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21014\"/>
    </mc:Choice>
  </mc:AlternateContent>
  <xr:revisionPtr revIDLastSave="0" documentId="13_ncr:1_{F346C0AC-3D71-4C42-8CD7-108FF719AD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vfnd21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abvfnd21!$A$9:$AV$448</definedName>
    <definedName name="_Order1" hidden="1">255</definedName>
    <definedName name="_xlnm.Print_Area" localSheetId="0">abvfnd21!$A$1:$AS$450</definedName>
    <definedName name="_xlnm.Print_Titles" localSheetId="0">abvfnd21!$4:$9</definedName>
    <definedName name="rate_abvfndNEW">abvfnd21!$A$10:$AS$450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48" i="1" l="1"/>
  <c r="Z448" i="1"/>
  <c r="U448" i="1"/>
  <c r="V448" i="1" s="1"/>
  <c r="AT447" i="1"/>
  <c r="Z447" i="1"/>
  <c r="U447" i="1"/>
  <c r="V447" i="1" s="1"/>
  <c r="AA447" i="1" s="1"/>
  <c r="AD447" i="1" s="1"/>
  <c r="AT446" i="1"/>
  <c r="Z446" i="1"/>
  <c r="U446" i="1"/>
  <c r="V446" i="1" s="1"/>
  <c r="AT445" i="1"/>
  <c r="Z445" i="1"/>
  <c r="U445" i="1"/>
  <c r="V445" i="1" s="1"/>
  <c r="AA445" i="1" s="1"/>
  <c r="AD445" i="1" s="1"/>
  <c r="AT444" i="1"/>
  <c r="Z444" i="1"/>
  <c r="U444" i="1"/>
  <c r="V444" i="1" s="1"/>
  <c r="AT443" i="1"/>
  <c r="Z443" i="1"/>
  <c r="U443" i="1"/>
  <c r="V443" i="1" s="1"/>
  <c r="AT442" i="1"/>
  <c r="Z442" i="1"/>
  <c r="U442" i="1"/>
  <c r="V442" i="1" s="1"/>
  <c r="AT441" i="1"/>
  <c r="Z441" i="1"/>
  <c r="U441" i="1"/>
  <c r="V441" i="1" s="1"/>
  <c r="AA441" i="1" s="1"/>
  <c r="AD441" i="1" s="1"/>
  <c r="AT440" i="1"/>
  <c r="Z440" i="1"/>
  <c r="U440" i="1"/>
  <c r="V440" i="1" s="1"/>
  <c r="AT439" i="1"/>
  <c r="Z439" i="1"/>
  <c r="U439" i="1"/>
  <c r="V439" i="1" s="1"/>
  <c r="AA439" i="1" s="1"/>
  <c r="AD439" i="1" s="1"/>
  <c r="AT438" i="1"/>
  <c r="Z438" i="1"/>
  <c r="U438" i="1"/>
  <c r="V438" i="1" s="1"/>
  <c r="AT437" i="1"/>
  <c r="Z437" i="1"/>
  <c r="U437" i="1"/>
  <c r="V437" i="1" s="1"/>
  <c r="AA437" i="1" s="1"/>
  <c r="AD437" i="1" s="1"/>
  <c r="AT436" i="1"/>
  <c r="Z436" i="1"/>
  <c r="U436" i="1"/>
  <c r="V436" i="1" s="1"/>
  <c r="AT435" i="1"/>
  <c r="Z435" i="1"/>
  <c r="U435" i="1"/>
  <c r="V435" i="1" s="1"/>
  <c r="AA435" i="1" s="1"/>
  <c r="AD435" i="1" s="1"/>
  <c r="AT434" i="1"/>
  <c r="Z434" i="1"/>
  <c r="U434" i="1"/>
  <c r="V434" i="1" s="1"/>
  <c r="AT433" i="1"/>
  <c r="Z433" i="1"/>
  <c r="U433" i="1"/>
  <c r="V433" i="1" s="1"/>
  <c r="AA433" i="1" s="1"/>
  <c r="AD433" i="1" s="1"/>
  <c r="AT432" i="1"/>
  <c r="Z432" i="1"/>
  <c r="U432" i="1"/>
  <c r="V432" i="1" s="1"/>
  <c r="AT431" i="1"/>
  <c r="Z431" i="1"/>
  <c r="U431" i="1"/>
  <c r="V431" i="1" s="1"/>
  <c r="AA431" i="1" s="1"/>
  <c r="AD431" i="1" s="1"/>
  <c r="AT430" i="1"/>
  <c r="Z430" i="1"/>
  <c r="U430" i="1"/>
  <c r="V430" i="1" s="1"/>
  <c r="AT429" i="1"/>
  <c r="Z429" i="1"/>
  <c r="U429" i="1"/>
  <c r="V429" i="1" s="1"/>
  <c r="AA429" i="1" s="1"/>
  <c r="AD429" i="1" s="1"/>
  <c r="AT428" i="1"/>
  <c r="Z428" i="1"/>
  <c r="U428" i="1"/>
  <c r="V428" i="1" s="1"/>
  <c r="AT427" i="1"/>
  <c r="Z427" i="1"/>
  <c r="U427" i="1"/>
  <c r="V427" i="1" s="1"/>
  <c r="AA427" i="1" s="1"/>
  <c r="AD427" i="1" s="1"/>
  <c r="AT426" i="1"/>
  <c r="Z426" i="1"/>
  <c r="U426" i="1"/>
  <c r="V426" i="1" s="1"/>
  <c r="AT425" i="1"/>
  <c r="Z425" i="1"/>
  <c r="U425" i="1"/>
  <c r="V425" i="1" s="1"/>
  <c r="AA425" i="1" s="1"/>
  <c r="AD425" i="1" s="1"/>
  <c r="AT424" i="1"/>
  <c r="Z424" i="1"/>
  <c r="U424" i="1"/>
  <c r="V424" i="1" s="1"/>
  <c r="AT423" i="1"/>
  <c r="Z423" i="1"/>
  <c r="U423" i="1"/>
  <c r="V423" i="1" s="1"/>
  <c r="AA423" i="1" s="1"/>
  <c r="AD423" i="1" s="1"/>
  <c r="AT422" i="1"/>
  <c r="Z422" i="1"/>
  <c r="U422" i="1"/>
  <c r="V422" i="1" s="1"/>
  <c r="AT421" i="1"/>
  <c r="Z421" i="1"/>
  <c r="U421" i="1"/>
  <c r="V421" i="1" s="1"/>
  <c r="AA421" i="1" s="1"/>
  <c r="AD421" i="1" s="1"/>
  <c r="AT420" i="1"/>
  <c r="Z420" i="1"/>
  <c r="U420" i="1"/>
  <c r="V420" i="1" s="1"/>
  <c r="AT419" i="1"/>
  <c r="Z419" i="1"/>
  <c r="U419" i="1"/>
  <c r="V419" i="1" s="1"/>
  <c r="AA419" i="1" s="1"/>
  <c r="AD419" i="1" s="1"/>
  <c r="AT418" i="1"/>
  <c r="Z418" i="1"/>
  <c r="U418" i="1"/>
  <c r="V418" i="1" s="1"/>
  <c r="AT417" i="1"/>
  <c r="Z417" i="1"/>
  <c r="U417" i="1"/>
  <c r="V417" i="1" s="1"/>
  <c r="AA417" i="1" s="1"/>
  <c r="AD417" i="1" s="1"/>
  <c r="AT416" i="1"/>
  <c r="Z416" i="1"/>
  <c r="U416" i="1"/>
  <c r="V416" i="1" s="1"/>
  <c r="AT415" i="1"/>
  <c r="Z415" i="1"/>
  <c r="U415" i="1"/>
  <c r="V415" i="1" s="1"/>
  <c r="AA415" i="1" s="1"/>
  <c r="AD415" i="1" s="1"/>
  <c r="AT414" i="1"/>
  <c r="Z414" i="1"/>
  <c r="U414" i="1"/>
  <c r="V414" i="1" s="1"/>
  <c r="AT413" i="1"/>
  <c r="Z413" i="1"/>
  <c r="U413" i="1"/>
  <c r="V413" i="1" s="1"/>
  <c r="AA413" i="1" s="1"/>
  <c r="AD413" i="1" s="1"/>
  <c r="AT412" i="1"/>
  <c r="Z412" i="1"/>
  <c r="U412" i="1"/>
  <c r="V412" i="1" s="1"/>
  <c r="AT411" i="1"/>
  <c r="Z411" i="1"/>
  <c r="U411" i="1"/>
  <c r="V411" i="1" s="1"/>
  <c r="AA411" i="1" s="1"/>
  <c r="AD411" i="1" s="1"/>
  <c r="AT410" i="1"/>
  <c r="Z410" i="1"/>
  <c r="U410" i="1"/>
  <c r="V410" i="1" s="1"/>
  <c r="AT409" i="1"/>
  <c r="Z409" i="1"/>
  <c r="U409" i="1"/>
  <c r="V409" i="1" s="1"/>
  <c r="AA409" i="1" s="1"/>
  <c r="AD409" i="1" s="1"/>
  <c r="AT408" i="1"/>
  <c r="Z408" i="1"/>
  <c r="U408" i="1"/>
  <c r="V408" i="1" s="1"/>
  <c r="AA408" i="1" s="1"/>
  <c r="AD408" i="1" s="1"/>
  <c r="AT407" i="1"/>
  <c r="Z407" i="1"/>
  <c r="U407" i="1"/>
  <c r="V407" i="1" s="1"/>
  <c r="AT406" i="1"/>
  <c r="Z406" i="1"/>
  <c r="U406" i="1"/>
  <c r="V406" i="1" s="1"/>
  <c r="AA406" i="1" s="1"/>
  <c r="AD406" i="1" s="1"/>
  <c r="AT405" i="1"/>
  <c r="Z405" i="1"/>
  <c r="U405" i="1"/>
  <c r="V405" i="1" s="1"/>
  <c r="AA405" i="1" s="1"/>
  <c r="AD405" i="1" s="1"/>
  <c r="AT404" i="1"/>
  <c r="Z404" i="1"/>
  <c r="AA404" i="1" s="1"/>
  <c r="AD404" i="1" s="1"/>
  <c r="U404" i="1"/>
  <c r="V404" i="1" s="1"/>
  <c r="AT403" i="1"/>
  <c r="Z403" i="1"/>
  <c r="U403" i="1"/>
  <c r="V403" i="1" s="1"/>
  <c r="AA403" i="1" s="1"/>
  <c r="AD403" i="1" s="1"/>
  <c r="AT402" i="1"/>
  <c r="Z402" i="1"/>
  <c r="U402" i="1"/>
  <c r="V402" i="1" s="1"/>
  <c r="AT401" i="1"/>
  <c r="Z401" i="1"/>
  <c r="U401" i="1"/>
  <c r="V401" i="1" s="1"/>
  <c r="AA401" i="1" s="1"/>
  <c r="AD401" i="1" s="1"/>
  <c r="AE401" i="1" s="1"/>
  <c r="AT400" i="1"/>
  <c r="Z400" i="1"/>
  <c r="U400" i="1"/>
  <c r="V400" i="1" s="1"/>
  <c r="AT399" i="1"/>
  <c r="Z399" i="1"/>
  <c r="U399" i="1"/>
  <c r="V399" i="1" s="1"/>
  <c r="AA399" i="1" s="1"/>
  <c r="AD399" i="1" s="1"/>
  <c r="AT398" i="1"/>
  <c r="Z398" i="1"/>
  <c r="U398" i="1"/>
  <c r="V398" i="1" s="1"/>
  <c r="AA398" i="1" s="1"/>
  <c r="AD398" i="1" s="1"/>
  <c r="AE398" i="1" s="1"/>
  <c r="AT397" i="1"/>
  <c r="Z397" i="1"/>
  <c r="U397" i="1"/>
  <c r="V397" i="1" s="1"/>
  <c r="AA397" i="1" s="1"/>
  <c r="AD397" i="1" s="1"/>
  <c r="AE397" i="1" s="1"/>
  <c r="AT396" i="1"/>
  <c r="Z396" i="1"/>
  <c r="U396" i="1"/>
  <c r="V396" i="1" s="1"/>
  <c r="AA396" i="1" s="1"/>
  <c r="AD396" i="1" s="1"/>
  <c r="AT395" i="1"/>
  <c r="Z395" i="1"/>
  <c r="U395" i="1"/>
  <c r="V395" i="1" s="1"/>
  <c r="AT394" i="1"/>
  <c r="Z394" i="1"/>
  <c r="U394" i="1"/>
  <c r="V394" i="1" s="1"/>
  <c r="AA394" i="1" s="1"/>
  <c r="AD394" i="1" s="1"/>
  <c r="AE394" i="1" s="1"/>
  <c r="AT393" i="1"/>
  <c r="Z393" i="1"/>
  <c r="U393" i="1"/>
  <c r="V393" i="1" s="1"/>
  <c r="AT392" i="1"/>
  <c r="Z392" i="1"/>
  <c r="U392" i="1"/>
  <c r="V392" i="1" s="1"/>
  <c r="AA392" i="1" s="1"/>
  <c r="AD392" i="1" s="1"/>
  <c r="AT391" i="1"/>
  <c r="Z391" i="1"/>
  <c r="U391" i="1"/>
  <c r="V391" i="1" s="1"/>
  <c r="AT390" i="1"/>
  <c r="Z390" i="1"/>
  <c r="U390" i="1"/>
  <c r="V390" i="1" s="1"/>
  <c r="AA390" i="1" s="1"/>
  <c r="AD390" i="1" s="1"/>
  <c r="AE390" i="1" s="1"/>
  <c r="AT389" i="1"/>
  <c r="Z389" i="1"/>
  <c r="U389" i="1"/>
  <c r="V389" i="1" s="1"/>
  <c r="AT388" i="1"/>
  <c r="Z388" i="1"/>
  <c r="U388" i="1"/>
  <c r="V388" i="1" s="1"/>
  <c r="AA388" i="1" s="1"/>
  <c r="AD388" i="1" s="1"/>
  <c r="AT387" i="1"/>
  <c r="Z387" i="1"/>
  <c r="U387" i="1"/>
  <c r="V387" i="1" s="1"/>
  <c r="AT386" i="1"/>
  <c r="Z386" i="1"/>
  <c r="U386" i="1"/>
  <c r="V386" i="1" s="1"/>
  <c r="AT385" i="1"/>
  <c r="Z385" i="1"/>
  <c r="AA385" i="1" s="1"/>
  <c r="AD385" i="1" s="1"/>
  <c r="AE385" i="1" s="1"/>
  <c r="U385" i="1"/>
  <c r="V385" i="1" s="1"/>
  <c r="AT384" i="1"/>
  <c r="Z384" i="1"/>
  <c r="U384" i="1"/>
  <c r="V384" i="1" s="1"/>
  <c r="AT383" i="1"/>
  <c r="Z383" i="1"/>
  <c r="U383" i="1"/>
  <c r="V383" i="1" s="1"/>
  <c r="AT382" i="1"/>
  <c r="Z382" i="1"/>
  <c r="U382" i="1"/>
  <c r="V382" i="1" s="1"/>
  <c r="AA382" i="1" s="1"/>
  <c r="AD382" i="1" s="1"/>
  <c r="AT381" i="1"/>
  <c r="Z381" i="1"/>
  <c r="U381" i="1"/>
  <c r="V381" i="1" s="1"/>
  <c r="AT380" i="1"/>
  <c r="Z380" i="1"/>
  <c r="U380" i="1"/>
  <c r="V380" i="1" s="1"/>
  <c r="AA380" i="1" s="1"/>
  <c r="AD380" i="1" s="1"/>
  <c r="AT379" i="1"/>
  <c r="Z379" i="1"/>
  <c r="U379" i="1"/>
  <c r="V379" i="1" s="1"/>
  <c r="AT378" i="1"/>
  <c r="Z378" i="1"/>
  <c r="U378" i="1"/>
  <c r="V378" i="1" s="1"/>
  <c r="AA378" i="1" s="1"/>
  <c r="AD378" i="1" s="1"/>
  <c r="AE378" i="1" s="1"/>
  <c r="AT377" i="1"/>
  <c r="AA377" i="1"/>
  <c r="AD377" i="1" s="1"/>
  <c r="AE377" i="1" s="1"/>
  <c r="Z377" i="1"/>
  <c r="U377" i="1"/>
  <c r="V377" i="1" s="1"/>
  <c r="AT376" i="1"/>
  <c r="AA376" i="1"/>
  <c r="AD376" i="1" s="1"/>
  <c r="Z376" i="1"/>
  <c r="U376" i="1"/>
  <c r="V376" i="1" s="1"/>
  <c r="AT375" i="1"/>
  <c r="Z375" i="1"/>
  <c r="U375" i="1"/>
  <c r="V375" i="1" s="1"/>
  <c r="AT374" i="1"/>
  <c r="Z374" i="1"/>
  <c r="U374" i="1"/>
  <c r="V374" i="1" s="1"/>
  <c r="AT373" i="1"/>
  <c r="Z373" i="1"/>
  <c r="AA373" i="1" s="1"/>
  <c r="AD373" i="1" s="1"/>
  <c r="AE373" i="1" s="1"/>
  <c r="U373" i="1"/>
  <c r="V373" i="1" s="1"/>
  <c r="AT372" i="1"/>
  <c r="Z372" i="1"/>
  <c r="U372" i="1"/>
  <c r="V372" i="1" s="1"/>
  <c r="AA372" i="1" s="1"/>
  <c r="AD372" i="1" s="1"/>
  <c r="AT371" i="1"/>
  <c r="Z371" i="1"/>
  <c r="U371" i="1"/>
  <c r="V371" i="1" s="1"/>
  <c r="AT370" i="1"/>
  <c r="Z370" i="1"/>
  <c r="U370" i="1"/>
  <c r="V370" i="1" s="1"/>
  <c r="AA370" i="1" s="1"/>
  <c r="AD370" i="1" s="1"/>
  <c r="AT369" i="1"/>
  <c r="Z369" i="1"/>
  <c r="U369" i="1"/>
  <c r="V369" i="1" s="1"/>
  <c r="AT368" i="1"/>
  <c r="Z368" i="1"/>
  <c r="U368" i="1"/>
  <c r="V368" i="1" s="1"/>
  <c r="AA368" i="1" s="1"/>
  <c r="AD368" i="1" s="1"/>
  <c r="AT367" i="1"/>
  <c r="Z367" i="1"/>
  <c r="U367" i="1"/>
  <c r="V367" i="1" s="1"/>
  <c r="AT366" i="1"/>
  <c r="Z366" i="1"/>
  <c r="U366" i="1"/>
  <c r="V366" i="1" s="1"/>
  <c r="AT365" i="1"/>
  <c r="Z365" i="1"/>
  <c r="U365" i="1"/>
  <c r="V365" i="1" s="1"/>
  <c r="AA365" i="1" s="1"/>
  <c r="AD365" i="1" s="1"/>
  <c r="AE365" i="1" s="1"/>
  <c r="AT364" i="1"/>
  <c r="Z364" i="1"/>
  <c r="U364" i="1"/>
  <c r="V364" i="1" s="1"/>
  <c r="AA364" i="1" s="1"/>
  <c r="AD364" i="1" s="1"/>
  <c r="AT363" i="1"/>
  <c r="Z363" i="1"/>
  <c r="U363" i="1"/>
  <c r="V363" i="1" s="1"/>
  <c r="AT362" i="1"/>
  <c r="Z362" i="1"/>
  <c r="U362" i="1"/>
  <c r="V362" i="1" s="1"/>
  <c r="AT361" i="1"/>
  <c r="AD361" i="1"/>
  <c r="AH361" i="1"/>
  <c r="Z361" i="1"/>
  <c r="U361" i="1"/>
  <c r="V361" i="1" s="1"/>
  <c r="AA361" i="1" s="1"/>
  <c r="AT360" i="1"/>
  <c r="AH360" i="1"/>
  <c r="AD360" i="1"/>
  <c r="AE360" i="1" s="1"/>
  <c r="Z360" i="1"/>
  <c r="U360" i="1"/>
  <c r="V360" i="1" s="1"/>
  <c r="AA360" i="1" s="1"/>
  <c r="AT359" i="1"/>
  <c r="Z359" i="1"/>
  <c r="U359" i="1"/>
  <c r="V359" i="1" s="1"/>
  <c r="AT358" i="1"/>
  <c r="Z358" i="1"/>
  <c r="U358" i="1"/>
  <c r="V358" i="1" s="1"/>
  <c r="AA358" i="1" s="1"/>
  <c r="AD358" i="1" s="1"/>
  <c r="AT357" i="1"/>
  <c r="Z357" i="1"/>
  <c r="U357" i="1"/>
  <c r="V357" i="1" s="1"/>
  <c r="AT356" i="1"/>
  <c r="Z356" i="1"/>
  <c r="U356" i="1"/>
  <c r="V356" i="1" s="1"/>
  <c r="AT355" i="1"/>
  <c r="Z355" i="1"/>
  <c r="AA355" i="1" s="1"/>
  <c r="AD355" i="1" s="1"/>
  <c r="AE355" i="1" s="1"/>
  <c r="U355" i="1"/>
  <c r="V355" i="1" s="1"/>
  <c r="AT354" i="1"/>
  <c r="AD354" i="1"/>
  <c r="AH354" i="1"/>
  <c r="Z354" i="1"/>
  <c r="U354" i="1"/>
  <c r="V354" i="1" s="1"/>
  <c r="AA354" i="1" s="1"/>
  <c r="AT353" i="1"/>
  <c r="Z353" i="1"/>
  <c r="U353" i="1"/>
  <c r="V353" i="1" s="1"/>
  <c r="AT352" i="1"/>
  <c r="Z352" i="1"/>
  <c r="U352" i="1"/>
  <c r="V352" i="1" s="1"/>
  <c r="AA352" i="1" s="1"/>
  <c r="AD352" i="1" s="1"/>
  <c r="AE352" i="1" s="1"/>
  <c r="AT351" i="1"/>
  <c r="Z351" i="1"/>
  <c r="U351" i="1"/>
  <c r="V351" i="1" s="1"/>
  <c r="AT350" i="1"/>
  <c r="AH350" i="1"/>
  <c r="AD350" i="1"/>
  <c r="AE350" i="1" s="1"/>
  <c r="Z350" i="1"/>
  <c r="U350" i="1"/>
  <c r="V350" i="1" s="1"/>
  <c r="AA350" i="1" s="1"/>
  <c r="AT349" i="1"/>
  <c r="Z349" i="1"/>
  <c r="U349" i="1"/>
  <c r="V349" i="1" s="1"/>
  <c r="AT348" i="1"/>
  <c r="AH348" i="1"/>
  <c r="AD348" i="1"/>
  <c r="Z348" i="1"/>
  <c r="U348" i="1"/>
  <c r="V348" i="1" s="1"/>
  <c r="AA348" i="1" s="1"/>
  <c r="AT347" i="1"/>
  <c r="AH347" i="1"/>
  <c r="AD347" i="1"/>
  <c r="AE347" i="1" s="1"/>
  <c r="Z347" i="1"/>
  <c r="U347" i="1"/>
  <c r="V347" i="1" s="1"/>
  <c r="AT346" i="1"/>
  <c r="Z346" i="1"/>
  <c r="U346" i="1"/>
  <c r="V346" i="1" s="1"/>
  <c r="AT345" i="1"/>
  <c r="Z345" i="1"/>
  <c r="AA345" i="1" s="1"/>
  <c r="AD345" i="1" s="1"/>
  <c r="U345" i="1"/>
  <c r="V345" i="1" s="1"/>
  <c r="AT344" i="1"/>
  <c r="Z344" i="1"/>
  <c r="U344" i="1"/>
  <c r="V344" i="1" s="1"/>
  <c r="AA344" i="1" s="1"/>
  <c r="AD344" i="1" s="1"/>
  <c r="AE344" i="1" s="1"/>
  <c r="AT343" i="1"/>
  <c r="AH343" i="1"/>
  <c r="AD343" i="1"/>
  <c r="AE343" i="1" s="1"/>
  <c r="Z343" i="1"/>
  <c r="U343" i="1"/>
  <c r="V343" i="1" s="1"/>
  <c r="AT342" i="1"/>
  <c r="AD342" i="1"/>
  <c r="AH342" i="1"/>
  <c r="Z342" i="1"/>
  <c r="U342" i="1"/>
  <c r="V342" i="1" s="1"/>
  <c r="AA342" i="1" s="1"/>
  <c r="AT341" i="1"/>
  <c r="Z341" i="1"/>
  <c r="U341" i="1"/>
  <c r="V341" i="1" s="1"/>
  <c r="AT340" i="1"/>
  <c r="Z340" i="1"/>
  <c r="U340" i="1"/>
  <c r="V340" i="1" s="1"/>
  <c r="AT339" i="1"/>
  <c r="Z339" i="1"/>
  <c r="U339" i="1"/>
  <c r="V339" i="1" s="1"/>
  <c r="AA339" i="1" s="1"/>
  <c r="AD339" i="1" s="1"/>
  <c r="AT338" i="1"/>
  <c r="AD338" i="1"/>
  <c r="AH338" i="1"/>
  <c r="Z338" i="1"/>
  <c r="U338" i="1"/>
  <c r="V338" i="1" s="1"/>
  <c r="AT337" i="1"/>
  <c r="AD337" i="1"/>
  <c r="AH337" i="1"/>
  <c r="Z337" i="1"/>
  <c r="U337" i="1"/>
  <c r="V337" i="1" s="1"/>
  <c r="AA337" i="1" s="1"/>
  <c r="AT336" i="1"/>
  <c r="AH336" i="1"/>
  <c r="Z336" i="1"/>
  <c r="U336" i="1"/>
  <c r="V336" i="1" s="1"/>
  <c r="AA336" i="1" s="1"/>
  <c r="AD336" i="1" s="1"/>
  <c r="AE336" i="1" s="1"/>
  <c r="AT335" i="1"/>
  <c r="Z335" i="1"/>
  <c r="U335" i="1"/>
  <c r="V335" i="1" s="1"/>
  <c r="AT334" i="1"/>
  <c r="Z334" i="1"/>
  <c r="U334" i="1"/>
  <c r="V334" i="1" s="1"/>
  <c r="AA334" i="1" s="1"/>
  <c r="AD334" i="1" s="1"/>
  <c r="AT333" i="1"/>
  <c r="AD333" i="1"/>
  <c r="AH333" i="1"/>
  <c r="Z333" i="1"/>
  <c r="AA333" i="1" s="1"/>
  <c r="U333" i="1"/>
  <c r="V333" i="1" s="1"/>
  <c r="AT332" i="1"/>
  <c r="Z332" i="1"/>
  <c r="U332" i="1"/>
  <c r="V332" i="1" s="1"/>
  <c r="AT331" i="1"/>
  <c r="Z331" i="1"/>
  <c r="U331" i="1"/>
  <c r="V331" i="1" s="1"/>
  <c r="AT330" i="1"/>
  <c r="Z330" i="1"/>
  <c r="U330" i="1"/>
  <c r="V330" i="1" s="1"/>
  <c r="AT329" i="1"/>
  <c r="AD329" i="1"/>
  <c r="AH329" i="1"/>
  <c r="Z329" i="1"/>
  <c r="U329" i="1"/>
  <c r="V329" i="1" s="1"/>
  <c r="AT328" i="1"/>
  <c r="AH328" i="1"/>
  <c r="AD328" i="1"/>
  <c r="Z328" i="1"/>
  <c r="U328" i="1"/>
  <c r="V328" i="1" s="1"/>
  <c r="AA328" i="1" s="1"/>
  <c r="AT327" i="1"/>
  <c r="Z327" i="1"/>
  <c r="U327" i="1"/>
  <c r="V327" i="1" s="1"/>
  <c r="AT326" i="1"/>
  <c r="Z326" i="1"/>
  <c r="V326" i="1"/>
  <c r="AA326" i="1" s="1"/>
  <c r="AD326" i="1" s="1"/>
  <c r="U326" i="1"/>
  <c r="AT325" i="1"/>
  <c r="Z325" i="1"/>
  <c r="V325" i="1"/>
  <c r="AA325" i="1" s="1"/>
  <c r="AD325" i="1" s="1"/>
  <c r="U325" i="1"/>
  <c r="AT324" i="1"/>
  <c r="Z324" i="1"/>
  <c r="V324" i="1"/>
  <c r="AA324" i="1" s="1"/>
  <c r="AD324" i="1" s="1"/>
  <c r="AH324" i="1" s="1"/>
  <c r="U324" i="1"/>
  <c r="AT323" i="1"/>
  <c r="Z323" i="1"/>
  <c r="V323" i="1"/>
  <c r="AA323" i="1" s="1"/>
  <c r="AD323" i="1" s="1"/>
  <c r="U323" i="1"/>
  <c r="AT322" i="1"/>
  <c r="AD322" i="1"/>
  <c r="AE322" i="1" s="1"/>
  <c r="AH322" i="1"/>
  <c r="Z322" i="1"/>
  <c r="U322" i="1"/>
  <c r="V322" i="1" s="1"/>
  <c r="AA322" i="1" s="1"/>
  <c r="AT321" i="1"/>
  <c r="AD321" i="1"/>
  <c r="AE321" i="1" s="1"/>
  <c r="AH321" i="1"/>
  <c r="Z321" i="1"/>
  <c r="U321" i="1"/>
  <c r="V321" i="1" s="1"/>
  <c r="AT320" i="1"/>
  <c r="AD320" i="1"/>
  <c r="AE320" i="1" s="1"/>
  <c r="AH320" i="1"/>
  <c r="Z320" i="1"/>
  <c r="U320" i="1"/>
  <c r="V320" i="1" s="1"/>
  <c r="AT319" i="1"/>
  <c r="Z319" i="1"/>
  <c r="U319" i="1"/>
  <c r="V319" i="1" s="1"/>
  <c r="AT318" i="1"/>
  <c r="Z318" i="1"/>
  <c r="U318" i="1"/>
  <c r="V318" i="1" s="1"/>
  <c r="AA318" i="1" s="1"/>
  <c r="AD318" i="1" s="1"/>
  <c r="AH318" i="1" s="1"/>
  <c r="AT317" i="1"/>
  <c r="Z317" i="1"/>
  <c r="U317" i="1"/>
  <c r="V317" i="1" s="1"/>
  <c r="AT316" i="1"/>
  <c r="Z316" i="1"/>
  <c r="U316" i="1"/>
  <c r="V316" i="1" s="1"/>
  <c r="AA316" i="1" s="1"/>
  <c r="AD316" i="1" s="1"/>
  <c r="AT315" i="1"/>
  <c r="Z315" i="1"/>
  <c r="U315" i="1"/>
  <c r="V315" i="1" s="1"/>
  <c r="AT314" i="1"/>
  <c r="Z314" i="1"/>
  <c r="V314" i="1"/>
  <c r="AA314" i="1" s="1"/>
  <c r="AD314" i="1" s="1"/>
  <c r="U314" i="1"/>
  <c r="AT313" i="1"/>
  <c r="Z313" i="1"/>
  <c r="V313" i="1"/>
  <c r="AA313" i="1" s="1"/>
  <c r="AD313" i="1" s="1"/>
  <c r="AH313" i="1" s="1"/>
  <c r="U313" i="1"/>
  <c r="AT312" i="1"/>
  <c r="AD312" i="1"/>
  <c r="AE312" i="1" s="1"/>
  <c r="AH312" i="1"/>
  <c r="Z312" i="1"/>
  <c r="U312" i="1"/>
  <c r="V312" i="1" s="1"/>
  <c r="AA312" i="1" s="1"/>
  <c r="AT311" i="1"/>
  <c r="AD311" i="1"/>
  <c r="Z311" i="1"/>
  <c r="U311" i="1"/>
  <c r="V311" i="1" s="1"/>
  <c r="AA311" i="1" s="1"/>
  <c r="AT310" i="1"/>
  <c r="Z310" i="1"/>
  <c r="U310" i="1"/>
  <c r="V310" i="1" s="1"/>
  <c r="AT309" i="1"/>
  <c r="Z309" i="1"/>
  <c r="U309" i="1"/>
  <c r="V309" i="1" s="1"/>
  <c r="AT308" i="1"/>
  <c r="AD308" i="1"/>
  <c r="AH308" i="1"/>
  <c r="Z308" i="1"/>
  <c r="U308" i="1"/>
  <c r="V308" i="1" s="1"/>
  <c r="AT307" i="1"/>
  <c r="Z307" i="1"/>
  <c r="U307" i="1"/>
  <c r="V307" i="1" s="1"/>
  <c r="AT306" i="1"/>
  <c r="AE306" i="1"/>
  <c r="AD306" i="1"/>
  <c r="AH306" i="1"/>
  <c r="Z306" i="1"/>
  <c r="U306" i="1"/>
  <c r="V306" i="1" s="1"/>
  <c r="AA306" i="1" s="1"/>
  <c r="AT305" i="1"/>
  <c r="Z305" i="1"/>
  <c r="U305" i="1"/>
  <c r="V305" i="1" s="1"/>
  <c r="AT304" i="1"/>
  <c r="Z304" i="1"/>
  <c r="U304" i="1"/>
  <c r="V304" i="1" s="1"/>
  <c r="AA304" i="1" s="1"/>
  <c r="AD304" i="1" s="1"/>
  <c r="AT303" i="1"/>
  <c r="AE303" i="1"/>
  <c r="AD303" i="1"/>
  <c r="AH303" i="1"/>
  <c r="Z303" i="1"/>
  <c r="U303" i="1"/>
  <c r="V303" i="1" s="1"/>
  <c r="AT302" i="1"/>
  <c r="Z302" i="1"/>
  <c r="U302" i="1"/>
  <c r="V302" i="1" s="1"/>
  <c r="AT301" i="1"/>
  <c r="Z301" i="1"/>
  <c r="U301" i="1"/>
  <c r="V301" i="1" s="1"/>
  <c r="AT300" i="1"/>
  <c r="Z300" i="1"/>
  <c r="U300" i="1"/>
  <c r="V300" i="1" s="1"/>
  <c r="AT299" i="1"/>
  <c r="Z299" i="1"/>
  <c r="U299" i="1"/>
  <c r="V299" i="1" s="1"/>
  <c r="AT298" i="1"/>
  <c r="Z298" i="1"/>
  <c r="U298" i="1"/>
  <c r="V298" i="1" s="1"/>
  <c r="AT297" i="1"/>
  <c r="Z297" i="1"/>
  <c r="U297" i="1"/>
  <c r="V297" i="1" s="1"/>
  <c r="AT296" i="1"/>
  <c r="Z296" i="1"/>
  <c r="U296" i="1"/>
  <c r="V296" i="1" s="1"/>
  <c r="AT295" i="1"/>
  <c r="AD295" i="1"/>
  <c r="Z295" i="1"/>
  <c r="U295" i="1"/>
  <c r="V295" i="1" s="1"/>
  <c r="AT294" i="1"/>
  <c r="Z294" i="1"/>
  <c r="U294" i="1"/>
  <c r="V294" i="1" s="1"/>
  <c r="AA294" i="1" s="1"/>
  <c r="AD294" i="1" s="1"/>
  <c r="AH294" i="1" s="1"/>
  <c r="AT293" i="1"/>
  <c r="Z293" i="1"/>
  <c r="U293" i="1"/>
  <c r="V293" i="1" s="1"/>
  <c r="AT292" i="1"/>
  <c r="AD292" i="1"/>
  <c r="AH292" i="1"/>
  <c r="Z292" i="1"/>
  <c r="U292" i="1"/>
  <c r="V292" i="1" s="1"/>
  <c r="AT291" i="1"/>
  <c r="AD291" i="1"/>
  <c r="AE291" i="1" s="1"/>
  <c r="AH291" i="1"/>
  <c r="Z291" i="1"/>
  <c r="U291" i="1"/>
  <c r="V291" i="1" s="1"/>
  <c r="AT290" i="1"/>
  <c r="Z290" i="1"/>
  <c r="U290" i="1"/>
  <c r="V290" i="1" s="1"/>
  <c r="AT289" i="1"/>
  <c r="AD289" i="1"/>
  <c r="AE289" i="1" s="1"/>
  <c r="AH289" i="1"/>
  <c r="Z289" i="1"/>
  <c r="U289" i="1"/>
  <c r="V289" i="1" s="1"/>
  <c r="AT288" i="1"/>
  <c r="AD288" i="1"/>
  <c r="Z288" i="1"/>
  <c r="U288" i="1"/>
  <c r="V288" i="1" s="1"/>
  <c r="AT287" i="1"/>
  <c r="Z287" i="1"/>
  <c r="U287" i="1"/>
  <c r="V287" i="1" s="1"/>
  <c r="AA287" i="1" s="1"/>
  <c r="AD287" i="1" s="1"/>
  <c r="AH287" i="1" s="1"/>
  <c r="AT286" i="1"/>
  <c r="Z286" i="1"/>
  <c r="U286" i="1"/>
  <c r="V286" i="1" s="1"/>
  <c r="AT285" i="1"/>
  <c r="Z285" i="1"/>
  <c r="U285" i="1"/>
  <c r="V285" i="1" s="1"/>
  <c r="AA285" i="1" s="1"/>
  <c r="AD285" i="1" s="1"/>
  <c r="AH285" i="1" s="1"/>
  <c r="AT284" i="1"/>
  <c r="Z284" i="1"/>
  <c r="U284" i="1"/>
  <c r="V284" i="1" s="1"/>
  <c r="AT283" i="1"/>
  <c r="Z283" i="1"/>
  <c r="U283" i="1"/>
  <c r="V283" i="1" s="1"/>
  <c r="AA283" i="1" s="1"/>
  <c r="AD283" i="1" s="1"/>
  <c r="AH283" i="1" s="1"/>
  <c r="AT282" i="1"/>
  <c r="Z282" i="1"/>
  <c r="U282" i="1"/>
  <c r="V282" i="1" s="1"/>
  <c r="AT281" i="1"/>
  <c r="Z281" i="1"/>
  <c r="U281" i="1"/>
  <c r="V281" i="1" s="1"/>
  <c r="AA281" i="1" s="1"/>
  <c r="AD281" i="1" s="1"/>
  <c r="AH281" i="1" s="1"/>
  <c r="AT280" i="1"/>
  <c r="Z280" i="1"/>
  <c r="U280" i="1"/>
  <c r="V280" i="1" s="1"/>
  <c r="AT279" i="1"/>
  <c r="AD279" i="1"/>
  <c r="Z279" i="1"/>
  <c r="U279" i="1"/>
  <c r="V279" i="1" s="1"/>
  <c r="AT278" i="1"/>
  <c r="Z278" i="1"/>
  <c r="U278" i="1"/>
  <c r="V278" i="1" s="1"/>
  <c r="AA278" i="1" s="1"/>
  <c r="AD278" i="1" s="1"/>
  <c r="AT277" i="1"/>
  <c r="AH277" i="1"/>
  <c r="AD277" i="1"/>
  <c r="AE277" i="1"/>
  <c r="Z277" i="1"/>
  <c r="U277" i="1"/>
  <c r="V277" i="1" s="1"/>
  <c r="AA277" i="1" s="1"/>
  <c r="AT276" i="1"/>
  <c r="AD276" i="1"/>
  <c r="Z276" i="1"/>
  <c r="U276" i="1"/>
  <c r="V276" i="1" s="1"/>
  <c r="AT275" i="1"/>
  <c r="Z275" i="1"/>
  <c r="U275" i="1"/>
  <c r="V275" i="1" s="1"/>
  <c r="AT274" i="1"/>
  <c r="Z274" i="1"/>
  <c r="U274" i="1"/>
  <c r="V274" i="1" s="1"/>
  <c r="AT273" i="1"/>
  <c r="Z273" i="1"/>
  <c r="U273" i="1"/>
  <c r="V273" i="1" s="1"/>
  <c r="AT272" i="1"/>
  <c r="Z272" i="1"/>
  <c r="U272" i="1"/>
  <c r="V272" i="1" s="1"/>
  <c r="AT271" i="1"/>
  <c r="Z271" i="1"/>
  <c r="U271" i="1"/>
  <c r="V271" i="1" s="1"/>
  <c r="AT270" i="1"/>
  <c r="Z270" i="1"/>
  <c r="U270" i="1"/>
  <c r="V270" i="1" s="1"/>
  <c r="AA270" i="1" s="1"/>
  <c r="AD270" i="1" s="1"/>
  <c r="AT269" i="1"/>
  <c r="AH269" i="1"/>
  <c r="AD269" i="1"/>
  <c r="AE269" i="1" s="1"/>
  <c r="Z269" i="1"/>
  <c r="U269" i="1"/>
  <c r="V269" i="1" s="1"/>
  <c r="AT268" i="1"/>
  <c r="AH268" i="1"/>
  <c r="AD268" i="1"/>
  <c r="AE268" i="1" s="1"/>
  <c r="Z268" i="1"/>
  <c r="U268" i="1"/>
  <c r="V268" i="1" s="1"/>
  <c r="AA268" i="1" s="1"/>
  <c r="AT267" i="1"/>
  <c r="Z267" i="1"/>
  <c r="U267" i="1"/>
  <c r="V267" i="1" s="1"/>
  <c r="AT266" i="1"/>
  <c r="AH266" i="1"/>
  <c r="AD266" i="1"/>
  <c r="AE266" i="1" s="1"/>
  <c r="Z266" i="1"/>
  <c r="U266" i="1"/>
  <c r="V266" i="1" s="1"/>
  <c r="AT265" i="1"/>
  <c r="AH265" i="1"/>
  <c r="AD265" i="1"/>
  <c r="AE265" i="1" s="1"/>
  <c r="Z265" i="1"/>
  <c r="U265" i="1"/>
  <c r="V265" i="1" s="1"/>
  <c r="AT264" i="1"/>
  <c r="AH264" i="1"/>
  <c r="AD264" i="1"/>
  <c r="AE264" i="1" s="1"/>
  <c r="Z264" i="1"/>
  <c r="U264" i="1"/>
  <c r="V264" i="1" s="1"/>
  <c r="AA264" i="1" s="1"/>
  <c r="AT263" i="1"/>
  <c r="AH263" i="1"/>
  <c r="AD263" i="1"/>
  <c r="AE263" i="1" s="1"/>
  <c r="Z263" i="1"/>
  <c r="U263" i="1"/>
  <c r="V263" i="1" s="1"/>
  <c r="AT262" i="1"/>
  <c r="Z262" i="1"/>
  <c r="V262" i="1"/>
  <c r="AA262" i="1" s="1"/>
  <c r="AD262" i="1" s="1"/>
  <c r="U262" i="1"/>
  <c r="AT261" i="1"/>
  <c r="Z261" i="1"/>
  <c r="V261" i="1"/>
  <c r="AA261" i="1" s="1"/>
  <c r="AD261" i="1" s="1"/>
  <c r="U261" i="1"/>
  <c r="AT260" i="1"/>
  <c r="Z260" i="1"/>
  <c r="U260" i="1"/>
  <c r="V260" i="1" s="1"/>
  <c r="AA260" i="1" s="1"/>
  <c r="AD260" i="1" s="1"/>
  <c r="AT259" i="1"/>
  <c r="Z259" i="1"/>
  <c r="U259" i="1"/>
  <c r="V259" i="1" s="1"/>
  <c r="AT258" i="1"/>
  <c r="Z258" i="1"/>
  <c r="U258" i="1"/>
  <c r="V258" i="1" s="1"/>
  <c r="AT257" i="1"/>
  <c r="Z257" i="1"/>
  <c r="U257" i="1"/>
  <c r="V257" i="1" s="1"/>
  <c r="AA257" i="1" s="1"/>
  <c r="AD257" i="1" s="1"/>
  <c r="AT256" i="1"/>
  <c r="AH256" i="1"/>
  <c r="AD256" i="1"/>
  <c r="AE256" i="1" s="1"/>
  <c r="Z256" i="1"/>
  <c r="U256" i="1"/>
  <c r="V256" i="1" s="1"/>
  <c r="AA256" i="1" s="1"/>
  <c r="AT255" i="1"/>
  <c r="Z255" i="1"/>
  <c r="U255" i="1"/>
  <c r="V255" i="1" s="1"/>
  <c r="AT254" i="1"/>
  <c r="AD254" i="1"/>
  <c r="AE254" i="1" s="1"/>
  <c r="AH254" i="1"/>
  <c r="Z254" i="1"/>
  <c r="U254" i="1"/>
  <c r="V254" i="1" s="1"/>
  <c r="AA254" i="1" s="1"/>
  <c r="AT253" i="1"/>
  <c r="Z253" i="1"/>
  <c r="U253" i="1"/>
  <c r="V253" i="1" s="1"/>
  <c r="AA253" i="1" s="1"/>
  <c r="AD253" i="1" s="1"/>
  <c r="AT252" i="1"/>
  <c r="Z252" i="1"/>
  <c r="U252" i="1"/>
  <c r="V252" i="1" s="1"/>
  <c r="AA252" i="1" s="1"/>
  <c r="AD252" i="1" s="1"/>
  <c r="AT251" i="1"/>
  <c r="Z251" i="1"/>
  <c r="U251" i="1"/>
  <c r="V251" i="1" s="1"/>
  <c r="AT250" i="1"/>
  <c r="AD250" i="1"/>
  <c r="AE250" i="1" s="1"/>
  <c r="AH250" i="1"/>
  <c r="Z250" i="1"/>
  <c r="U250" i="1"/>
  <c r="V250" i="1" s="1"/>
  <c r="AA250" i="1" s="1"/>
  <c r="AT249" i="1"/>
  <c r="Z249" i="1"/>
  <c r="U249" i="1"/>
  <c r="V249" i="1" s="1"/>
  <c r="AA249" i="1" s="1"/>
  <c r="AD249" i="1" s="1"/>
  <c r="AT248" i="1"/>
  <c r="Z248" i="1"/>
  <c r="U248" i="1"/>
  <c r="V248" i="1" s="1"/>
  <c r="AA248" i="1" s="1"/>
  <c r="AD248" i="1" s="1"/>
  <c r="AT247" i="1"/>
  <c r="Z247" i="1"/>
  <c r="U247" i="1"/>
  <c r="V247" i="1" s="1"/>
  <c r="AT246" i="1"/>
  <c r="AD246" i="1"/>
  <c r="AE246" i="1" s="1"/>
  <c r="AH246" i="1"/>
  <c r="Z246" i="1"/>
  <c r="U246" i="1"/>
  <c r="V246" i="1" s="1"/>
  <c r="AA246" i="1" s="1"/>
  <c r="AT245" i="1"/>
  <c r="Z245" i="1"/>
  <c r="U245" i="1"/>
  <c r="V245" i="1" s="1"/>
  <c r="AA245" i="1" s="1"/>
  <c r="AD245" i="1" s="1"/>
  <c r="AT244" i="1"/>
  <c r="AD244" i="1"/>
  <c r="AE244" i="1" s="1"/>
  <c r="AH244" i="1"/>
  <c r="Z244" i="1"/>
  <c r="U244" i="1"/>
  <c r="V244" i="1" s="1"/>
  <c r="AT243" i="1"/>
  <c r="AH243" i="1"/>
  <c r="Z243" i="1"/>
  <c r="V243" i="1"/>
  <c r="AA243" i="1" s="1"/>
  <c r="AD243" i="1" s="1"/>
  <c r="AE243" i="1" s="1"/>
  <c r="U243" i="1"/>
  <c r="AT242" i="1"/>
  <c r="AD242" i="1"/>
  <c r="AE242" i="1" s="1"/>
  <c r="AH242" i="1"/>
  <c r="Z242" i="1"/>
  <c r="V242" i="1"/>
  <c r="U242" i="1"/>
  <c r="AT241" i="1"/>
  <c r="AD241" i="1"/>
  <c r="AE241" i="1" s="1"/>
  <c r="AH241" i="1"/>
  <c r="Z241" i="1"/>
  <c r="V241" i="1"/>
  <c r="AA241" i="1" s="1"/>
  <c r="U241" i="1"/>
  <c r="AT240" i="1"/>
  <c r="Z240" i="1"/>
  <c r="V240" i="1"/>
  <c r="AA240" i="1" s="1"/>
  <c r="AD240" i="1" s="1"/>
  <c r="U240" i="1"/>
  <c r="AT239" i="1"/>
  <c r="Z239" i="1"/>
  <c r="V239" i="1"/>
  <c r="U239" i="1"/>
  <c r="AT238" i="1"/>
  <c r="Z238" i="1"/>
  <c r="V238" i="1"/>
  <c r="U238" i="1"/>
  <c r="AT237" i="1"/>
  <c r="AD237" i="1"/>
  <c r="AE237" i="1" s="1"/>
  <c r="AH237" i="1"/>
  <c r="Z237" i="1"/>
  <c r="U237" i="1"/>
  <c r="V237" i="1" s="1"/>
  <c r="AT236" i="1"/>
  <c r="Z236" i="1"/>
  <c r="U236" i="1"/>
  <c r="V236" i="1" s="1"/>
  <c r="AT235" i="1"/>
  <c r="Z235" i="1"/>
  <c r="U235" i="1"/>
  <c r="V235" i="1" s="1"/>
  <c r="AA235" i="1" s="1"/>
  <c r="AD235" i="1" s="1"/>
  <c r="AT234" i="1"/>
  <c r="AD234" i="1"/>
  <c r="AH234" i="1"/>
  <c r="Z234" i="1"/>
  <c r="U234" i="1"/>
  <c r="V234" i="1" s="1"/>
  <c r="AT233" i="1"/>
  <c r="Z233" i="1"/>
  <c r="U233" i="1"/>
  <c r="V233" i="1" s="1"/>
  <c r="AA233" i="1" s="1"/>
  <c r="AD233" i="1" s="1"/>
  <c r="AT232" i="1"/>
  <c r="Z232" i="1"/>
  <c r="U232" i="1"/>
  <c r="V232" i="1" s="1"/>
  <c r="AT231" i="1"/>
  <c r="AD231" i="1"/>
  <c r="AE231" i="1" s="1"/>
  <c r="AH231" i="1"/>
  <c r="Z231" i="1"/>
  <c r="U231" i="1"/>
  <c r="V231" i="1" s="1"/>
  <c r="AT230" i="1"/>
  <c r="Z230" i="1"/>
  <c r="U230" i="1"/>
  <c r="V230" i="1" s="1"/>
  <c r="AA230" i="1" s="1"/>
  <c r="AD230" i="1" s="1"/>
  <c r="AT229" i="1"/>
  <c r="Z229" i="1"/>
  <c r="U229" i="1"/>
  <c r="V229" i="1" s="1"/>
  <c r="AT228" i="1"/>
  <c r="Z228" i="1"/>
  <c r="V228" i="1"/>
  <c r="AA228" i="1" s="1"/>
  <c r="AD228" i="1" s="1"/>
  <c r="U228" i="1"/>
  <c r="AT227" i="1"/>
  <c r="Z227" i="1"/>
  <c r="U227" i="1"/>
  <c r="V227" i="1" s="1"/>
  <c r="AA227" i="1" s="1"/>
  <c r="AD227" i="1" s="1"/>
  <c r="AT226" i="1"/>
  <c r="Z226" i="1"/>
  <c r="U226" i="1"/>
  <c r="V226" i="1" s="1"/>
  <c r="AT225" i="1"/>
  <c r="AD225" i="1"/>
  <c r="AE225" i="1" s="1"/>
  <c r="AH225" i="1"/>
  <c r="Z225" i="1"/>
  <c r="U225" i="1"/>
  <c r="V225" i="1" s="1"/>
  <c r="AT224" i="1"/>
  <c r="Z224" i="1"/>
  <c r="U224" i="1"/>
  <c r="V224" i="1" s="1"/>
  <c r="AA224" i="1" s="1"/>
  <c r="AD224" i="1" s="1"/>
  <c r="AT223" i="1"/>
  <c r="Z223" i="1"/>
  <c r="U223" i="1"/>
  <c r="V223" i="1" s="1"/>
  <c r="AT222" i="1"/>
  <c r="Z222" i="1"/>
  <c r="U222" i="1"/>
  <c r="V222" i="1" s="1"/>
  <c r="AA222" i="1" s="1"/>
  <c r="AD222" i="1" s="1"/>
  <c r="AT221" i="1"/>
  <c r="Z221" i="1"/>
  <c r="U221" i="1"/>
  <c r="V221" i="1" s="1"/>
  <c r="AT220" i="1"/>
  <c r="Z220" i="1"/>
  <c r="U220" i="1"/>
  <c r="V220" i="1" s="1"/>
  <c r="AA220" i="1" s="1"/>
  <c r="AD220" i="1" s="1"/>
  <c r="AT219" i="1"/>
  <c r="Z219" i="1"/>
  <c r="U219" i="1"/>
  <c r="V219" i="1" s="1"/>
  <c r="AT218" i="1"/>
  <c r="Z218" i="1"/>
  <c r="U218" i="1"/>
  <c r="V218" i="1" s="1"/>
  <c r="AA218" i="1" s="1"/>
  <c r="AD218" i="1" s="1"/>
  <c r="AT217" i="1"/>
  <c r="Z217" i="1"/>
  <c r="U217" i="1"/>
  <c r="V217" i="1" s="1"/>
  <c r="AT216" i="1"/>
  <c r="Z216" i="1"/>
  <c r="V216" i="1"/>
  <c r="U216" i="1"/>
  <c r="AT215" i="1"/>
  <c r="AD215" i="1"/>
  <c r="AE215" i="1" s="1"/>
  <c r="AH215" i="1"/>
  <c r="Z215" i="1"/>
  <c r="U215" i="1"/>
  <c r="V215" i="1" s="1"/>
  <c r="AA215" i="1" s="1"/>
  <c r="AT214" i="1"/>
  <c r="AD214" i="1"/>
  <c r="AH214" i="1"/>
  <c r="Z214" i="1"/>
  <c r="U214" i="1"/>
  <c r="V214" i="1" s="1"/>
  <c r="AA214" i="1" s="1"/>
  <c r="AT213" i="1"/>
  <c r="Z213" i="1"/>
  <c r="U213" i="1"/>
  <c r="V213" i="1" s="1"/>
  <c r="AT212" i="1"/>
  <c r="AD212" i="1"/>
  <c r="AH212" i="1"/>
  <c r="Z212" i="1"/>
  <c r="U212" i="1"/>
  <c r="V212" i="1" s="1"/>
  <c r="AA212" i="1" s="1"/>
  <c r="AT211" i="1"/>
  <c r="AD211" i="1"/>
  <c r="AE211" i="1" s="1"/>
  <c r="AH211" i="1"/>
  <c r="Z211" i="1"/>
  <c r="U211" i="1"/>
  <c r="V211" i="1" s="1"/>
  <c r="AT210" i="1"/>
  <c r="Z210" i="1"/>
  <c r="U210" i="1"/>
  <c r="V210" i="1" s="1"/>
  <c r="AA210" i="1" s="1"/>
  <c r="AD210" i="1" s="1"/>
  <c r="AT209" i="1"/>
  <c r="AD209" i="1"/>
  <c r="AE209" i="1" s="1"/>
  <c r="AH209" i="1"/>
  <c r="Z209" i="1"/>
  <c r="U209" i="1"/>
  <c r="V209" i="1" s="1"/>
  <c r="AT208" i="1"/>
  <c r="Z208" i="1"/>
  <c r="V208" i="1"/>
  <c r="AA208" i="1" s="1"/>
  <c r="AD208" i="1" s="1"/>
  <c r="U208" i="1"/>
  <c r="AT207" i="1"/>
  <c r="Z207" i="1"/>
  <c r="U207" i="1"/>
  <c r="V207" i="1" s="1"/>
  <c r="AA207" i="1" s="1"/>
  <c r="AD207" i="1" s="1"/>
  <c r="AT206" i="1"/>
  <c r="Z206" i="1"/>
  <c r="U206" i="1"/>
  <c r="V206" i="1" s="1"/>
  <c r="AT205" i="1"/>
  <c r="Z205" i="1"/>
  <c r="U205" i="1"/>
  <c r="V205" i="1" s="1"/>
  <c r="AA205" i="1" s="1"/>
  <c r="AD205" i="1" s="1"/>
  <c r="AT204" i="1"/>
  <c r="AD204" i="1"/>
  <c r="AH204" i="1"/>
  <c r="Z204" i="1"/>
  <c r="U204" i="1"/>
  <c r="V204" i="1" s="1"/>
  <c r="AT203" i="1"/>
  <c r="AD203" i="1"/>
  <c r="AE203" i="1" s="1"/>
  <c r="AH203" i="1"/>
  <c r="Z203" i="1"/>
  <c r="U203" i="1"/>
  <c r="V203" i="1" s="1"/>
  <c r="AT202" i="1"/>
  <c r="AD202" i="1"/>
  <c r="AH202" i="1"/>
  <c r="Z202" i="1"/>
  <c r="V202" i="1"/>
  <c r="AA202" i="1" s="1"/>
  <c r="U202" i="1"/>
  <c r="AT201" i="1"/>
  <c r="AD201" i="1"/>
  <c r="AE201" i="1" s="1"/>
  <c r="AH201" i="1"/>
  <c r="Z201" i="1"/>
  <c r="U201" i="1"/>
  <c r="V201" i="1" s="1"/>
  <c r="AT200" i="1"/>
  <c r="Z200" i="1"/>
  <c r="U200" i="1"/>
  <c r="V200" i="1" s="1"/>
  <c r="AT199" i="1"/>
  <c r="AD199" i="1"/>
  <c r="AE199" i="1" s="1"/>
  <c r="AH199" i="1"/>
  <c r="Z199" i="1"/>
  <c r="U199" i="1"/>
  <c r="V199" i="1" s="1"/>
  <c r="AT198" i="1"/>
  <c r="Z198" i="1"/>
  <c r="U198" i="1"/>
  <c r="V198" i="1" s="1"/>
  <c r="AA198" i="1" s="1"/>
  <c r="AD198" i="1" s="1"/>
  <c r="AT197" i="1"/>
  <c r="AD197" i="1"/>
  <c r="AE197" i="1" s="1"/>
  <c r="AH197" i="1"/>
  <c r="Z197" i="1"/>
  <c r="U197" i="1"/>
  <c r="V197" i="1" s="1"/>
  <c r="AT196" i="1"/>
  <c r="Z196" i="1"/>
  <c r="U196" i="1"/>
  <c r="V196" i="1" s="1"/>
  <c r="AA196" i="1" s="1"/>
  <c r="AD196" i="1" s="1"/>
  <c r="AT195" i="1"/>
  <c r="Z195" i="1"/>
  <c r="U195" i="1"/>
  <c r="V195" i="1" s="1"/>
  <c r="AT194" i="1"/>
  <c r="Z194" i="1"/>
  <c r="U194" i="1"/>
  <c r="V194" i="1" s="1"/>
  <c r="AA194" i="1" s="1"/>
  <c r="AD194" i="1" s="1"/>
  <c r="AT193" i="1"/>
  <c r="Z193" i="1"/>
  <c r="U193" i="1"/>
  <c r="V193" i="1" s="1"/>
  <c r="AT192" i="1"/>
  <c r="AD192" i="1"/>
  <c r="AH192" i="1"/>
  <c r="Z192" i="1"/>
  <c r="V192" i="1"/>
  <c r="AA192" i="1" s="1"/>
  <c r="U192" i="1"/>
  <c r="AT191" i="1"/>
  <c r="Z191" i="1"/>
  <c r="U191" i="1"/>
  <c r="V191" i="1" s="1"/>
  <c r="AA191" i="1" s="1"/>
  <c r="AD191" i="1" s="1"/>
  <c r="AT190" i="1"/>
  <c r="Z190" i="1"/>
  <c r="U190" i="1"/>
  <c r="V190" i="1" s="1"/>
  <c r="AA190" i="1" s="1"/>
  <c r="AD190" i="1" s="1"/>
  <c r="AT189" i="1"/>
  <c r="AD189" i="1"/>
  <c r="AH189" i="1"/>
  <c r="Z189" i="1"/>
  <c r="U189" i="1"/>
  <c r="V189" i="1" s="1"/>
  <c r="AT188" i="1"/>
  <c r="AH188" i="1"/>
  <c r="AD188" i="1"/>
  <c r="AE188" i="1" s="1"/>
  <c r="Z188" i="1"/>
  <c r="V188" i="1"/>
  <c r="AA188" i="1" s="1"/>
  <c r="U188" i="1"/>
  <c r="AT187" i="1"/>
  <c r="Z187" i="1"/>
  <c r="U187" i="1"/>
  <c r="V187" i="1" s="1"/>
  <c r="AT186" i="1"/>
  <c r="Z186" i="1"/>
  <c r="U186" i="1"/>
  <c r="V186" i="1" s="1"/>
  <c r="AT185" i="1"/>
  <c r="Z185" i="1"/>
  <c r="U185" i="1"/>
  <c r="V185" i="1" s="1"/>
  <c r="AT184" i="1"/>
  <c r="Z184" i="1"/>
  <c r="V184" i="1"/>
  <c r="U184" i="1"/>
  <c r="AT183" i="1"/>
  <c r="Z183" i="1"/>
  <c r="U183" i="1"/>
  <c r="V183" i="1" s="1"/>
  <c r="AT182" i="1"/>
  <c r="Z182" i="1"/>
  <c r="U182" i="1"/>
  <c r="V182" i="1" s="1"/>
  <c r="AA182" i="1" s="1"/>
  <c r="AD182" i="1" s="1"/>
  <c r="AT181" i="1"/>
  <c r="Z181" i="1"/>
  <c r="U181" i="1"/>
  <c r="V181" i="1" s="1"/>
  <c r="AT180" i="1"/>
  <c r="Z180" i="1"/>
  <c r="U180" i="1"/>
  <c r="V180" i="1" s="1"/>
  <c r="AA180" i="1" s="1"/>
  <c r="AD180" i="1" s="1"/>
  <c r="AT179" i="1"/>
  <c r="Z179" i="1"/>
  <c r="U179" i="1"/>
  <c r="V179" i="1" s="1"/>
  <c r="AT178" i="1"/>
  <c r="Z178" i="1"/>
  <c r="U178" i="1"/>
  <c r="V178" i="1" s="1"/>
  <c r="AT177" i="1"/>
  <c r="Z177" i="1"/>
  <c r="U177" i="1"/>
  <c r="V177" i="1" s="1"/>
  <c r="AT176" i="1"/>
  <c r="Z176" i="1"/>
  <c r="U176" i="1"/>
  <c r="V176" i="1" s="1"/>
  <c r="AT175" i="1"/>
  <c r="AH175" i="1"/>
  <c r="AD175" i="1"/>
  <c r="Z175" i="1"/>
  <c r="U175" i="1"/>
  <c r="V175" i="1" s="1"/>
  <c r="AT174" i="1"/>
  <c r="Z174" i="1"/>
  <c r="U174" i="1"/>
  <c r="V174" i="1" s="1"/>
  <c r="AA174" i="1" s="1"/>
  <c r="AD174" i="1" s="1"/>
  <c r="AT173" i="1"/>
  <c r="Z173" i="1"/>
  <c r="U173" i="1"/>
  <c r="V173" i="1" s="1"/>
  <c r="AA173" i="1" s="1"/>
  <c r="AD173" i="1" s="1"/>
  <c r="AT172" i="1"/>
  <c r="Z172" i="1"/>
  <c r="U172" i="1"/>
  <c r="V172" i="1" s="1"/>
  <c r="AT171" i="1"/>
  <c r="AH171" i="1"/>
  <c r="Z171" i="1"/>
  <c r="U171" i="1"/>
  <c r="V171" i="1" s="1"/>
  <c r="AT170" i="1"/>
  <c r="Z170" i="1"/>
  <c r="V170" i="1"/>
  <c r="AA170" i="1" s="1"/>
  <c r="AD170" i="1" s="1"/>
  <c r="U170" i="1"/>
  <c r="AT169" i="1"/>
  <c r="Z169" i="1"/>
  <c r="U169" i="1"/>
  <c r="V169" i="1" s="1"/>
  <c r="AA169" i="1" s="1"/>
  <c r="AD169" i="1" s="1"/>
  <c r="AT168" i="1"/>
  <c r="Z168" i="1"/>
  <c r="U168" i="1"/>
  <c r="V168" i="1" s="1"/>
  <c r="AA168" i="1" s="1"/>
  <c r="AD168" i="1" s="1"/>
  <c r="AT167" i="1"/>
  <c r="Z167" i="1"/>
  <c r="U167" i="1"/>
  <c r="V167" i="1" s="1"/>
  <c r="AA167" i="1" s="1"/>
  <c r="AD167" i="1" s="1"/>
  <c r="AE167" i="1" s="1"/>
  <c r="AT166" i="1"/>
  <c r="Z166" i="1"/>
  <c r="U166" i="1"/>
  <c r="V166" i="1" s="1"/>
  <c r="AA166" i="1" s="1"/>
  <c r="AD166" i="1" s="1"/>
  <c r="AT165" i="1"/>
  <c r="AD165" i="1"/>
  <c r="AH165" i="1"/>
  <c r="Z165" i="1"/>
  <c r="U165" i="1"/>
  <c r="V165" i="1" s="1"/>
  <c r="AT164" i="1"/>
  <c r="Z164" i="1"/>
  <c r="U164" i="1"/>
  <c r="V164" i="1" s="1"/>
  <c r="AA164" i="1" s="1"/>
  <c r="AD164" i="1" s="1"/>
  <c r="AT163" i="1"/>
  <c r="Z163" i="1"/>
  <c r="U163" i="1"/>
  <c r="V163" i="1" s="1"/>
  <c r="AT162" i="1"/>
  <c r="Z162" i="1"/>
  <c r="U162" i="1"/>
  <c r="V162" i="1" s="1"/>
  <c r="AT161" i="1"/>
  <c r="Z161" i="1"/>
  <c r="U161" i="1"/>
  <c r="V161" i="1" s="1"/>
  <c r="AT160" i="1"/>
  <c r="Z160" i="1"/>
  <c r="U160" i="1"/>
  <c r="V160" i="1" s="1"/>
  <c r="AA160" i="1" s="1"/>
  <c r="AD160" i="1" s="1"/>
  <c r="AT159" i="1"/>
  <c r="Z159" i="1"/>
  <c r="U159" i="1"/>
  <c r="V159" i="1" s="1"/>
  <c r="AT158" i="1"/>
  <c r="Z158" i="1"/>
  <c r="U158" i="1"/>
  <c r="V158" i="1" s="1"/>
  <c r="AA158" i="1" s="1"/>
  <c r="AD158" i="1" s="1"/>
  <c r="AT157" i="1"/>
  <c r="AD157" i="1"/>
  <c r="AH157" i="1"/>
  <c r="Z157" i="1"/>
  <c r="U157" i="1"/>
  <c r="V157" i="1" s="1"/>
  <c r="AT156" i="1"/>
  <c r="AH156" i="1"/>
  <c r="AD156" i="1"/>
  <c r="AE156" i="1" s="1"/>
  <c r="Z156" i="1"/>
  <c r="U156" i="1"/>
  <c r="V156" i="1" s="1"/>
  <c r="AA156" i="1" s="1"/>
  <c r="AT155" i="1"/>
  <c r="AH155" i="1"/>
  <c r="AD155" i="1"/>
  <c r="Z155" i="1"/>
  <c r="U155" i="1"/>
  <c r="V155" i="1" s="1"/>
  <c r="AT154" i="1"/>
  <c r="Z154" i="1"/>
  <c r="U154" i="1"/>
  <c r="V154" i="1" s="1"/>
  <c r="AA154" i="1" s="1"/>
  <c r="AD154" i="1" s="1"/>
  <c r="AT153" i="1"/>
  <c r="Z153" i="1"/>
  <c r="U153" i="1"/>
  <c r="V153" i="1" s="1"/>
  <c r="AA153" i="1" s="1"/>
  <c r="AD153" i="1" s="1"/>
  <c r="AT152" i="1"/>
  <c r="AH152" i="1"/>
  <c r="AD152" i="1"/>
  <c r="AE152" i="1" s="1"/>
  <c r="Z152" i="1"/>
  <c r="U152" i="1"/>
  <c r="V152" i="1" s="1"/>
  <c r="AT151" i="1"/>
  <c r="Z151" i="1"/>
  <c r="U151" i="1"/>
  <c r="V151" i="1" s="1"/>
  <c r="AA151" i="1" s="1"/>
  <c r="AD151" i="1" s="1"/>
  <c r="AE151" i="1" s="1"/>
  <c r="AT150" i="1"/>
  <c r="Z150" i="1"/>
  <c r="U150" i="1"/>
  <c r="V150" i="1" s="1"/>
  <c r="AT149" i="1"/>
  <c r="AD149" i="1"/>
  <c r="AH149" i="1"/>
  <c r="Z149" i="1"/>
  <c r="U149" i="1"/>
  <c r="V149" i="1" s="1"/>
  <c r="AT148" i="1"/>
  <c r="Z148" i="1"/>
  <c r="U148" i="1"/>
  <c r="V148" i="1" s="1"/>
  <c r="AT147" i="1"/>
  <c r="Z147" i="1"/>
  <c r="U147" i="1"/>
  <c r="V147" i="1" s="1"/>
  <c r="AT146" i="1"/>
  <c r="Z146" i="1"/>
  <c r="U146" i="1"/>
  <c r="V146" i="1" s="1"/>
  <c r="AA146" i="1" s="1"/>
  <c r="AD146" i="1" s="1"/>
  <c r="AT145" i="1"/>
  <c r="Z145" i="1"/>
  <c r="U145" i="1"/>
  <c r="V145" i="1" s="1"/>
  <c r="AT144" i="1"/>
  <c r="Z144" i="1"/>
  <c r="U144" i="1"/>
  <c r="V144" i="1" s="1"/>
  <c r="AA144" i="1" s="1"/>
  <c r="AD144" i="1" s="1"/>
  <c r="AT143" i="1"/>
  <c r="AH143" i="1"/>
  <c r="AD143" i="1"/>
  <c r="Z143" i="1"/>
  <c r="U143" i="1"/>
  <c r="V143" i="1" s="1"/>
  <c r="AA143" i="1" s="1"/>
  <c r="AT142" i="1"/>
  <c r="Z142" i="1"/>
  <c r="U142" i="1"/>
  <c r="V142" i="1" s="1"/>
  <c r="AA142" i="1" s="1"/>
  <c r="AD142" i="1" s="1"/>
  <c r="AT141" i="1"/>
  <c r="AD141" i="1"/>
  <c r="AH141" i="1"/>
  <c r="Z141" i="1"/>
  <c r="U141" i="1"/>
  <c r="V141" i="1" s="1"/>
  <c r="AT140" i="1"/>
  <c r="Z140" i="1"/>
  <c r="U140" i="1"/>
  <c r="V140" i="1" s="1"/>
  <c r="AA140" i="1" s="1"/>
  <c r="AD140" i="1" s="1"/>
  <c r="AT139" i="1"/>
  <c r="AH139" i="1"/>
  <c r="AD139" i="1"/>
  <c r="Z139" i="1"/>
  <c r="U139" i="1"/>
  <c r="V139" i="1" s="1"/>
  <c r="AT138" i="1"/>
  <c r="AD138" i="1"/>
  <c r="AE138" i="1" s="1"/>
  <c r="AH138" i="1"/>
  <c r="Z138" i="1"/>
  <c r="U138" i="1"/>
  <c r="V138" i="1" s="1"/>
  <c r="AT137" i="1"/>
  <c r="Z137" i="1"/>
  <c r="U137" i="1"/>
  <c r="V137" i="1" s="1"/>
  <c r="AT136" i="1"/>
  <c r="Z136" i="1"/>
  <c r="V136" i="1"/>
  <c r="U136" i="1"/>
  <c r="AT135" i="1"/>
  <c r="AH135" i="1"/>
  <c r="AD135" i="1"/>
  <c r="Z135" i="1"/>
  <c r="U135" i="1"/>
  <c r="V135" i="1" s="1"/>
  <c r="AA135" i="1" s="1"/>
  <c r="AT134" i="1"/>
  <c r="Z134" i="1"/>
  <c r="U134" i="1"/>
  <c r="V134" i="1" s="1"/>
  <c r="AT133" i="1"/>
  <c r="AD133" i="1"/>
  <c r="AE133" i="1" s="1"/>
  <c r="AH133" i="1"/>
  <c r="Z133" i="1"/>
  <c r="U133" i="1"/>
  <c r="V133" i="1" s="1"/>
  <c r="AT132" i="1"/>
  <c r="AD132" i="1"/>
  <c r="AE132" i="1" s="1"/>
  <c r="AH132" i="1"/>
  <c r="Z132" i="1"/>
  <c r="U132" i="1"/>
  <c r="V132" i="1" s="1"/>
  <c r="AT131" i="1"/>
  <c r="Z131" i="1"/>
  <c r="U131" i="1"/>
  <c r="V131" i="1" s="1"/>
  <c r="AT130" i="1"/>
  <c r="AH130" i="1"/>
  <c r="Z130" i="1"/>
  <c r="U130" i="1"/>
  <c r="V130" i="1" s="1"/>
  <c r="AT129" i="1"/>
  <c r="AE129" i="1"/>
  <c r="AD129" i="1"/>
  <c r="AH129" i="1"/>
  <c r="Z129" i="1"/>
  <c r="U129" i="1"/>
  <c r="V129" i="1" s="1"/>
  <c r="AT128" i="1"/>
  <c r="AD128" i="1"/>
  <c r="AE128" i="1" s="1"/>
  <c r="AH128" i="1"/>
  <c r="Z128" i="1"/>
  <c r="U128" i="1"/>
  <c r="V128" i="1" s="1"/>
  <c r="AT127" i="1"/>
  <c r="Z127" i="1"/>
  <c r="U127" i="1"/>
  <c r="V127" i="1" s="1"/>
  <c r="AT126" i="1"/>
  <c r="Z126" i="1"/>
  <c r="U126" i="1"/>
  <c r="V126" i="1" s="1"/>
  <c r="AA126" i="1" s="1"/>
  <c r="AD126" i="1" s="1"/>
  <c r="AH126" i="1" s="1"/>
  <c r="AT125" i="1"/>
  <c r="AD125" i="1"/>
  <c r="AH125" i="1"/>
  <c r="Z125" i="1"/>
  <c r="U125" i="1"/>
  <c r="V125" i="1" s="1"/>
  <c r="AT124" i="1"/>
  <c r="AD124" i="1"/>
  <c r="AH124" i="1"/>
  <c r="Z124" i="1"/>
  <c r="U124" i="1"/>
  <c r="V124" i="1" s="1"/>
  <c r="AT123" i="1"/>
  <c r="Z123" i="1"/>
  <c r="U123" i="1"/>
  <c r="V123" i="1" s="1"/>
  <c r="AT122" i="1"/>
  <c r="AD122" i="1"/>
  <c r="AE122" i="1" s="1"/>
  <c r="AH122" i="1"/>
  <c r="Z122" i="1"/>
  <c r="U122" i="1"/>
  <c r="V122" i="1" s="1"/>
  <c r="AA122" i="1" s="1"/>
  <c r="AT121" i="1"/>
  <c r="AD121" i="1"/>
  <c r="AE121" i="1" s="1"/>
  <c r="AH121" i="1"/>
  <c r="Z121" i="1"/>
  <c r="U121" i="1"/>
  <c r="V121" i="1" s="1"/>
  <c r="AT120" i="1"/>
  <c r="Z120" i="1"/>
  <c r="U120" i="1"/>
  <c r="V120" i="1" s="1"/>
  <c r="AT119" i="1"/>
  <c r="Z119" i="1"/>
  <c r="U119" i="1"/>
  <c r="V119" i="1" s="1"/>
  <c r="AT118" i="1"/>
  <c r="AD118" i="1"/>
  <c r="AH118" i="1"/>
  <c r="Z118" i="1"/>
  <c r="U118" i="1"/>
  <c r="V118" i="1" s="1"/>
  <c r="AT117" i="1"/>
  <c r="AD117" i="1"/>
  <c r="AH117" i="1"/>
  <c r="Z117" i="1"/>
  <c r="U117" i="1"/>
  <c r="V117" i="1" s="1"/>
  <c r="AT116" i="1"/>
  <c r="Z116" i="1"/>
  <c r="U116" i="1"/>
  <c r="V116" i="1" s="1"/>
  <c r="AT115" i="1"/>
  <c r="AD115" i="1"/>
  <c r="AE115" i="1" s="1"/>
  <c r="AH115" i="1"/>
  <c r="Z115" i="1"/>
  <c r="U115" i="1"/>
  <c r="V115" i="1" s="1"/>
  <c r="AT114" i="1"/>
  <c r="Z114" i="1"/>
  <c r="U114" i="1"/>
  <c r="V114" i="1" s="1"/>
  <c r="AA114" i="1" s="1"/>
  <c r="AD114" i="1" s="1"/>
  <c r="AH114" i="1" s="1"/>
  <c r="AT113" i="1"/>
  <c r="AD113" i="1"/>
  <c r="AE113" i="1" s="1"/>
  <c r="AH113" i="1"/>
  <c r="Z113" i="1"/>
  <c r="U113" i="1"/>
  <c r="V113" i="1" s="1"/>
  <c r="AT112" i="1"/>
  <c r="Z112" i="1"/>
  <c r="U112" i="1"/>
  <c r="V112" i="1" s="1"/>
  <c r="AT111" i="1"/>
  <c r="AD111" i="1"/>
  <c r="AH111" i="1"/>
  <c r="Z111" i="1"/>
  <c r="U111" i="1"/>
  <c r="V111" i="1" s="1"/>
  <c r="AT110" i="1"/>
  <c r="Z110" i="1"/>
  <c r="U110" i="1"/>
  <c r="V110" i="1" s="1"/>
  <c r="AT109" i="1"/>
  <c r="Z109" i="1"/>
  <c r="U109" i="1"/>
  <c r="V109" i="1" s="1"/>
  <c r="AT108" i="1"/>
  <c r="Z108" i="1"/>
  <c r="U108" i="1"/>
  <c r="V108" i="1" s="1"/>
  <c r="AT107" i="1"/>
  <c r="Z107" i="1"/>
  <c r="U107" i="1"/>
  <c r="V107" i="1" s="1"/>
  <c r="AT106" i="1"/>
  <c r="Z106" i="1"/>
  <c r="U106" i="1"/>
  <c r="V106" i="1" s="1"/>
  <c r="AT105" i="1"/>
  <c r="Z105" i="1"/>
  <c r="U105" i="1"/>
  <c r="V105" i="1" s="1"/>
  <c r="AT104" i="1"/>
  <c r="Z104" i="1"/>
  <c r="U104" i="1"/>
  <c r="V104" i="1" s="1"/>
  <c r="AT103" i="1"/>
  <c r="Z103" i="1"/>
  <c r="U103" i="1"/>
  <c r="V103" i="1" s="1"/>
  <c r="AT102" i="1"/>
  <c r="Z102" i="1"/>
  <c r="U102" i="1"/>
  <c r="V102" i="1" s="1"/>
  <c r="AT101" i="1"/>
  <c r="AD101" i="1"/>
  <c r="AE101" i="1" s="1"/>
  <c r="AH101" i="1"/>
  <c r="Z101" i="1"/>
  <c r="U101" i="1"/>
  <c r="V101" i="1" s="1"/>
  <c r="AA101" i="1" s="1"/>
  <c r="AT100" i="1"/>
  <c r="Z100" i="1"/>
  <c r="U100" i="1"/>
  <c r="V100" i="1" s="1"/>
  <c r="AA100" i="1" s="1"/>
  <c r="AD100" i="1" s="1"/>
  <c r="AT99" i="1"/>
  <c r="AD99" i="1"/>
  <c r="AE99" i="1" s="1"/>
  <c r="AH99" i="1"/>
  <c r="Z99" i="1"/>
  <c r="U99" i="1"/>
  <c r="V99" i="1" s="1"/>
  <c r="AT98" i="1"/>
  <c r="Z98" i="1"/>
  <c r="U98" i="1"/>
  <c r="V98" i="1" s="1"/>
  <c r="AT97" i="1"/>
  <c r="Z97" i="1"/>
  <c r="U97" i="1"/>
  <c r="V97" i="1" s="1"/>
  <c r="AT96" i="1"/>
  <c r="Z96" i="1"/>
  <c r="U96" i="1"/>
  <c r="V96" i="1" s="1"/>
  <c r="AT95" i="1"/>
  <c r="Z95" i="1"/>
  <c r="V95" i="1"/>
  <c r="AA95" i="1" s="1"/>
  <c r="AD95" i="1" s="1"/>
  <c r="U95" i="1"/>
  <c r="AT94" i="1"/>
  <c r="Z94" i="1"/>
  <c r="U94" i="1"/>
  <c r="V94" i="1" s="1"/>
  <c r="AA94" i="1" s="1"/>
  <c r="AD94" i="1" s="1"/>
  <c r="AT93" i="1"/>
  <c r="AD93" i="1"/>
  <c r="AE93" i="1" s="1"/>
  <c r="AH93" i="1"/>
  <c r="Z93" i="1"/>
  <c r="U93" i="1"/>
  <c r="V93" i="1" s="1"/>
  <c r="AT92" i="1"/>
  <c r="Z92" i="1"/>
  <c r="U92" i="1"/>
  <c r="V92" i="1" s="1"/>
  <c r="AT91" i="1"/>
  <c r="Z91" i="1"/>
  <c r="U91" i="1"/>
  <c r="V91" i="1" s="1"/>
  <c r="AT90" i="1"/>
  <c r="AH90" i="1"/>
  <c r="AD90" i="1"/>
  <c r="AE90" i="1" s="1"/>
  <c r="Z90" i="1"/>
  <c r="U90" i="1"/>
  <c r="V90" i="1" s="1"/>
  <c r="AT89" i="1"/>
  <c r="AH89" i="1"/>
  <c r="AD89" i="1"/>
  <c r="AE89" i="1" s="1"/>
  <c r="Z89" i="1"/>
  <c r="U89" i="1"/>
  <c r="V89" i="1" s="1"/>
  <c r="AT88" i="1"/>
  <c r="Z88" i="1"/>
  <c r="U88" i="1"/>
  <c r="V88" i="1" s="1"/>
  <c r="AT87" i="1"/>
  <c r="Z87" i="1"/>
  <c r="U87" i="1"/>
  <c r="V87" i="1" s="1"/>
  <c r="AT86" i="1"/>
  <c r="Z86" i="1"/>
  <c r="U86" i="1"/>
  <c r="V86" i="1" s="1"/>
  <c r="AA86" i="1" s="1"/>
  <c r="AD86" i="1" s="1"/>
  <c r="AT85" i="1"/>
  <c r="AH85" i="1"/>
  <c r="AD85" i="1"/>
  <c r="AE85" i="1" s="1"/>
  <c r="Z85" i="1"/>
  <c r="U85" i="1"/>
  <c r="V85" i="1" s="1"/>
  <c r="AT84" i="1"/>
  <c r="AH84" i="1"/>
  <c r="AD84" i="1"/>
  <c r="AE84" i="1" s="1"/>
  <c r="Z84" i="1"/>
  <c r="U84" i="1"/>
  <c r="V84" i="1" s="1"/>
  <c r="AT83" i="1"/>
  <c r="Z83" i="1"/>
  <c r="U83" i="1"/>
  <c r="V83" i="1" s="1"/>
  <c r="AT82" i="1"/>
  <c r="Z82" i="1"/>
  <c r="U82" i="1"/>
  <c r="V82" i="1" s="1"/>
  <c r="AA82" i="1" s="1"/>
  <c r="AD82" i="1" s="1"/>
  <c r="AT81" i="1"/>
  <c r="Z81" i="1"/>
  <c r="U81" i="1"/>
  <c r="V81" i="1" s="1"/>
  <c r="AT80" i="1"/>
  <c r="Z80" i="1"/>
  <c r="U80" i="1"/>
  <c r="V80" i="1" s="1"/>
  <c r="AT79" i="1"/>
  <c r="AH79" i="1"/>
  <c r="AD79" i="1"/>
  <c r="AE79" i="1" s="1"/>
  <c r="Z79" i="1"/>
  <c r="U79" i="1"/>
  <c r="V79" i="1" s="1"/>
  <c r="AT78" i="1"/>
  <c r="AH78" i="1"/>
  <c r="AD78" i="1"/>
  <c r="AE78" i="1" s="1"/>
  <c r="Z78" i="1"/>
  <c r="U78" i="1"/>
  <c r="V78" i="1" s="1"/>
  <c r="AA78" i="1" s="1"/>
  <c r="AT77" i="1"/>
  <c r="Z77" i="1"/>
  <c r="U77" i="1"/>
  <c r="V77" i="1" s="1"/>
  <c r="AT76" i="1"/>
  <c r="Z76" i="1"/>
  <c r="U76" i="1"/>
  <c r="V76" i="1" s="1"/>
  <c r="AT75" i="1"/>
  <c r="AH75" i="1"/>
  <c r="AD75" i="1"/>
  <c r="AE75" i="1" s="1"/>
  <c r="Z75" i="1"/>
  <c r="U75" i="1"/>
  <c r="V75" i="1" s="1"/>
  <c r="AT74" i="1"/>
  <c r="Z74" i="1"/>
  <c r="U74" i="1"/>
  <c r="V74" i="1" s="1"/>
  <c r="AT73" i="1"/>
  <c r="Z73" i="1"/>
  <c r="U73" i="1"/>
  <c r="V73" i="1" s="1"/>
  <c r="AT72" i="1"/>
  <c r="Z72" i="1"/>
  <c r="U72" i="1"/>
  <c r="V72" i="1" s="1"/>
  <c r="AA72" i="1" s="1"/>
  <c r="AD72" i="1" s="1"/>
  <c r="AT71" i="1"/>
  <c r="AH71" i="1"/>
  <c r="AD71" i="1"/>
  <c r="AE71" i="1" s="1"/>
  <c r="Z71" i="1"/>
  <c r="U71" i="1"/>
  <c r="V71" i="1" s="1"/>
  <c r="AT70" i="1"/>
  <c r="Z70" i="1"/>
  <c r="U70" i="1"/>
  <c r="V70" i="1" s="1"/>
  <c r="AA70" i="1" s="1"/>
  <c r="AD70" i="1" s="1"/>
  <c r="AT69" i="1"/>
  <c r="AH69" i="1"/>
  <c r="AD69" i="1"/>
  <c r="AE69" i="1" s="1"/>
  <c r="Z69" i="1"/>
  <c r="U69" i="1"/>
  <c r="V69" i="1" s="1"/>
  <c r="AT68" i="1"/>
  <c r="AH68" i="1"/>
  <c r="AD68" i="1"/>
  <c r="AE68" i="1" s="1"/>
  <c r="Z68" i="1"/>
  <c r="U68" i="1"/>
  <c r="V68" i="1" s="1"/>
  <c r="AT67" i="1"/>
  <c r="AH67" i="1"/>
  <c r="AD67" i="1"/>
  <c r="AE67" i="1" s="1"/>
  <c r="Z67" i="1"/>
  <c r="U67" i="1"/>
  <c r="V67" i="1" s="1"/>
  <c r="AT66" i="1"/>
  <c r="Z66" i="1"/>
  <c r="U66" i="1"/>
  <c r="V66" i="1" s="1"/>
  <c r="AT65" i="1"/>
  <c r="Z65" i="1"/>
  <c r="U65" i="1"/>
  <c r="V65" i="1" s="1"/>
  <c r="AT64" i="1"/>
  <c r="AH64" i="1"/>
  <c r="AD64" i="1"/>
  <c r="AE64" i="1" s="1"/>
  <c r="Z64" i="1"/>
  <c r="U64" i="1"/>
  <c r="V64" i="1" s="1"/>
  <c r="AT63" i="1"/>
  <c r="AH63" i="1"/>
  <c r="AD63" i="1"/>
  <c r="AE63" i="1" s="1"/>
  <c r="Z63" i="1"/>
  <c r="U63" i="1"/>
  <c r="V63" i="1" s="1"/>
  <c r="AT62" i="1"/>
  <c r="AH62" i="1"/>
  <c r="AD62" i="1"/>
  <c r="AE62" i="1" s="1"/>
  <c r="Z62" i="1"/>
  <c r="U62" i="1"/>
  <c r="V62" i="1" s="1"/>
  <c r="AA62" i="1" s="1"/>
  <c r="AT61" i="1"/>
  <c r="Z61" i="1"/>
  <c r="U61" i="1"/>
  <c r="V61" i="1" s="1"/>
  <c r="AT60" i="1"/>
  <c r="Z60" i="1"/>
  <c r="U60" i="1"/>
  <c r="V60" i="1" s="1"/>
  <c r="AT59" i="1"/>
  <c r="Z59" i="1"/>
  <c r="U59" i="1"/>
  <c r="V59" i="1" s="1"/>
  <c r="AT58" i="1"/>
  <c r="Z58" i="1"/>
  <c r="U58" i="1"/>
  <c r="V58" i="1" s="1"/>
  <c r="AA58" i="1" s="1"/>
  <c r="AD58" i="1" s="1"/>
  <c r="AT57" i="1"/>
  <c r="Z57" i="1"/>
  <c r="U57" i="1"/>
  <c r="V57" i="1" s="1"/>
  <c r="AT56" i="1"/>
  <c r="AH56" i="1"/>
  <c r="AD56" i="1"/>
  <c r="AE56" i="1" s="1"/>
  <c r="Z56" i="1"/>
  <c r="U56" i="1"/>
  <c r="V56" i="1" s="1"/>
  <c r="AA56" i="1" s="1"/>
  <c r="AT55" i="1"/>
  <c r="Z55" i="1"/>
  <c r="U55" i="1"/>
  <c r="V55" i="1" s="1"/>
  <c r="AT54" i="1"/>
  <c r="Z54" i="1"/>
  <c r="U54" i="1"/>
  <c r="V54" i="1" s="1"/>
  <c r="AT53" i="1"/>
  <c r="Z53" i="1"/>
  <c r="U53" i="1"/>
  <c r="V53" i="1" s="1"/>
  <c r="AT52" i="1"/>
  <c r="Z52" i="1"/>
  <c r="U52" i="1"/>
  <c r="V52" i="1" s="1"/>
  <c r="AA52" i="1" s="1"/>
  <c r="AD52" i="1" s="1"/>
  <c r="AT51" i="1"/>
  <c r="AH51" i="1"/>
  <c r="AD51" i="1"/>
  <c r="AE51" i="1" s="1"/>
  <c r="Z51" i="1"/>
  <c r="U51" i="1"/>
  <c r="V51" i="1" s="1"/>
  <c r="AT50" i="1"/>
  <c r="Z50" i="1"/>
  <c r="U50" i="1"/>
  <c r="V50" i="1" s="1"/>
  <c r="AA50" i="1" s="1"/>
  <c r="AD50" i="1" s="1"/>
  <c r="AT49" i="1"/>
  <c r="Z49" i="1"/>
  <c r="U49" i="1"/>
  <c r="V49" i="1" s="1"/>
  <c r="AT48" i="1"/>
  <c r="AH48" i="1"/>
  <c r="AD48" i="1"/>
  <c r="AE48" i="1" s="1"/>
  <c r="Z48" i="1"/>
  <c r="U48" i="1"/>
  <c r="V48" i="1" s="1"/>
  <c r="AA48" i="1" s="1"/>
  <c r="AT47" i="1"/>
  <c r="Z47" i="1"/>
  <c r="U47" i="1"/>
  <c r="V47" i="1" s="1"/>
  <c r="AT46" i="1"/>
  <c r="AH46" i="1"/>
  <c r="AD46" i="1"/>
  <c r="AE46" i="1" s="1"/>
  <c r="Z46" i="1"/>
  <c r="U46" i="1"/>
  <c r="V46" i="1" s="1"/>
  <c r="AA46" i="1" s="1"/>
  <c r="AT45" i="1"/>
  <c r="Z45" i="1"/>
  <c r="U45" i="1"/>
  <c r="V45" i="1" s="1"/>
  <c r="AT44" i="1"/>
  <c r="Z44" i="1"/>
  <c r="U44" i="1"/>
  <c r="V44" i="1" s="1"/>
  <c r="AT43" i="1"/>
  <c r="AH43" i="1"/>
  <c r="AD43" i="1"/>
  <c r="AE43" i="1" s="1"/>
  <c r="Z43" i="1"/>
  <c r="U43" i="1"/>
  <c r="V43" i="1" s="1"/>
  <c r="AT42" i="1"/>
  <c r="AH42" i="1"/>
  <c r="AD42" i="1"/>
  <c r="AE42" i="1" s="1"/>
  <c r="Z42" i="1"/>
  <c r="U42" i="1"/>
  <c r="V42" i="1" s="1"/>
  <c r="AA42" i="1" s="1"/>
  <c r="AT41" i="1"/>
  <c r="AH41" i="1"/>
  <c r="AD41" i="1"/>
  <c r="AE41" i="1" s="1"/>
  <c r="Z41" i="1"/>
  <c r="U41" i="1"/>
  <c r="V41" i="1" s="1"/>
  <c r="AT40" i="1"/>
  <c r="Z40" i="1"/>
  <c r="U40" i="1"/>
  <c r="V40" i="1" s="1"/>
  <c r="AA40" i="1" s="1"/>
  <c r="AD40" i="1" s="1"/>
  <c r="AT39" i="1"/>
  <c r="Z39" i="1"/>
  <c r="U39" i="1"/>
  <c r="V39" i="1" s="1"/>
  <c r="AT38" i="1"/>
  <c r="AH38" i="1"/>
  <c r="AD38" i="1"/>
  <c r="AE38" i="1" s="1"/>
  <c r="Z38" i="1"/>
  <c r="U38" i="1"/>
  <c r="V38" i="1" s="1"/>
  <c r="AA38" i="1" s="1"/>
  <c r="AT37" i="1"/>
  <c r="AH37" i="1"/>
  <c r="AD37" i="1"/>
  <c r="AE37" i="1" s="1"/>
  <c r="Z37" i="1"/>
  <c r="U37" i="1"/>
  <c r="V37" i="1" s="1"/>
  <c r="AT36" i="1"/>
  <c r="Z36" i="1"/>
  <c r="U36" i="1"/>
  <c r="V36" i="1" s="1"/>
  <c r="AA36" i="1" s="1"/>
  <c r="AD36" i="1" s="1"/>
  <c r="AT35" i="1"/>
  <c r="Z35" i="1"/>
  <c r="U35" i="1"/>
  <c r="V35" i="1" s="1"/>
  <c r="AT34" i="1"/>
  <c r="Z34" i="1"/>
  <c r="U34" i="1"/>
  <c r="V34" i="1" s="1"/>
  <c r="AT33" i="1"/>
  <c r="AH33" i="1"/>
  <c r="Z33" i="1"/>
  <c r="U33" i="1"/>
  <c r="V33" i="1" s="1"/>
  <c r="AT32" i="1"/>
  <c r="Z32" i="1"/>
  <c r="U32" i="1"/>
  <c r="V32" i="1" s="1"/>
  <c r="AT31" i="1"/>
  <c r="AH31" i="1"/>
  <c r="AD31" i="1"/>
  <c r="AE31" i="1" s="1"/>
  <c r="Z31" i="1"/>
  <c r="U31" i="1"/>
  <c r="V31" i="1" s="1"/>
  <c r="AT30" i="1"/>
  <c r="AH30" i="1"/>
  <c r="AD30" i="1"/>
  <c r="AE30" i="1" s="1"/>
  <c r="Z30" i="1"/>
  <c r="U30" i="1"/>
  <c r="V30" i="1" s="1"/>
  <c r="AT29" i="1"/>
  <c r="Z29" i="1"/>
  <c r="U29" i="1"/>
  <c r="V29" i="1" s="1"/>
  <c r="AT28" i="1"/>
  <c r="AH28" i="1"/>
  <c r="AD28" i="1"/>
  <c r="AE28" i="1" s="1"/>
  <c r="Z28" i="1"/>
  <c r="U28" i="1"/>
  <c r="V28" i="1" s="1"/>
  <c r="AT27" i="1"/>
  <c r="Z27" i="1"/>
  <c r="U27" i="1"/>
  <c r="V27" i="1" s="1"/>
  <c r="AT26" i="1"/>
  <c r="Z26" i="1"/>
  <c r="U26" i="1"/>
  <c r="V26" i="1" s="1"/>
  <c r="AT25" i="1"/>
  <c r="Z25" i="1"/>
  <c r="U25" i="1"/>
  <c r="V25" i="1" s="1"/>
  <c r="AA25" i="1" s="1"/>
  <c r="AD25" i="1" s="1"/>
  <c r="AT24" i="1"/>
  <c r="AH24" i="1"/>
  <c r="AD24" i="1"/>
  <c r="AE24" i="1" s="1"/>
  <c r="Z24" i="1"/>
  <c r="U24" i="1"/>
  <c r="V24" i="1" s="1"/>
  <c r="AT23" i="1"/>
  <c r="Z23" i="1"/>
  <c r="U23" i="1"/>
  <c r="V23" i="1" s="1"/>
  <c r="AA23" i="1" s="1"/>
  <c r="AD23" i="1" s="1"/>
  <c r="AT22" i="1"/>
  <c r="AH22" i="1"/>
  <c r="AD22" i="1"/>
  <c r="AE22" i="1" s="1"/>
  <c r="Z22" i="1"/>
  <c r="U22" i="1"/>
  <c r="V22" i="1" s="1"/>
  <c r="AT21" i="1"/>
  <c r="AH21" i="1"/>
  <c r="AD21" i="1"/>
  <c r="AE21" i="1" s="1"/>
  <c r="Z21" i="1"/>
  <c r="U21" i="1"/>
  <c r="V21" i="1" s="1"/>
  <c r="AT20" i="1"/>
  <c r="AH20" i="1"/>
  <c r="AD20" i="1"/>
  <c r="AE20" i="1" s="1"/>
  <c r="Z20" i="1"/>
  <c r="U20" i="1"/>
  <c r="V20" i="1" s="1"/>
  <c r="AT19" i="1"/>
  <c r="Z19" i="1"/>
  <c r="U19" i="1"/>
  <c r="V19" i="1" s="1"/>
  <c r="AT18" i="1"/>
  <c r="Z18" i="1"/>
  <c r="U18" i="1"/>
  <c r="V18" i="1" s="1"/>
  <c r="AT17" i="1"/>
  <c r="Z17" i="1"/>
  <c r="U17" i="1"/>
  <c r="V17" i="1" s="1"/>
  <c r="AA17" i="1" s="1"/>
  <c r="AD17" i="1" s="1"/>
  <c r="AT16" i="1"/>
  <c r="Z16" i="1"/>
  <c r="U16" i="1"/>
  <c r="V16" i="1" s="1"/>
  <c r="AT15" i="1"/>
  <c r="AH15" i="1"/>
  <c r="AD15" i="1"/>
  <c r="AE15" i="1" s="1"/>
  <c r="Z15" i="1"/>
  <c r="U15" i="1"/>
  <c r="V15" i="1" s="1"/>
  <c r="AA15" i="1" s="1"/>
  <c r="AT14" i="1"/>
  <c r="Z14" i="1"/>
  <c r="U14" i="1"/>
  <c r="V14" i="1" s="1"/>
  <c r="AT13" i="1"/>
  <c r="AH13" i="1"/>
  <c r="AD13" i="1"/>
  <c r="AE13" i="1" s="1"/>
  <c r="Z13" i="1"/>
  <c r="U13" i="1"/>
  <c r="V13" i="1" s="1"/>
  <c r="AA13" i="1" s="1"/>
  <c r="AT12" i="1"/>
  <c r="Z12" i="1"/>
  <c r="U12" i="1"/>
  <c r="V12" i="1" s="1"/>
  <c r="AT11" i="1"/>
  <c r="AH11" i="1"/>
  <c r="AD11" i="1"/>
  <c r="AE11" i="1" s="1"/>
  <c r="Z11" i="1"/>
  <c r="U11" i="1"/>
  <c r="V11" i="1" s="1"/>
  <c r="AA11" i="1" s="1"/>
  <c r="AT10" i="1"/>
  <c r="Z10" i="1"/>
  <c r="U10" i="1"/>
  <c r="V10" i="1" s="1"/>
  <c r="AA99" i="1" l="1"/>
  <c r="AA136" i="1"/>
  <c r="AD136" i="1" s="1"/>
  <c r="AA145" i="1"/>
  <c r="AD145" i="1" s="1"/>
  <c r="AA152" i="1"/>
  <c r="AA193" i="1"/>
  <c r="AD193" i="1" s="1"/>
  <c r="AA197" i="1"/>
  <c r="AA199" i="1"/>
  <c r="AA203" i="1"/>
  <c r="AA211" i="1"/>
  <c r="AA221" i="1"/>
  <c r="AD221" i="1" s="1"/>
  <c r="AA232" i="1"/>
  <c r="AD232" i="1" s="1"/>
  <c r="AA263" i="1"/>
  <c r="AA267" i="1"/>
  <c r="AD267" i="1" s="1"/>
  <c r="AA269" i="1"/>
  <c r="AA280" i="1"/>
  <c r="AD280" i="1" s="1"/>
  <c r="AA284" i="1"/>
  <c r="AD284" i="1" s="1"/>
  <c r="AH284" i="1" s="1"/>
  <c r="AA288" i="1"/>
  <c r="AA291" i="1"/>
  <c r="AA317" i="1"/>
  <c r="AD317" i="1" s="1"/>
  <c r="AH317" i="1" s="1"/>
  <c r="AA327" i="1"/>
  <c r="AD327" i="1" s="1"/>
  <c r="AE327" i="1" s="1"/>
  <c r="AA329" i="1"/>
  <c r="AA331" i="1"/>
  <c r="AD331" i="1" s="1"/>
  <c r="AA347" i="1"/>
  <c r="AA353" i="1"/>
  <c r="AD353" i="1" s="1"/>
  <c r="AE353" i="1" s="1"/>
  <c r="AA356" i="1"/>
  <c r="AD356" i="1" s="1"/>
  <c r="AA357" i="1"/>
  <c r="AD357" i="1" s="1"/>
  <c r="AA362" i="1"/>
  <c r="AD362" i="1" s="1"/>
  <c r="AE362" i="1" s="1"/>
  <c r="AA369" i="1"/>
  <c r="AD369" i="1" s="1"/>
  <c r="AE369" i="1" s="1"/>
  <c r="AA379" i="1"/>
  <c r="AD379" i="1" s="1"/>
  <c r="AA383" i="1"/>
  <c r="AD383" i="1" s="1"/>
  <c r="AA384" i="1"/>
  <c r="AD384" i="1" s="1"/>
  <c r="AA387" i="1"/>
  <c r="AD387" i="1" s="1"/>
  <c r="AE387" i="1" s="1"/>
  <c r="AA391" i="1"/>
  <c r="AD391" i="1" s="1"/>
  <c r="AA402" i="1"/>
  <c r="AD402" i="1" s="1"/>
  <c r="AA407" i="1"/>
  <c r="AD407" i="1" s="1"/>
  <c r="AA412" i="1"/>
  <c r="AD412" i="1" s="1"/>
  <c r="AH412" i="1" s="1"/>
  <c r="AA416" i="1"/>
  <c r="AD416" i="1" s="1"/>
  <c r="AA420" i="1"/>
  <c r="AD420" i="1" s="1"/>
  <c r="AA424" i="1"/>
  <c r="AD424" i="1" s="1"/>
  <c r="AA428" i="1"/>
  <c r="AD428" i="1" s="1"/>
  <c r="AH428" i="1" s="1"/>
  <c r="AA432" i="1"/>
  <c r="AD432" i="1" s="1"/>
  <c r="AA436" i="1"/>
  <c r="AD436" i="1" s="1"/>
  <c r="AA440" i="1"/>
  <c r="AD440" i="1" s="1"/>
  <c r="AA444" i="1"/>
  <c r="AD444" i="1" s="1"/>
  <c r="AH444" i="1" s="1"/>
  <c r="AA448" i="1"/>
  <c r="AD448" i="1" s="1"/>
  <c r="AA104" i="1"/>
  <c r="AD104" i="1" s="1"/>
  <c r="AA119" i="1"/>
  <c r="AD119" i="1" s="1"/>
  <c r="AH119" i="1" s="1"/>
  <c r="AE318" i="1"/>
  <c r="AH398" i="1"/>
  <c r="AA10" i="1"/>
  <c r="AD10" i="1" s="1"/>
  <c r="AA12" i="1"/>
  <c r="AD12" i="1" s="1"/>
  <c r="AA14" i="1"/>
  <c r="AD14" i="1" s="1"/>
  <c r="AE14" i="1" s="1"/>
  <c r="AA16" i="1"/>
  <c r="AD16" i="1" s="1"/>
  <c r="AA20" i="1"/>
  <c r="AA28" i="1"/>
  <c r="AA30" i="1"/>
  <c r="AA35" i="1"/>
  <c r="AD35" i="1" s="1"/>
  <c r="AA39" i="1"/>
  <c r="AD39" i="1" s="1"/>
  <c r="AE39" i="1" s="1"/>
  <c r="AA43" i="1"/>
  <c r="AA45" i="1"/>
  <c r="AD45" i="1" s="1"/>
  <c r="AE45" i="1" s="1"/>
  <c r="AA47" i="1"/>
  <c r="AD47" i="1" s="1"/>
  <c r="AA49" i="1"/>
  <c r="AD49" i="1" s="1"/>
  <c r="AA55" i="1"/>
  <c r="AD55" i="1" s="1"/>
  <c r="AA57" i="1"/>
  <c r="AD57" i="1" s="1"/>
  <c r="AE57" i="1" s="1"/>
  <c r="AA61" i="1"/>
  <c r="AD61" i="1" s="1"/>
  <c r="AA63" i="1"/>
  <c r="AA67" i="1"/>
  <c r="AA75" i="1"/>
  <c r="AA77" i="1"/>
  <c r="AD77" i="1" s="1"/>
  <c r="AA79" i="1"/>
  <c r="AA81" i="1"/>
  <c r="AD81" i="1" s="1"/>
  <c r="AA89" i="1"/>
  <c r="AA93" i="1"/>
  <c r="AA103" i="1"/>
  <c r="AD103" i="1" s="1"/>
  <c r="AE103" i="1" s="1"/>
  <c r="AA115" i="1"/>
  <c r="AA129" i="1"/>
  <c r="AA141" i="1"/>
  <c r="AA150" i="1"/>
  <c r="AD150" i="1" s="1"/>
  <c r="AA159" i="1"/>
  <c r="AD159" i="1" s="1"/>
  <c r="AE159" i="1" s="1"/>
  <c r="AA161" i="1"/>
  <c r="AD161" i="1" s="1"/>
  <c r="AH161" i="1" s="1"/>
  <c r="AA171" i="1"/>
  <c r="AD171" i="1" s="1"/>
  <c r="AE171" i="1" s="1"/>
  <c r="AA172" i="1"/>
  <c r="AD172" i="1" s="1"/>
  <c r="AA178" i="1"/>
  <c r="AD178" i="1" s="1"/>
  <c r="AA195" i="1"/>
  <c r="AD195" i="1" s="1"/>
  <c r="AE195" i="1" s="1"/>
  <c r="AA206" i="1"/>
  <c r="AD206" i="1" s="1"/>
  <c r="AA219" i="1"/>
  <c r="AD219" i="1" s="1"/>
  <c r="AA223" i="1"/>
  <c r="AD223" i="1" s="1"/>
  <c r="AA226" i="1"/>
  <c r="AD226" i="1" s="1"/>
  <c r="AH226" i="1" s="1"/>
  <c r="AA234" i="1"/>
  <c r="AA236" i="1"/>
  <c r="AD236" i="1" s="1"/>
  <c r="AA258" i="1"/>
  <c r="AD258" i="1" s="1"/>
  <c r="AA265" i="1"/>
  <c r="AA293" i="1"/>
  <c r="AD293" i="1" s="1"/>
  <c r="AH293" i="1" s="1"/>
  <c r="AA305" i="1"/>
  <c r="AD305" i="1" s="1"/>
  <c r="AA310" i="1"/>
  <c r="AD310" i="1" s="1"/>
  <c r="AH310" i="1" s="1"/>
  <c r="AA315" i="1"/>
  <c r="AD315" i="1" s="1"/>
  <c r="AH315" i="1" s="1"/>
  <c r="AA321" i="1"/>
  <c r="AA335" i="1"/>
  <c r="AD335" i="1" s="1"/>
  <c r="AA338" i="1"/>
  <c r="AA341" i="1"/>
  <c r="AD341" i="1" s="1"/>
  <c r="AE341" i="1" s="1"/>
  <c r="AA349" i="1"/>
  <c r="AD349" i="1" s="1"/>
  <c r="AA351" i="1"/>
  <c r="AD351" i="1" s="1"/>
  <c r="AA359" i="1"/>
  <c r="AD359" i="1" s="1"/>
  <c r="AE359" i="1" s="1"/>
  <c r="AA366" i="1"/>
  <c r="AD366" i="1" s="1"/>
  <c r="AA367" i="1"/>
  <c r="AD367" i="1" s="1"/>
  <c r="AA371" i="1"/>
  <c r="AD371" i="1" s="1"/>
  <c r="AE371" i="1" s="1"/>
  <c r="AA381" i="1"/>
  <c r="AD381" i="1" s="1"/>
  <c r="AE381" i="1" s="1"/>
  <c r="AA389" i="1"/>
  <c r="AD389" i="1" s="1"/>
  <c r="AE389" i="1" s="1"/>
  <c r="AA393" i="1"/>
  <c r="AD393" i="1" s="1"/>
  <c r="AE393" i="1" s="1"/>
  <c r="AA400" i="1"/>
  <c r="AD400" i="1" s="1"/>
  <c r="AA410" i="1"/>
  <c r="AD410" i="1" s="1"/>
  <c r="AE331" i="1"/>
  <c r="AH331" i="1"/>
  <c r="AH316" i="1"/>
  <c r="AE316" i="1"/>
  <c r="AH326" i="1"/>
  <c r="AE326" i="1"/>
  <c r="AE382" i="1"/>
  <c r="AH382" i="1"/>
  <c r="AA19" i="1"/>
  <c r="AD19" i="1" s="1"/>
  <c r="AH19" i="1" s="1"/>
  <c r="AA21" i="1"/>
  <c r="AA27" i="1"/>
  <c r="AD27" i="1" s="1"/>
  <c r="AE27" i="1" s="1"/>
  <c r="AA29" i="1"/>
  <c r="AD29" i="1" s="1"/>
  <c r="AE29" i="1" s="1"/>
  <c r="AA31" i="1"/>
  <c r="AA33" i="1"/>
  <c r="AD33" i="1" s="1"/>
  <c r="AE33" i="1" s="1"/>
  <c r="AA34" i="1"/>
  <c r="AD34" i="1" s="1"/>
  <c r="AH34" i="1" s="1"/>
  <c r="AA44" i="1"/>
  <c r="AD44" i="1" s="1"/>
  <c r="AH44" i="1" s="1"/>
  <c r="AA54" i="1"/>
  <c r="AD54" i="1" s="1"/>
  <c r="AE54" i="1" s="1"/>
  <c r="AA60" i="1"/>
  <c r="AD60" i="1" s="1"/>
  <c r="AH60" i="1" s="1"/>
  <c r="AA64" i="1"/>
  <c r="AA66" i="1"/>
  <c r="AD66" i="1" s="1"/>
  <c r="AE66" i="1" s="1"/>
  <c r="AA68" i="1"/>
  <c r="AA74" i="1"/>
  <c r="AD74" i="1" s="1"/>
  <c r="AA76" i="1"/>
  <c r="AD76" i="1" s="1"/>
  <c r="AH76" i="1" s="1"/>
  <c r="AA80" i="1"/>
  <c r="AD80" i="1" s="1"/>
  <c r="AE80" i="1" s="1"/>
  <c r="AA84" i="1"/>
  <c r="AA88" i="1"/>
  <c r="AD88" i="1" s="1"/>
  <c r="AH88" i="1" s="1"/>
  <c r="AA90" i="1"/>
  <c r="AA92" i="1"/>
  <c r="AD92" i="1" s="1"/>
  <c r="AH92" i="1" s="1"/>
  <c r="AA98" i="1"/>
  <c r="AD98" i="1" s="1"/>
  <c r="AH98" i="1" s="1"/>
  <c r="AA102" i="1"/>
  <c r="AD102" i="1" s="1"/>
  <c r="AE102" i="1" s="1"/>
  <c r="AA113" i="1"/>
  <c r="AE114" i="1"/>
  <c r="AA116" i="1"/>
  <c r="AD116" i="1" s="1"/>
  <c r="AA117" i="1"/>
  <c r="AA121" i="1"/>
  <c r="AA123" i="1"/>
  <c r="AD123" i="1" s="1"/>
  <c r="AA124" i="1"/>
  <c r="AA128" i="1"/>
  <c r="AA130" i="1"/>
  <c r="AD130" i="1" s="1"/>
  <c r="AE130" i="1" s="1"/>
  <c r="AA131" i="1"/>
  <c r="AD131" i="1" s="1"/>
  <c r="AA132" i="1"/>
  <c r="AA134" i="1"/>
  <c r="AD134" i="1" s="1"/>
  <c r="AH134" i="1" s="1"/>
  <c r="AA138" i="1"/>
  <c r="AA148" i="1"/>
  <c r="AD148" i="1" s="1"/>
  <c r="AE148" i="1" s="1"/>
  <c r="AA247" i="1"/>
  <c r="AD247" i="1" s="1"/>
  <c r="AH247" i="1" s="1"/>
  <c r="AA251" i="1"/>
  <c r="AD251" i="1" s="1"/>
  <c r="AA255" i="1"/>
  <c r="AD255" i="1" s="1"/>
  <c r="AA259" i="1"/>
  <c r="AD259" i="1" s="1"/>
  <c r="AE259" i="1" s="1"/>
  <c r="AA343" i="1"/>
  <c r="AE405" i="1"/>
  <c r="AH405" i="1"/>
  <c r="AA18" i="1"/>
  <c r="AD18" i="1" s="1"/>
  <c r="AE18" i="1" s="1"/>
  <c r="AA22" i="1"/>
  <c r="AA24" i="1"/>
  <c r="AA26" i="1"/>
  <c r="AD26" i="1" s="1"/>
  <c r="AH26" i="1" s="1"/>
  <c r="AA32" i="1"/>
  <c r="AD32" i="1" s="1"/>
  <c r="AH32" i="1" s="1"/>
  <c r="AA37" i="1"/>
  <c r="AA41" i="1"/>
  <c r="AA51" i="1"/>
  <c r="AA53" i="1"/>
  <c r="AD53" i="1" s="1"/>
  <c r="AH53" i="1" s="1"/>
  <c r="AA59" i="1"/>
  <c r="AD59" i="1" s="1"/>
  <c r="AE59" i="1" s="1"/>
  <c r="AA65" i="1"/>
  <c r="AD65" i="1" s="1"/>
  <c r="AH65" i="1" s="1"/>
  <c r="AA69" i="1"/>
  <c r="AA71" i="1"/>
  <c r="AA73" i="1"/>
  <c r="AD73" i="1" s="1"/>
  <c r="AE73" i="1" s="1"/>
  <c r="AA83" i="1"/>
  <c r="AD83" i="1" s="1"/>
  <c r="AH83" i="1" s="1"/>
  <c r="AA85" i="1"/>
  <c r="AA87" i="1"/>
  <c r="AD87" i="1" s="1"/>
  <c r="AH87" i="1" s="1"/>
  <c r="AA91" i="1"/>
  <c r="AD91" i="1" s="1"/>
  <c r="AE91" i="1" s="1"/>
  <c r="AA96" i="1"/>
  <c r="AD96" i="1" s="1"/>
  <c r="AE96" i="1" s="1"/>
  <c r="AA97" i="1"/>
  <c r="AD97" i="1" s="1"/>
  <c r="AH97" i="1" s="1"/>
  <c r="AA112" i="1"/>
  <c r="AD112" i="1" s="1"/>
  <c r="AH112" i="1" s="1"/>
  <c r="AA120" i="1"/>
  <c r="AD120" i="1" s="1"/>
  <c r="AH120" i="1" s="1"/>
  <c r="AA127" i="1"/>
  <c r="AD127" i="1" s="1"/>
  <c r="AH127" i="1" s="1"/>
  <c r="AA137" i="1"/>
  <c r="AD137" i="1" s="1"/>
  <c r="AH137" i="1" s="1"/>
  <c r="AA139" i="1"/>
  <c r="AA176" i="1"/>
  <c r="AD176" i="1" s="1"/>
  <c r="AH176" i="1" s="1"/>
  <c r="AA184" i="1"/>
  <c r="AD184" i="1" s="1"/>
  <c r="AE184" i="1" s="1"/>
  <c r="AA266" i="1"/>
  <c r="AH314" i="1"/>
  <c r="AE314" i="1"/>
  <c r="AA175" i="1"/>
  <c r="AA237" i="1"/>
  <c r="AA272" i="1"/>
  <c r="AD272" i="1" s="1"/>
  <c r="AH272" i="1" s="1"/>
  <c r="AA276" i="1"/>
  <c r="AA147" i="1"/>
  <c r="AD147" i="1" s="1"/>
  <c r="AA162" i="1"/>
  <c r="AD162" i="1" s="1"/>
  <c r="AH162" i="1" s="1"/>
  <c r="AA163" i="1"/>
  <c r="AD163" i="1" s="1"/>
  <c r="AA179" i="1"/>
  <c r="AD179" i="1" s="1"/>
  <c r="AE179" i="1" s="1"/>
  <c r="AA181" i="1"/>
  <c r="AD181" i="1" s="1"/>
  <c r="AH181" i="1" s="1"/>
  <c r="AA183" i="1"/>
  <c r="AD183" i="1" s="1"/>
  <c r="AA189" i="1"/>
  <c r="AA201" i="1"/>
  <c r="AA217" i="1"/>
  <c r="AD217" i="1" s="1"/>
  <c r="AA242" i="1"/>
  <c r="AA244" i="1"/>
  <c r="AA279" i="1"/>
  <c r="AA309" i="1"/>
  <c r="AD309" i="1" s="1"/>
  <c r="AH309" i="1" s="1"/>
  <c r="AA443" i="1"/>
  <c r="AD443" i="1" s="1"/>
  <c r="AE443" i="1" s="1"/>
  <c r="AA149" i="1"/>
  <c r="AH151" i="1"/>
  <c r="AA155" i="1"/>
  <c r="AA157" i="1"/>
  <c r="AH159" i="1"/>
  <c r="AA165" i="1"/>
  <c r="AA177" i="1"/>
  <c r="AD177" i="1" s="1"/>
  <c r="AE177" i="1" s="1"/>
  <c r="AA185" i="1"/>
  <c r="AD185" i="1" s="1"/>
  <c r="AE185" i="1" s="1"/>
  <c r="AA186" i="1"/>
  <c r="AD186" i="1" s="1"/>
  <c r="AE186" i="1" s="1"/>
  <c r="AA187" i="1"/>
  <c r="AD187" i="1" s="1"/>
  <c r="AA200" i="1"/>
  <c r="AD200" i="1" s="1"/>
  <c r="AE200" i="1" s="1"/>
  <c r="AA204" i="1"/>
  <c r="AA209" i="1"/>
  <c r="AA213" i="1"/>
  <c r="AD213" i="1" s="1"/>
  <c r="AH213" i="1" s="1"/>
  <c r="AA216" i="1"/>
  <c r="AD216" i="1" s="1"/>
  <c r="AA225" i="1"/>
  <c r="AA229" i="1"/>
  <c r="AD229" i="1" s="1"/>
  <c r="AH229" i="1" s="1"/>
  <c r="AA231" i="1"/>
  <c r="AA238" i="1"/>
  <c r="AD238" i="1" s="1"/>
  <c r="AE238" i="1" s="1"/>
  <c r="AA239" i="1"/>
  <c r="AD239" i="1" s="1"/>
  <c r="AH239" i="1" s="1"/>
  <c r="AA273" i="1"/>
  <c r="AD273" i="1" s="1"/>
  <c r="AE273" i="1" s="1"/>
  <c r="AA274" i="1"/>
  <c r="AD274" i="1" s="1"/>
  <c r="AH274" i="1" s="1"/>
  <c r="AA282" i="1"/>
  <c r="AD282" i="1" s="1"/>
  <c r="AH282" i="1" s="1"/>
  <c r="AA286" i="1"/>
  <c r="AD286" i="1" s="1"/>
  <c r="AH286" i="1" s="1"/>
  <c r="AA290" i="1"/>
  <c r="AD290" i="1" s="1"/>
  <c r="AH290" i="1" s="1"/>
  <c r="AA295" i="1"/>
  <c r="AA319" i="1"/>
  <c r="AD319" i="1" s="1"/>
  <c r="AA320" i="1"/>
  <c r="AA330" i="1"/>
  <c r="AD330" i="1" s="1"/>
  <c r="AE330" i="1" s="1"/>
  <c r="AA332" i="1"/>
  <c r="AD332" i="1" s="1"/>
  <c r="AA340" i="1"/>
  <c r="AD340" i="1" s="1"/>
  <c r="AA346" i="1"/>
  <c r="AD346" i="1" s="1"/>
  <c r="AH346" i="1" s="1"/>
  <c r="AA363" i="1"/>
  <c r="AD363" i="1" s="1"/>
  <c r="AE363" i="1" s="1"/>
  <c r="AA374" i="1"/>
  <c r="AD374" i="1" s="1"/>
  <c r="AA375" i="1"/>
  <c r="AD375" i="1" s="1"/>
  <c r="AH375" i="1" s="1"/>
  <c r="AA386" i="1"/>
  <c r="AD386" i="1" s="1"/>
  <c r="AE386" i="1" s="1"/>
  <c r="AH390" i="1"/>
  <c r="AA395" i="1"/>
  <c r="AD395" i="1" s="1"/>
  <c r="AH395" i="1" s="1"/>
  <c r="AA414" i="1"/>
  <c r="AD414" i="1" s="1"/>
  <c r="AE414" i="1" s="1"/>
  <c r="AA418" i="1"/>
  <c r="AD418" i="1" s="1"/>
  <c r="AH418" i="1" s="1"/>
  <c r="AA422" i="1"/>
  <c r="AD422" i="1" s="1"/>
  <c r="AH422" i="1" s="1"/>
  <c r="AA426" i="1"/>
  <c r="AD426" i="1" s="1"/>
  <c r="AA430" i="1"/>
  <c r="AD430" i="1" s="1"/>
  <c r="AE430" i="1" s="1"/>
  <c r="AA434" i="1"/>
  <c r="AD434" i="1" s="1"/>
  <c r="AH434" i="1" s="1"/>
  <c r="AA438" i="1"/>
  <c r="AD438" i="1" s="1"/>
  <c r="AH438" i="1" s="1"/>
  <c r="AA442" i="1"/>
  <c r="AD442" i="1" s="1"/>
  <c r="AA446" i="1"/>
  <c r="AD446" i="1" s="1"/>
  <c r="AE446" i="1" s="1"/>
  <c r="AE74" i="1"/>
  <c r="AH74" i="1"/>
  <c r="AE76" i="1"/>
  <c r="AH96" i="1"/>
  <c r="AE97" i="1"/>
  <c r="AH100" i="1"/>
  <c r="AE100" i="1"/>
  <c r="AH104" i="1"/>
  <c r="AE104" i="1"/>
  <c r="AE154" i="1"/>
  <c r="AH154" i="1"/>
  <c r="AH27" i="1"/>
  <c r="AE44" i="1"/>
  <c r="AE26" i="1"/>
  <c r="AE87" i="1"/>
  <c r="AH95" i="1"/>
  <c r="AE95" i="1"/>
  <c r="AE178" i="1"/>
  <c r="AH178" i="1"/>
  <c r="AE34" i="1"/>
  <c r="AE32" i="1"/>
  <c r="AE65" i="1"/>
  <c r="AH94" i="1"/>
  <c r="AE94" i="1"/>
  <c r="AH103" i="1"/>
  <c r="AE17" i="1"/>
  <c r="AH17" i="1"/>
  <c r="AE23" i="1"/>
  <c r="AH23" i="1"/>
  <c r="AE25" i="1"/>
  <c r="AH25" i="1"/>
  <c r="AE36" i="1"/>
  <c r="AH36" i="1"/>
  <c r="AE40" i="1"/>
  <c r="AH40" i="1"/>
  <c r="AE50" i="1"/>
  <c r="AH50" i="1"/>
  <c r="AE52" i="1"/>
  <c r="AH52" i="1"/>
  <c r="AE58" i="1"/>
  <c r="AH58" i="1"/>
  <c r="AE70" i="1"/>
  <c r="AH70" i="1"/>
  <c r="AE72" i="1"/>
  <c r="AH72" i="1"/>
  <c r="AE82" i="1"/>
  <c r="AH82" i="1"/>
  <c r="AE86" i="1"/>
  <c r="AH86" i="1"/>
  <c r="AE19" i="1"/>
  <c r="AE53" i="1"/>
  <c r="AH73" i="1"/>
  <c r="AE83" i="1"/>
  <c r="AH102" i="1"/>
  <c r="AE10" i="1"/>
  <c r="AH10" i="1"/>
  <c r="AE12" i="1"/>
  <c r="AH12" i="1"/>
  <c r="AE16" i="1"/>
  <c r="AH16" i="1"/>
  <c r="AE35" i="1"/>
  <c r="AH35" i="1"/>
  <c r="AH39" i="1"/>
  <c r="AE47" i="1"/>
  <c r="AH47" i="1"/>
  <c r="AE49" i="1"/>
  <c r="AH49" i="1"/>
  <c r="AE55" i="1"/>
  <c r="AH55" i="1"/>
  <c r="AE61" i="1"/>
  <c r="AH61" i="1"/>
  <c r="AE77" i="1"/>
  <c r="AH77" i="1"/>
  <c r="AE81" i="1"/>
  <c r="AH81" i="1"/>
  <c r="AE166" i="1"/>
  <c r="AH166" i="1"/>
  <c r="AH217" i="1"/>
  <c r="AE217" i="1"/>
  <c r="AE136" i="1"/>
  <c r="AH136" i="1"/>
  <c r="AE160" i="1"/>
  <c r="AH160" i="1"/>
  <c r="AE182" i="1"/>
  <c r="AH182" i="1"/>
  <c r="AH219" i="1"/>
  <c r="AE219" i="1"/>
  <c r="AH270" i="1"/>
  <c r="AE270" i="1"/>
  <c r="AH371" i="1"/>
  <c r="AH406" i="1"/>
  <c r="AE406" i="1"/>
  <c r="AE144" i="1"/>
  <c r="AH144" i="1"/>
  <c r="AE162" i="1"/>
  <c r="AE164" i="1"/>
  <c r="AH164" i="1"/>
  <c r="AE169" i="1"/>
  <c r="AH169" i="1"/>
  <c r="AE174" i="1"/>
  <c r="AH174" i="1"/>
  <c r="AE181" i="1"/>
  <c r="AE190" i="1"/>
  <c r="AH190" i="1"/>
  <c r="AH193" i="1"/>
  <c r="AE193" i="1"/>
  <c r="AH216" i="1"/>
  <c r="AE216" i="1"/>
  <c r="AH218" i="1"/>
  <c r="AE218" i="1"/>
  <c r="AH249" i="1"/>
  <c r="AE249" i="1"/>
  <c r="AH252" i="1"/>
  <c r="AE252" i="1"/>
  <c r="AH267" i="1"/>
  <c r="AE267" i="1"/>
  <c r="AH280" i="1"/>
  <c r="AE280" i="1"/>
  <c r="AE142" i="1"/>
  <c r="AH142" i="1"/>
  <c r="AE150" i="1"/>
  <c r="AH150" i="1"/>
  <c r="AE158" i="1"/>
  <c r="AH158" i="1"/>
  <c r="AH177" i="1"/>
  <c r="AH184" i="1"/>
  <c r="AH222" i="1"/>
  <c r="AE222" i="1"/>
  <c r="AH253" i="1"/>
  <c r="AE253" i="1"/>
  <c r="AH261" i="1"/>
  <c r="AE261" i="1"/>
  <c r="AH273" i="1"/>
  <c r="AE376" i="1"/>
  <c r="AH376" i="1"/>
  <c r="AE403" i="1"/>
  <c r="AH403" i="1"/>
  <c r="AE117" i="1"/>
  <c r="AE124" i="1"/>
  <c r="AE137" i="1"/>
  <c r="AE140" i="1"/>
  <c r="AH140" i="1"/>
  <c r="AE146" i="1"/>
  <c r="AH146" i="1"/>
  <c r="AE161" i="1"/>
  <c r="AE173" i="1"/>
  <c r="AH173" i="1"/>
  <c r="AE176" i="1"/>
  <c r="AH191" i="1"/>
  <c r="AE191" i="1"/>
  <c r="AH195" i="1"/>
  <c r="AH196" i="1"/>
  <c r="AE196" i="1"/>
  <c r="AH198" i="1"/>
  <c r="AE198" i="1"/>
  <c r="AH200" i="1"/>
  <c r="AH205" i="1"/>
  <c r="AE205" i="1"/>
  <c r="AH221" i="1"/>
  <c r="AE221" i="1"/>
  <c r="AH227" i="1"/>
  <c r="AE227" i="1"/>
  <c r="AH228" i="1"/>
  <c r="AE228" i="1"/>
  <c r="AH230" i="1"/>
  <c r="AE230" i="1"/>
  <c r="AH232" i="1"/>
  <c r="AE232" i="1"/>
  <c r="AH235" i="1"/>
  <c r="AE235" i="1"/>
  <c r="AH236" i="1"/>
  <c r="AE236" i="1"/>
  <c r="AH238" i="1"/>
  <c r="AH245" i="1"/>
  <c r="AE245" i="1"/>
  <c r="AH248" i="1"/>
  <c r="AE248" i="1"/>
  <c r="AH257" i="1"/>
  <c r="AE257" i="1"/>
  <c r="AH260" i="1"/>
  <c r="AE260" i="1"/>
  <c r="AE278" i="1"/>
  <c r="AH278" i="1"/>
  <c r="AE153" i="1"/>
  <c r="AH153" i="1"/>
  <c r="AE170" i="1"/>
  <c r="AH170" i="1"/>
  <c r="AE172" i="1"/>
  <c r="AH172" i="1"/>
  <c r="AH206" i="1"/>
  <c r="AE206" i="1"/>
  <c r="AH220" i="1"/>
  <c r="AE220" i="1"/>
  <c r="AH233" i="1"/>
  <c r="AE233" i="1"/>
  <c r="AA105" i="1"/>
  <c r="AD105" i="1" s="1"/>
  <c r="AA106" i="1"/>
  <c r="AD106" i="1" s="1"/>
  <c r="AA107" i="1"/>
  <c r="AD107" i="1" s="1"/>
  <c r="AA108" i="1"/>
  <c r="AD108" i="1" s="1"/>
  <c r="AA109" i="1"/>
  <c r="AD109" i="1" s="1"/>
  <c r="AA110" i="1"/>
  <c r="AD110" i="1" s="1"/>
  <c r="AA111" i="1"/>
  <c r="AE111" i="1"/>
  <c r="AA118" i="1"/>
  <c r="AE118" i="1"/>
  <c r="AE119" i="1"/>
  <c r="AA125" i="1"/>
  <c r="AE125" i="1"/>
  <c r="AE126" i="1"/>
  <c r="AA133" i="1"/>
  <c r="AE134" i="1"/>
  <c r="AE145" i="1"/>
  <c r="AH145" i="1"/>
  <c r="AH167" i="1"/>
  <c r="AE168" i="1"/>
  <c r="AH168" i="1"/>
  <c r="AH179" i="1"/>
  <c r="AE180" i="1"/>
  <c r="AH180" i="1"/>
  <c r="AH194" i="1"/>
  <c r="AE194" i="1"/>
  <c r="AH207" i="1"/>
  <c r="AE207" i="1"/>
  <c r="AH208" i="1"/>
  <c r="AE208" i="1"/>
  <c r="AH210" i="1"/>
  <c r="AE210" i="1"/>
  <c r="AH223" i="1"/>
  <c r="AE223" i="1"/>
  <c r="AH224" i="1"/>
  <c r="AE224" i="1"/>
  <c r="AE226" i="1"/>
  <c r="AH240" i="1"/>
  <c r="AE240" i="1"/>
  <c r="AH259" i="1"/>
  <c r="AE141" i="1"/>
  <c r="AE149" i="1"/>
  <c r="AE157" i="1"/>
  <c r="AE165" i="1"/>
  <c r="AE189" i="1"/>
  <c r="AE202" i="1"/>
  <c r="AE214" i="1"/>
  <c r="AE234" i="1"/>
  <c r="AA271" i="1"/>
  <c r="AD271" i="1" s="1"/>
  <c r="AH276" i="1"/>
  <c r="AE276" i="1"/>
  <c r="AH305" i="1"/>
  <c r="AE305" i="1"/>
  <c r="AH311" i="1"/>
  <c r="AE311" i="1"/>
  <c r="AH319" i="1"/>
  <c r="AE319" i="1"/>
  <c r="AE247" i="1"/>
  <c r="AH251" i="1"/>
  <c r="AE251" i="1"/>
  <c r="AH255" i="1"/>
  <c r="AE255" i="1"/>
  <c r="AH258" i="1"/>
  <c r="AE258" i="1"/>
  <c r="AH262" i="1"/>
  <c r="AE262" i="1"/>
  <c r="AH279" i="1"/>
  <c r="AE279" i="1"/>
  <c r="AH295" i="1"/>
  <c r="AE295" i="1"/>
  <c r="AH304" i="1"/>
  <c r="AE304" i="1"/>
  <c r="AE135" i="1"/>
  <c r="AE139" i="1"/>
  <c r="AE143" i="1"/>
  <c r="AE155" i="1"/>
  <c r="AE175" i="1"/>
  <c r="AE192" i="1"/>
  <c r="AE204" i="1"/>
  <c r="AE212" i="1"/>
  <c r="AA275" i="1"/>
  <c r="AD275" i="1" s="1"/>
  <c r="AH288" i="1"/>
  <c r="AE288" i="1"/>
  <c r="AE281" i="1"/>
  <c r="AE283" i="1"/>
  <c r="AE285" i="1"/>
  <c r="AE287" i="1"/>
  <c r="AA292" i="1"/>
  <c r="AE292" i="1"/>
  <c r="AE293" i="1"/>
  <c r="AE294" i="1"/>
  <c r="AA307" i="1"/>
  <c r="AD307" i="1" s="1"/>
  <c r="AA308" i="1"/>
  <c r="AE308" i="1"/>
  <c r="AE309" i="1"/>
  <c r="AE310" i="1"/>
  <c r="AE313" i="1"/>
  <c r="AE317" i="1"/>
  <c r="AE324" i="1"/>
  <c r="AH330" i="1"/>
  <c r="AE370" i="1"/>
  <c r="AH370" i="1"/>
  <c r="AE402" i="1"/>
  <c r="AH402" i="1"/>
  <c r="AH323" i="1"/>
  <c r="AE323" i="1"/>
  <c r="AE335" i="1"/>
  <c r="AH335" i="1"/>
  <c r="AE340" i="1"/>
  <c r="AH340" i="1"/>
  <c r="AE392" i="1"/>
  <c r="AH392" i="1"/>
  <c r="AA289" i="1"/>
  <c r="AA296" i="1"/>
  <c r="AD296" i="1" s="1"/>
  <c r="AA297" i="1"/>
  <c r="AD297" i="1" s="1"/>
  <c r="AA298" i="1"/>
  <c r="AD298" i="1" s="1"/>
  <c r="AA299" i="1"/>
  <c r="AD299" i="1" s="1"/>
  <c r="AA300" i="1"/>
  <c r="AD300" i="1" s="1"/>
  <c r="AA301" i="1"/>
  <c r="AD301" i="1" s="1"/>
  <c r="AA302" i="1"/>
  <c r="AD302" i="1" s="1"/>
  <c r="AA303" i="1"/>
  <c r="AH325" i="1"/>
  <c r="AE325" i="1"/>
  <c r="AE339" i="1"/>
  <c r="AH339" i="1"/>
  <c r="AE345" i="1"/>
  <c r="AH345" i="1"/>
  <c r="AE349" i="1"/>
  <c r="AH349" i="1"/>
  <c r="AH344" i="1"/>
  <c r="AE357" i="1"/>
  <c r="AH357" i="1"/>
  <c r="AH362" i="1"/>
  <c r="AE367" i="1"/>
  <c r="AH367" i="1"/>
  <c r="AE372" i="1"/>
  <c r="AH372" i="1"/>
  <c r="AH378" i="1"/>
  <c r="AE383" i="1"/>
  <c r="AH383" i="1"/>
  <c r="AE388" i="1"/>
  <c r="AH388" i="1"/>
  <c r="AH394" i="1"/>
  <c r="AE399" i="1"/>
  <c r="AH399" i="1"/>
  <c r="AE404" i="1"/>
  <c r="AH404" i="1"/>
  <c r="AE334" i="1"/>
  <c r="AH334" i="1"/>
  <c r="AE346" i="1"/>
  <c r="AE358" i="1"/>
  <c r="AH358" i="1"/>
  <c r="AE368" i="1"/>
  <c r="AH368" i="1"/>
  <c r="AE379" i="1"/>
  <c r="AH379" i="1"/>
  <c r="AE384" i="1"/>
  <c r="AH384" i="1"/>
  <c r="AE395" i="1"/>
  <c r="AE400" i="1"/>
  <c r="AH400" i="1"/>
  <c r="AE351" i="1"/>
  <c r="AH351" i="1"/>
  <c r="AE364" i="1"/>
  <c r="AH364" i="1"/>
  <c r="AE375" i="1"/>
  <c r="AE380" i="1"/>
  <c r="AH380" i="1"/>
  <c r="AE391" i="1"/>
  <c r="AH391" i="1"/>
  <c r="AE396" i="1"/>
  <c r="AH396" i="1"/>
  <c r="AE338" i="1"/>
  <c r="AE342" i="1"/>
  <c r="AE354" i="1"/>
  <c r="AH408" i="1"/>
  <c r="AE408" i="1"/>
  <c r="AH416" i="1"/>
  <c r="AE416" i="1"/>
  <c r="AH420" i="1"/>
  <c r="AE420" i="1"/>
  <c r="AH424" i="1"/>
  <c r="AE424" i="1"/>
  <c r="AH432" i="1"/>
  <c r="AE432" i="1"/>
  <c r="AH436" i="1"/>
  <c r="AE436" i="1"/>
  <c r="AH440" i="1"/>
  <c r="AE440" i="1"/>
  <c r="AE329" i="1"/>
  <c r="AE333" i="1"/>
  <c r="AE337" i="1"/>
  <c r="AE361" i="1"/>
  <c r="AH410" i="1"/>
  <c r="AE410" i="1"/>
  <c r="AH411" i="1"/>
  <c r="AE411" i="1"/>
  <c r="AE328" i="1"/>
  <c r="AE348" i="1"/>
  <c r="AH352" i="1"/>
  <c r="AH355" i="1"/>
  <c r="AH359" i="1"/>
  <c r="AH365" i="1"/>
  <c r="AH373" i="1"/>
  <c r="AH377" i="1"/>
  <c r="AH381" i="1"/>
  <c r="AH385" i="1"/>
  <c r="AH393" i="1"/>
  <c r="AH397" i="1"/>
  <c r="AH401" i="1"/>
  <c r="AH407" i="1"/>
  <c r="AE407" i="1"/>
  <c r="AH409" i="1"/>
  <c r="AE409" i="1"/>
  <c r="AH413" i="1"/>
  <c r="AE413" i="1"/>
  <c r="AH417" i="1"/>
  <c r="AE417" i="1"/>
  <c r="AH421" i="1"/>
  <c r="AE421" i="1"/>
  <c r="AH425" i="1"/>
  <c r="AE425" i="1"/>
  <c r="AH429" i="1"/>
  <c r="AE429" i="1"/>
  <c r="AH433" i="1"/>
  <c r="AE433" i="1"/>
  <c r="AH437" i="1"/>
  <c r="AE437" i="1"/>
  <c r="AH441" i="1"/>
  <c r="AE441" i="1"/>
  <c r="AH445" i="1"/>
  <c r="AE445" i="1"/>
  <c r="AH448" i="1"/>
  <c r="AE448" i="1"/>
  <c r="AH415" i="1"/>
  <c r="AE415" i="1"/>
  <c r="AH419" i="1"/>
  <c r="AE419" i="1"/>
  <c r="AH423" i="1"/>
  <c r="AE423" i="1"/>
  <c r="AH427" i="1"/>
  <c r="AE427" i="1"/>
  <c r="AH431" i="1"/>
  <c r="AE431" i="1"/>
  <c r="AH435" i="1"/>
  <c r="AE435" i="1"/>
  <c r="AH439" i="1"/>
  <c r="AE439" i="1"/>
  <c r="AH443" i="1"/>
  <c r="AH447" i="1"/>
  <c r="AE447" i="1"/>
  <c r="AH414" i="1"/>
  <c r="AH426" i="1"/>
  <c r="AE426" i="1"/>
  <c r="AH430" i="1"/>
  <c r="AH442" i="1"/>
  <c r="AE442" i="1"/>
  <c r="AH446" i="1"/>
  <c r="AG450" i="1"/>
  <c r="AE438" i="1" l="1"/>
  <c r="AH389" i="1"/>
  <c r="AE444" i="1"/>
  <c r="AE428" i="1"/>
  <c r="AE412" i="1"/>
  <c r="AH363" i="1"/>
  <c r="AH387" i="1"/>
  <c r="AH341" i="1"/>
  <c r="AE315" i="1"/>
  <c r="AE213" i="1"/>
  <c r="AH91" i="1"/>
  <c r="AH54" i="1"/>
  <c r="AE88" i="1"/>
  <c r="AE60" i="1"/>
  <c r="AH353" i="1"/>
  <c r="AE422" i="1"/>
  <c r="AH369" i="1"/>
  <c r="AE284" i="1"/>
  <c r="AE274" i="1"/>
  <c r="AH327" i="1"/>
  <c r="AE98" i="1"/>
  <c r="AH57" i="1"/>
  <c r="AH45" i="1"/>
  <c r="AH14" i="1"/>
  <c r="AH59" i="1"/>
  <c r="AE366" i="1"/>
  <c r="AH366" i="1"/>
  <c r="AE120" i="1"/>
  <c r="AE356" i="1"/>
  <c r="AH356" i="1"/>
  <c r="AE163" i="1"/>
  <c r="AH163" i="1"/>
  <c r="AH131" i="1"/>
  <c r="AE131" i="1"/>
  <c r="AH123" i="1"/>
  <c r="AE123" i="1"/>
  <c r="AE434" i="1"/>
  <c r="AE418" i="1"/>
  <c r="AH386" i="1"/>
  <c r="AH66" i="1"/>
  <c r="AH18" i="1"/>
  <c r="AH29" i="1"/>
  <c r="AE92" i="1"/>
  <c r="AH80" i="1"/>
  <c r="AE183" i="1"/>
  <c r="AH183" i="1"/>
  <c r="AE290" i="1"/>
  <c r="AE272" i="1"/>
  <c r="AE239" i="1"/>
  <c r="AE229" i="1"/>
  <c r="AH185" i="1"/>
  <c r="AH148" i="1"/>
  <c r="AH186" i="1"/>
  <c r="AE374" i="1"/>
  <c r="AH374" i="1"/>
  <c r="AE147" i="1"/>
  <c r="AH147" i="1"/>
  <c r="AE286" i="1"/>
  <c r="AE282" i="1"/>
  <c r="AE127" i="1"/>
  <c r="AE112" i="1"/>
  <c r="AE332" i="1"/>
  <c r="AH332" i="1"/>
  <c r="AE187" i="1"/>
  <c r="AH187" i="1"/>
  <c r="AH116" i="1"/>
  <c r="AE116" i="1"/>
  <c r="AH297" i="1"/>
  <c r="AE297" i="1"/>
  <c r="AH107" i="1"/>
  <c r="AE107" i="1"/>
  <c r="AH300" i="1"/>
  <c r="AE300" i="1"/>
  <c r="AH296" i="1"/>
  <c r="AE296" i="1"/>
  <c r="AE271" i="1"/>
  <c r="AH271" i="1"/>
  <c r="AH110" i="1"/>
  <c r="AE110" i="1"/>
  <c r="AH106" i="1"/>
  <c r="AE106" i="1"/>
  <c r="AH299" i="1"/>
  <c r="AE299" i="1"/>
  <c r="AH109" i="1"/>
  <c r="AE109" i="1"/>
  <c r="AH105" i="1"/>
  <c r="AE105" i="1"/>
  <c r="AH301" i="1"/>
  <c r="AE301" i="1"/>
  <c r="AH307" i="1"/>
  <c r="AE307" i="1"/>
  <c r="AE275" i="1"/>
  <c r="AH275" i="1"/>
  <c r="AH302" i="1"/>
  <c r="AE302" i="1"/>
  <c r="AH298" i="1"/>
  <c r="AE298" i="1"/>
  <c r="AH108" i="1"/>
  <c r="AE108" i="1"/>
  <c r="AN450" i="1"/>
  <c r="AM450" i="1"/>
  <c r="AK450" i="1"/>
  <c r="AL450" i="1"/>
  <c r="AR450" i="1" l="1"/>
  <c r="Y450" i="1" l="1"/>
  <c r="X450" i="1"/>
  <c r="AO450" i="1" l="1"/>
  <c r="AS450" i="1" l="1"/>
  <c r="AQ450" i="1"/>
  <c r="AP450" i="1"/>
  <c r="Z450" i="1" l="1"/>
  <c r="AA450" i="1" l="1"/>
  <c r="AH450" i="1" l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F450" i="1"/>
  <c r="U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x16 is for the six districts beginning to include RTHI in their NSS.  See 7/31/15 &amp; 7/23/15 notes.</t>
        </r>
      </text>
    </comment>
  </commentList>
</comments>
</file>

<file path=xl/sharedStrings.xml><?xml version="1.0" encoding="utf-8"?>
<sst xmlns="http://schemas.openxmlformats.org/spreadsheetml/2006/main" count="1278" uniqueCount="538">
  <si>
    <t xml:space="preserve"> </t>
  </si>
  <si>
    <t>School Committee</t>
  </si>
  <si>
    <t>Municipal</t>
  </si>
  <si>
    <t>spending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</si>
  <si>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</si>
  <si>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</si>
  <si>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</si>
  <si>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</si>
  <si>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</si>
  <si>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</si>
  <si>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</si>
  <si>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</si>
  <si>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</si>
  <si>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</si>
  <si>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</si>
  <si>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</si>
  <si>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</si>
  <si>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</si>
  <si>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</si>
  <si>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</si>
  <si>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</si>
  <si>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</si>
  <si>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</si>
  <si>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</si>
  <si>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</si>
  <si>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</si>
  <si>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</si>
  <si>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</si>
  <si>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</si>
  <si>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</si>
  <si>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</si>
  <si>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</si>
  <si>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</si>
  <si>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</si>
  <si>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</si>
  <si>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</si>
  <si>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</si>
  <si>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</si>
  <si>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</si>
  <si>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</si>
  <si>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</si>
  <si>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</si>
  <si>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</si>
  <si>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</si>
  <si>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</si>
  <si>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</si>
  <si>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</si>
  <si>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</si>
  <si>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</si>
  <si>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</si>
  <si>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</si>
  <si>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</si>
  <si>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</si>
  <si>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</si>
  <si>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</si>
  <si>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ABINGTON</t>
  </si>
  <si>
    <t>X</t>
  </si>
  <si>
    <t>ACTON</t>
  </si>
  <si>
    <t>Non-op</t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</si>
  <si>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</si>
  <si>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</si>
  <si>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</si>
  <si>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</si>
  <si>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</si>
  <si>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</si>
  <si>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</si>
  <si>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</si>
  <si>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</si>
  <si>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</si>
  <si>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</si>
  <si>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</si>
  <si>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</si>
  <si>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</si>
  <si>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</si>
  <si>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</si>
  <si>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</si>
  <si>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</si>
  <si>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</si>
  <si>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</si>
  <si>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</si>
  <si>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</si>
  <si>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</si>
  <si>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</si>
  <si>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</si>
  <si>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</si>
  <si>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</si>
  <si>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</si>
  <si>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</si>
  <si>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</si>
  <si>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</si>
  <si>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</si>
  <si>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</si>
  <si>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</si>
  <si>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</si>
  <si>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</si>
  <si>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</si>
  <si>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</si>
  <si>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</si>
  <si>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</si>
  <si>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</si>
  <si>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</si>
  <si>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</si>
  <si>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</si>
  <si>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</si>
  <si>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</si>
  <si>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</si>
  <si>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</si>
  <si>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</si>
  <si>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</si>
  <si>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</si>
  <si>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</si>
  <si>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</si>
  <si>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</si>
  <si>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</si>
  <si>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</si>
  <si>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</si>
  <si>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</si>
  <si>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</si>
  <si>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</si>
  <si>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</si>
  <si>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</si>
  <si>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</si>
  <si>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</si>
  <si>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</si>
  <si>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</si>
  <si>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</si>
  <si>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</si>
  <si>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</si>
  <si>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</si>
  <si>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</si>
  <si>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</si>
  <si>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</si>
  <si>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</si>
  <si>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</si>
  <si>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</si>
  <si>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</si>
  <si>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</si>
  <si>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</si>
  <si>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</si>
  <si>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</si>
  <si>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</si>
  <si>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</si>
  <si>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</si>
  <si>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</si>
  <si>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</si>
  <si>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</si>
  <si>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</si>
  <si>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</si>
  <si>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</si>
  <si>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</si>
  <si>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</si>
  <si>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</si>
  <si>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</si>
  <si>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</si>
  <si>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</si>
  <si>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</si>
  <si>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</si>
  <si>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</si>
  <si>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</si>
  <si>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</si>
  <si>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</si>
  <si>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</si>
  <si>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</si>
  <si>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</si>
  <si>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</si>
  <si>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</si>
  <si>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</si>
  <si>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</si>
  <si>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</si>
  <si>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</si>
  <si>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</si>
  <si>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</si>
  <si>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</si>
  <si>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</si>
  <si>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</si>
  <si>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</si>
  <si>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</si>
  <si>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</si>
  <si>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</si>
  <si>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</si>
  <si>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</si>
  <si>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</si>
  <si>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</si>
  <si>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</si>
  <si>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</si>
  <si>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</si>
  <si>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</si>
  <si>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</si>
  <si>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</si>
  <si>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</si>
  <si>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</si>
  <si>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</si>
  <si>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</si>
  <si>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</si>
  <si>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</si>
  <si>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</si>
  <si>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</si>
  <si>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</si>
  <si>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</si>
  <si>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</si>
  <si>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</si>
  <si>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</si>
  <si>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</si>
  <si>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</si>
  <si>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</si>
  <si>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</si>
  <si>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</si>
  <si>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</si>
  <si>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</si>
  <si>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</si>
  <si>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</si>
  <si>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</si>
  <si>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</si>
  <si>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</si>
  <si>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</si>
  <si>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</si>
  <si>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</si>
  <si>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</si>
  <si>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</si>
  <si>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</si>
  <si>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</si>
  <si>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</si>
  <si>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</si>
  <si>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</si>
  <si>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</si>
  <si>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</si>
  <si>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</si>
  <si>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</si>
  <si>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</si>
  <si>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</si>
  <si>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</si>
  <si>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</si>
  <si>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</si>
  <si>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</si>
  <si>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</si>
  <si>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</si>
  <si>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</si>
  <si>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</si>
  <si>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</si>
  <si>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</si>
  <si>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</si>
  <si>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</si>
  <si>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</si>
  <si>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</si>
  <si>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</si>
  <si>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</si>
  <si>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</si>
  <si>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</si>
  <si>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</si>
  <si>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</si>
  <si>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</si>
  <si>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</si>
  <si>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</si>
  <si>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</si>
  <si>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</si>
  <si>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</si>
  <si>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</si>
  <si>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</si>
  <si>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</si>
  <si>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</si>
  <si>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</si>
  <si>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</si>
  <si>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</si>
  <si>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</si>
  <si>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</si>
  <si>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</si>
  <si>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</si>
  <si>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</si>
  <si>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</si>
  <si>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</si>
  <si>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</si>
  <si>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</si>
  <si>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</si>
  <si>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</si>
  <si>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</si>
  <si>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</si>
  <si>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</si>
  <si>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</si>
  <si>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</si>
  <si>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</si>
  <si>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</si>
  <si>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</si>
  <si>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</si>
  <si>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</si>
  <si>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</si>
  <si>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</si>
  <si>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</si>
  <si>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</si>
  <si>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</si>
  <si>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</si>
  <si>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</si>
  <si>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</si>
  <si>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</si>
  <si>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</si>
  <si>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</si>
  <si>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</si>
  <si>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</si>
  <si>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</si>
  <si>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</si>
  <si>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</si>
  <si>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</si>
  <si>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</si>
  <si>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</si>
  <si>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</si>
  <si>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</si>
  <si>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</si>
  <si>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</si>
  <si>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</si>
  <si>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</si>
  <si>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</si>
  <si>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</si>
  <si>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</si>
  <si>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</si>
  <si>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</si>
  <si>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</si>
  <si>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</si>
  <si>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</si>
  <si>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</si>
  <si>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</si>
  <si>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</si>
  <si>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</si>
  <si>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</si>
  <si>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</si>
  <si>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</si>
  <si>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</si>
  <si>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</si>
  <si>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</si>
  <si>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</si>
  <si>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</si>
  <si>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</si>
  <si>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</si>
  <si>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</si>
  <si>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</si>
  <si>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</si>
  <si>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</si>
  <si>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</si>
  <si>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</si>
  <si>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</si>
  <si>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</si>
  <si>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</si>
  <si>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</si>
  <si>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</si>
  <si>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</si>
  <si>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</si>
  <si>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</si>
  <si>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</si>
  <si>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</si>
  <si>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</si>
  <si>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</si>
  <si>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</si>
  <si>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</si>
  <si>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</si>
  <si>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</si>
  <si>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</si>
  <si>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</si>
  <si>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</si>
  <si>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</si>
  <si>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</si>
  <si>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</si>
  <si>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</si>
  <si>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</si>
  <si>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</si>
  <si>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</si>
  <si>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</si>
  <si>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</si>
  <si>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</si>
  <si>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</si>
  <si>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</si>
  <si>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</si>
  <si>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</si>
  <si>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</si>
  <si>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</si>
  <si>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</si>
  <si>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</si>
  <si>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</si>
  <si>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</si>
  <si>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</si>
  <si>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</si>
  <si>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</si>
  <si>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</si>
  <si>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</si>
  <si>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</si>
  <si>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</si>
  <si>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</si>
  <si>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</si>
  <si>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</si>
  <si>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</si>
  <si>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</si>
  <si>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</si>
  <si>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</si>
  <si>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</si>
  <si>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</si>
  <si>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</si>
  <si>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</si>
  <si>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</si>
  <si>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</si>
  <si>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</si>
  <si>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</si>
  <si>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</si>
  <si>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</si>
  <si>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</si>
  <si>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</si>
  <si>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</si>
  <si>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</si>
  <si>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</si>
  <si>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</si>
  <si>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</si>
  <si>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</si>
  <si>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</si>
  <si>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</si>
  <si>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</si>
  <si>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</si>
  <si>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</si>
  <si>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</si>
  <si>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</si>
  <si>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</si>
  <si>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</si>
  <si>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</si>
  <si>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</si>
  <si>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</si>
  <si>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</si>
  <si>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</si>
  <si>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</si>
  <si>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</si>
  <si>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</si>
  <si>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</si>
  <si>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</si>
  <si>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</si>
  <si>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</si>
  <si>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</si>
  <si>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</si>
  <si>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</si>
  <si>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</si>
  <si>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</si>
  <si>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</si>
  <si>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</si>
  <si>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</si>
  <si>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</si>
  <si>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</si>
  <si>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</si>
  <si>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</si>
  <si>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</si>
  <si>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</si>
  <si>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</si>
  <si>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</si>
  <si>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</si>
  <si>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</si>
  <si>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</si>
  <si>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</si>
  <si>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</si>
  <si>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</si>
  <si>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</si>
  <si>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</si>
  <si>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</si>
  <si>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</si>
  <si>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</si>
  <si>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</si>
  <si>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</si>
  <si>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</si>
  <si>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</si>
  <si>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</si>
  <si>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</si>
  <si>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</si>
  <si>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</si>
  <si>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</si>
  <si>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</si>
  <si>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</si>
  <si>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</si>
  <si>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</si>
  <si>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</si>
  <si>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</si>
  <si>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</si>
  <si>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</si>
  <si>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</si>
  <si>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</si>
  <si>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</si>
  <si>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</si>
  <si>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</si>
  <si>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</si>
  <si>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</si>
  <si>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</si>
  <si>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</si>
  <si>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</si>
  <si>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</si>
  <si>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</si>
  <si>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</si>
  <si>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</si>
  <si>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</si>
  <si>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</si>
  <si>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</si>
  <si>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</si>
  <si>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</si>
  <si>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</si>
  <si>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</si>
  <si>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</si>
  <si>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</si>
  <si>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</si>
  <si>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</si>
  <si>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</si>
  <si>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Massachusetts Department of Elementary and Secondary Education</t>
  </si>
  <si>
    <t>--</t>
  </si>
  <si>
    <t>Change in</t>
  </si>
  <si>
    <t>Budget</t>
  </si>
  <si>
    <t>Budgeted</t>
  </si>
  <si>
    <t>HOOSAC VALLEY</t>
  </si>
  <si>
    <t>FY20</t>
  </si>
  <si>
    <t>Q2</t>
  </si>
  <si>
    <t>F1122</t>
  </si>
  <si>
    <t>F1123</t>
  </si>
  <si>
    <t>F1124</t>
  </si>
  <si>
    <t>F1165</t>
  </si>
  <si>
    <t>F1166</t>
  </si>
  <si>
    <t>F1167</t>
  </si>
  <si>
    <t/>
  </si>
  <si>
    <t>J1109</t>
  </si>
  <si>
    <t>F1125</t>
  </si>
  <si>
    <t>F1127</t>
  </si>
  <si>
    <t>F1128</t>
  </si>
  <si>
    <t>F1129</t>
  </si>
  <si>
    <t>J1152</t>
  </si>
  <si>
    <t>F1168</t>
  </si>
  <si>
    <t>F1170</t>
  </si>
  <si>
    <t>F1171</t>
  </si>
  <si>
    <t>F1172</t>
  </si>
  <si>
    <t>FY21</t>
  </si>
  <si>
    <t>F Y 2 1   A B O V E    N S S    H I S T O R Y</t>
  </si>
  <si>
    <t>hwm</t>
  </si>
  <si>
    <t>swm</t>
  </si>
  <si>
    <t>conf</t>
  </si>
  <si>
    <t>FY20Q4</t>
  </si>
  <si>
    <t>PROJd-g</t>
  </si>
  <si>
    <t>gov</t>
  </si>
  <si>
    <t>PROJb</t>
  </si>
  <si>
    <t>Q3</t>
  </si>
  <si>
    <t>Q3c</t>
  </si>
  <si>
    <t>Q3b</t>
  </si>
  <si>
    <r>
      <t xml:space="preserve">FY21 Net School Spending Percentage Above Foundation Budget (Q4) 
</t>
    </r>
    <r>
      <rPr>
        <sz val="9"/>
        <rFont val="Arial"/>
        <family val="2"/>
      </rPr>
      <t>(Unhide columns D through T for detail on spending removed)</t>
    </r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</si>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</sst>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20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theme="2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sz val="6"/>
      <color theme="2"/>
      <name val="Arial"/>
      <family val="2"/>
    </font>
    <font>
      <sz val="10"/>
      <color theme="2"/>
      <name val="Calibri"/>
      <family val="2"/>
      <scheme val="minor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5" xfId="0" applyFont="1" applyFill="1" applyBorder="1" applyAlignment="1">
      <alignment horizontal="left" indent="2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38" fontId="1" fillId="0" borderId="0" xfId="0" applyNumberFormat="1" applyFont="1" applyAlignment="1">
      <alignment horizontal="left"/>
    </xf>
    <xf numFmtId="0" fontId="0" fillId="3" borderId="1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8" fontId="9" fillId="4" borderId="5" xfId="0" applyNumberFormat="1" applyFont="1" applyFill="1" applyBorder="1" applyAlignment="1">
      <alignment horizontal="center"/>
    </xf>
    <xf numFmtId="38" fontId="9" fillId="4" borderId="6" xfId="0" applyNumberFormat="1" applyFont="1" applyFill="1" applyBorder="1" applyAlignment="1">
      <alignment horizontal="center"/>
    </xf>
    <xf numFmtId="38" fontId="9" fillId="4" borderId="7" xfId="0" applyNumberFormat="1" applyFont="1" applyFill="1" applyBorder="1" applyAlignment="1">
      <alignment horizontal="center"/>
    </xf>
    <xf numFmtId="38" fontId="8" fillId="2" borderId="4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6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0" fontId="9" fillId="4" borderId="6" xfId="0" applyNumberFormat="1" applyFont="1" applyFill="1" applyBorder="1" applyAlignment="1">
      <alignment horizontal="center"/>
    </xf>
    <xf numFmtId="3" fontId="8" fillId="2" borderId="7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40" fontId="12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9" fillId="4" borderId="1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165" fontId="1" fillId="0" borderId="15" xfId="2" applyNumberFormat="1" applyFont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/>
    </xf>
    <xf numFmtId="0" fontId="9" fillId="4" borderId="12" xfId="2" applyFont="1" applyFill="1" applyBorder="1" applyAlignment="1">
      <alignment horizontal="center" vertical="top"/>
    </xf>
    <xf numFmtId="0" fontId="9" fillId="4" borderId="13" xfId="2" applyFont="1" applyFill="1" applyBorder="1" applyAlignment="1">
      <alignment horizontal="center" vertical="top"/>
    </xf>
    <xf numFmtId="165" fontId="1" fillId="0" borderId="0" xfId="2" applyNumberFormat="1" applyFont="1" applyFill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1" fillId="0" borderId="9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0" fontId="0" fillId="0" borderId="9" xfId="0" applyNumberFormat="1" applyFill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40" fontId="0" fillId="0" borderId="8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0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40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8" fontId="0" fillId="0" borderId="9" xfId="0" applyNumberFormat="1" applyFill="1" applyBorder="1" applyAlignment="1">
      <alignment horizontal="center"/>
    </xf>
    <xf numFmtId="38" fontId="1" fillId="0" borderId="9" xfId="0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9" fillId="4" borderId="5" xfId="2" applyNumberFormat="1" applyFont="1" applyFill="1" applyBorder="1" applyAlignment="1">
      <alignment horizontal="center"/>
    </xf>
    <xf numFmtId="3" fontId="9" fillId="4" borderId="7" xfId="2" applyNumberFormat="1" applyFont="1" applyFill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top"/>
    </xf>
    <xf numFmtId="165" fontId="0" fillId="0" borderId="0" xfId="2" applyNumberFormat="1" applyFont="1" applyFill="1" applyBorder="1" applyAlignment="1">
      <alignment horizontal="center"/>
    </xf>
    <xf numFmtId="4" fontId="8" fillId="2" borderId="5" xfId="2" quotePrefix="1" applyNumberFormat="1" applyFont="1" applyFill="1" applyBorder="1" applyAlignment="1">
      <alignment horizontal="center"/>
    </xf>
    <xf numFmtId="4" fontId="8" fillId="2" borderId="6" xfId="2" applyNumberFormat="1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4" fontId="1" fillId="0" borderId="0" xfId="2" applyNumberFormat="1" applyFont="1" applyFill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8" fillId="0" borderId="0" xfId="0" applyFont="1" applyAlignment="1">
      <alignment horizontal="center" vertical="top"/>
    </xf>
    <xf numFmtId="164" fontId="1" fillId="0" borderId="8" xfId="2" applyNumberFormat="1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8" xfId="2" applyNumberFormat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center"/>
    </xf>
    <xf numFmtId="164" fontId="1" fillId="0" borderId="12" xfId="2" applyNumberFormat="1" applyFont="1" applyBorder="1" applyAlignment="1">
      <alignment horizontal="center"/>
    </xf>
    <xf numFmtId="164" fontId="1" fillId="0" borderId="13" xfId="2" applyNumberFormat="1" applyFont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4" fontId="8" fillId="2" borderId="6" xfId="2" quotePrefix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</cellXfs>
  <cellStyles count="3">
    <cellStyle name="Normal" xfId="0" builtinId="0"/>
    <cellStyle name="Normal_05 - DEC_F  calc" xfId="2" xr:uid="{00000000-0005-0000-0000-000001000000}"/>
    <cellStyle name="Normal_pctfoundapr7web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21\Q4_dor\21%20-%20Q4d%20%20chartr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20"/>
      <sheetName val="abvfnd21"/>
      <sheetName val="transp"/>
      <sheetName val="fnd base rates"/>
      <sheetName val="inflat"/>
      <sheetName val="decile"/>
      <sheetName val="pre fnd budg"/>
      <sheetName val="fnd budget"/>
      <sheetName val="sum enro"/>
      <sheetName val="rate check"/>
      <sheetName val="extract"/>
      <sheetName val="line ma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X10">
            <v>23388476.609717574</v>
          </cell>
        </row>
        <row r="11">
          <cell r="X11">
            <v>0</v>
          </cell>
        </row>
        <row r="12">
          <cell r="X12">
            <v>13443441.482329441</v>
          </cell>
        </row>
        <row r="13">
          <cell r="X13">
            <v>0</v>
          </cell>
        </row>
        <row r="14">
          <cell r="X14">
            <v>42227451.049391314</v>
          </cell>
        </row>
        <row r="15">
          <cell r="X15">
            <v>0</v>
          </cell>
        </row>
        <row r="16">
          <cell r="X16">
            <v>22996252.745490368</v>
          </cell>
        </row>
        <row r="17">
          <cell r="X17">
            <v>12803970.649125857</v>
          </cell>
        </row>
        <row r="18">
          <cell r="X18">
            <v>63835635.793936521</v>
          </cell>
        </row>
        <row r="19">
          <cell r="X19">
            <v>62294073.096873432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100602.5807874735</v>
          </cell>
        </row>
        <row r="23">
          <cell r="X23">
            <v>29177890.758524973</v>
          </cell>
        </row>
        <row r="24">
          <cell r="X24">
            <v>0</v>
          </cell>
        </row>
        <row r="25">
          <cell r="X25">
            <v>77760770.558410808</v>
          </cell>
        </row>
        <row r="26">
          <cell r="X26">
            <v>26762943.249616574</v>
          </cell>
        </row>
        <row r="27">
          <cell r="X27">
            <v>6653932.0309206927</v>
          </cell>
        </row>
        <row r="28">
          <cell r="X28">
            <v>0</v>
          </cell>
        </row>
        <row r="29">
          <cell r="X29">
            <v>63524348.519651115</v>
          </cell>
        </row>
        <row r="30">
          <cell r="X30">
            <v>0</v>
          </cell>
        </row>
        <row r="31">
          <cell r="X31">
            <v>143717.97255353359</v>
          </cell>
        </row>
        <row r="32">
          <cell r="X32">
            <v>29672258.159568485</v>
          </cell>
        </row>
        <row r="33">
          <cell r="X33">
            <v>24514320.307211746</v>
          </cell>
        </row>
        <row r="34">
          <cell r="X34">
            <v>24541929.425553497</v>
          </cell>
        </row>
        <row r="35">
          <cell r="X35">
            <v>47857221.466895089</v>
          </cell>
        </row>
        <row r="36">
          <cell r="X36">
            <v>7578024.2998736957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49446399.057018369</v>
          </cell>
        </row>
        <row r="40">
          <cell r="X40">
            <v>51908631.204447828</v>
          </cell>
        </row>
        <row r="41">
          <cell r="X41">
            <v>357718.72900887078</v>
          </cell>
        </row>
        <row r="42">
          <cell r="X42">
            <v>114974.37804282685</v>
          </cell>
        </row>
        <row r="43">
          <cell r="X43">
            <v>14861.542035353355</v>
          </cell>
        </row>
        <row r="44">
          <cell r="X44">
            <v>910864776.36300993</v>
          </cell>
        </row>
        <row r="45">
          <cell r="X45">
            <v>22123862.831195891</v>
          </cell>
        </row>
        <row r="46">
          <cell r="X46">
            <v>127474.53052282683</v>
          </cell>
        </row>
        <row r="47">
          <cell r="X47">
            <v>7004474.1685977643</v>
          </cell>
        </row>
        <row r="48">
          <cell r="X48">
            <v>429577.71528563765</v>
          </cell>
        </row>
        <row r="49">
          <cell r="X49">
            <v>63032117.839880839</v>
          </cell>
        </row>
        <row r="50">
          <cell r="X50">
            <v>5028082.1512436774</v>
          </cell>
        </row>
        <row r="51">
          <cell r="X51">
            <v>129346.17529818021</v>
          </cell>
        </row>
        <row r="52">
          <cell r="X52">
            <v>2714228.2124121352</v>
          </cell>
        </row>
        <row r="53">
          <cell r="X53">
            <v>232535452.17106631</v>
          </cell>
        </row>
        <row r="54">
          <cell r="X54">
            <v>2740659.0357464454</v>
          </cell>
        </row>
        <row r="55">
          <cell r="X55">
            <v>83235896.760623336</v>
          </cell>
        </row>
        <row r="56">
          <cell r="X56">
            <v>28743.594510706713</v>
          </cell>
        </row>
        <row r="57">
          <cell r="X57">
            <v>39132795.405252784</v>
          </cell>
        </row>
        <row r="58">
          <cell r="X58">
            <v>95754602.358881176</v>
          </cell>
        </row>
        <row r="59">
          <cell r="X59">
            <v>36127373.083982036</v>
          </cell>
        </row>
        <row r="60">
          <cell r="X60">
            <v>5645404.4536545286</v>
          </cell>
        </row>
        <row r="61">
          <cell r="X61">
            <v>17414154.77758931</v>
          </cell>
        </row>
        <row r="62">
          <cell r="X62">
            <v>199628.95919998386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52945358.502223566</v>
          </cell>
        </row>
        <row r="66">
          <cell r="X66">
            <v>100163293.24265932</v>
          </cell>
        </row>
        <row r="67">
          <cell r="X67">
            <v>0</v>
          </cell>
        </row>
        <row r="68">
          <cell r="X68">
            <v>100602.5807874735</v>
          </cell>
        </row>
        <row r="69">
          <cell r="X69">
            <v>300231.53998745733</v>
          </cell>
        </row>
        <row r="70">
          <cell r="X70">
            <v>99336604.583217233</v>
          </cell>
        </row>
        <row r="71">
          <cell r="X71">
            <v>0</v>
          </cell>
        </row>
        <row r="72">
          <cell r="X72">
            <v>2056910.8702206635</v>
          </cell>
        </row>
        <row r="73">
          <cell r="X73">
            <v>24086138.195584625</v>
          </cell>
        </row>
        <row r="74">
          <cell r="X74">
            <v>15680191.001538649</v>
          </cell>
        </row>
        <row r="75">
          <cell r="X75">
            <v>0</v>
          </cell>
        </row>
        <row r="76">
          <cell r="X76">
            <v>20298530.027942974</v>
          </cell>
        </row>
        <row r="77">
          <cell r="X77">
            <v>982498.98211336427</v>
          </cell>
        </row>
        <row r="78">
          <cell r="X78">
            <v>86230.783532120156</v>
          </cell>
        </row>
        <row r="79">
          <cell r="X79">
            <v>285859.74273210397</v>
          </cell>
        </row>
        <row r="80">
          <cell r="X80">
            <v>37107615.193679869</v>
          </cell>
        </row>
        <row r="81">
          <cell r="X81">
            <v>38394448.348769426</v>
          </cell>
        </row>
        <row r="82">
          <cell r="X82">
            <v>30327812.140098155</v>
          </cell>
        </row>
        <row r="83">
          <cell r="X83">
            <v>3354720.4057858582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12970126.823695926</v>
          </cell>
        </row>
        <row r="87">
          <cell r="X87">
            <v>4873658.0694900909</v>
          </cell>
        </row>
        <row r="88">
          <cell r="X88">
            <v>41837070.949357763</v>
          </cell>
        </row>
        <row r="89">
          <cell r="X89">
            <v>14371.797255353356</v>
          </cell>
        </row>
        <row r="90">
          <cell r="X90">
            <v>0</v>
          </cell>
        </row>
        <row r="91">
          <cell r="X91">
            <v>30413600.834905829</v>
          </cell>
        </row>
        <row r="92">
          <cell r="X92">
            <v>23021485.869153682</v>
          </cell>
        </row>
        <row r="93">
          <cell r="X93">
            <v>328975.13449816412</v>
          </cell>
        </row>
        <row r="94">
          <cell r="X94">
            <v>1859186.0779373366</v>
          </cell>
        </row>
        <row r="95">
          <cell r="X95">
            <v>19700559.137801927</v>
          </cell>
        </row>
        <row r="96">
          <cell r="X96">
            <v>28769862.744360216</v>
          </cell>
        </row>
        <row r="97">
          <cell r="X97">
            <v>37265050.035474405</v>
          </cell>
        </row>
        <row r="98">
          <cell r="X98">
            <v>4884680.5483374586</v>
          </cell>
        </row>
        <row r="99">
          <cell r="X99">
            <v>0</v>
          </cell>
        </row>
        <row r="100">
          <cell r="X100">
            <v>2280809.0489276485</v>
          </cell>
        </row>
        <row r="101">
          <cell r="X101">
            <v>0</v>
          </cell>
        </row>
        <row r="102">
          <cell r="X102">
            <v>105617503.49762131</v>
          </cell>
        </row>
        <row r="103">
          <cell r="X103">
            <v>20489574.57642154</v>
          </cell>
        </row>
        <row r="104">
          <cell r="X104">
            <v>162111258.55386746</v>
          </cell>
        </row>
        <row r="105">
          <cell r="X105">
            <v>38230735.995907485</v>
          </cell>
        </row>
        <row r="106">
          <cell r="X106">
            <v>75293069.019942045</v>
          </cell>
        </row>
        <row r="107">
          <cell r="X107">
            <v>740254.54001652624</v>
          </cell>
        </row>
        <row r="108">
          <cell r="X108">
            <v>28934003.214451049</v>
          </cell>
        </row>
        <row r="109">
          <cell r="X109">
            <v>114246010.44154748</v>
          </cell>
        </row>
        <row r="110">
          <cell r="X110">
            <v>59674983.513386771</v>
          </cell>
        </row>
        <row r="111">
          <cell r="X111">
            <v>1402131.3215247765</v>
          </cell>
        </row>
        <row r="112">
          <cell r="X112">
            <v>30422248.530316565</v>
          </cell>
        </row>
        <row r="113">
          <cell r="X113">
            <v>0</v>
          </cell>
        </row>
        <row r="114">
          <cell r="X114">
            <v>13380030.102942491</v>
          </cell>
        </row>
        <row r="115">
          <cell r="X115">
            <v>0</v>
          </cell>
        </row>
        <row r="116">
          <cell r="X116">
            <v>37845891.761949673</v>
          </cell>
        </row>
        <row r="117">
          <cell r="X117">
            <v>143717.97255353359</v>
          </cell>
        </row>
        <row r="118">
          <cell r="X118">
            <v>28232.853971617853</v>
          </cell>
        </row>
        <row r="119">
          <cell r="X119">
            <v>32167051.495621532</v>
          </cell>
        </row>
        <row r="120">
          <cell r="X120">
            <v>7816401.3026422542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23758804.479078908</v>
          </cell>
        </row>
        <row r="124">
          <cell r="X124">
            <v>0</v>
          </cell>
        </row>
        <row r="125">
          <cell r="X125">
            <v>185257.16194463047</v>
          </cell>
        </row>
        <row r="126">
          <cell r="X126">
            <v>6230653.9028760213</v>
          </cell>
        </row>
        <row r="127">
          <cell r="X127">
            <v>6718564.0537173413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800339.26922275487</v>
          </cell>
        </row>
        <row r="131">
          <cell r="X131">
            <v>26655202.675033823</v>
          </cell>
        </row>
        <row r="132">
          <cell r="X132">
            <v>43115.391766060078</v>
          </cell>
        </row>
        <row r="133">
          <cell r="X133">
            <v>14371.797255353356</v>
          </cell>
        </row>
        <row r="134">
          <cell r="X134">
            <v>9480813.6788152698</v>
          </cell>
        </row>
        <row r="135">
          <cell r="X135">
            <v>0</v>
          </cell>
        </row>
        <row r="136">
          <cell r="X136">
            <v>3779440.8478222261</v>
          </cell>
        </row>
        <row r="137">
          <cell r="X137">
            <v>100463268.08911894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43961797.366181195</v>
          </cell>
        </row>
        <row r="141">
          <cell r="X141">
            <v>214000.75645533722</v>
          </cell>
        </row>
        <row r="142">
          <cell r="X142">
            <v>15200054.581420457</v>
          </cell>
        </row>
        <row r="143">
          <cell r="X143">
            <v>0</v>
          </cell>
        </row>
        <row r="144">
          <cell r="X144">
            <v>1957811.3888900897</v>
          </cell>
        </row>
        <row r="145">
          <cell r="X145">
            <v>27996289.160540704</v>
          </cell>
        </row>
        <row r="146">
          <cell r="X146">
            <v>88111145.825201109</v>
          </cell>
        </row>
        <row r="147">
          <cell r="X147">
            <v>9935233.2153440155</v>
          </cell>
        </row>
        <row r="148">
          <cell r="X148">
            <v>39305559.544661731</v>
          </cell>
        </row>
        <row r="149">
          <cell r="X149">
            <v>0</v>
          </cell>
        </row>
        <row r="150">
          <cell r="X150">
            <v>29439397.279731382</v>
          </cell>
        </row>
        <row r="151">
          <cell r="X151">
            <v>10718331.726392865</v>
          </cell>
        </row>
        <row r="152">
          <cell r="X152">
            <v>372090.52626422414</v>
          </cell>
        </row>
        <row r="153">
          <cell r="X153">
            <v>18376694.040241551</v>
          </cell>
        </row>
        <row r="154">
          <cell r="X154">
            <v>11332153.547165975</v>
          </cell>
        </row>
        <row r="155">
          <cell r="X155">
            <v>242744.35096604392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210870986.66280565</v>
          </cell>
        </row>
        <row r="159">
          <cell r="X159">
            <v>7374237.8470487166</v>
          </cell>
        </row>
        <row r="160">
          <cell r="X160">
            <v>17701915.196191557</v>
          </cell>
        </row>
        <row r="161">
          <cell r="X161">
            <v>5511981.8499129619</v>
          </cell>
        </row>
        <row r="162">
          <cell r="X162">
            <v>77172702.956447005</v>
          </cell>
        </row>
        <row r="163">
          <cell r="X163">
            <v>1166005.2401467538</v>
          </cell>
        </row>
        <row r="164">
          <cell r="X164">
            <v>80260931.779566333</v>
          </cell>
        </row>
        <row r="165">
          <cell r="X165">
            <v>0</v>
          </cell>
        </row>
        <row r="166">
          <cell r="X166">
            <v>6701030.6023767004</v>
          </cell>
        </row>
        <row r="167">
          <cell r="X167">
            <v>16632291.76270235</v>
          </cell>
        </row>
        <row r="168">
          <cell r="X168">
            <v>29113308.339486767</v>
          </cell>
        </row>
        <row r="169">
          <cell r="X169">
            <v>212748263.5454053</v>
          </cell>
        </row>
        <row r="170">
          <cell r="X170">
            <v>29028174.444039177</v>
          </cell>
        </row>
        <row r="171">
          <cell r="X171">
            <v>17948505.284198701</v>
          </cell>
        </row>
        <row r="172">
          <cell r="X172">
            <v>238010020.23206508</v>
          </cell>
        </row>
        <row r="173">
          <cell r="X173">
            <v>23010166.94368434</v>
          </cell>
        </row>
        <row r="174">
          <cell r="X174">
            <v>95060966.502866924</v>
          </cell>
        </row>
        <row r="175">
          <cell r="X175">
            <v>0</v>
          </cell>
        </row>
        <row r="176">
          <cell r="X176">
            <v>42363212.754154898</v>
          </cell>
        </row>
        <row r="177">
          <cell r="X177">
            <v>32505638.687593605</v>
          </cell>
        </row>
        <row r="178">
          <cell r="X178">
            <v>4612923.7963335682</v>
          </cell>
        </row>
        <row r="179">
          <cell r="X179">
            <v>64168256.450577833</v>
          </cell>
        </row>
        <row r="180">
          <cell r="X180">
            <v>43523657.528021462</v>
          </cell>
        </row>
        <row r="181">
          <cell r="X181">
            <v>18627382.034490988</v>
          </cell>
        </row>
        <row r="182">
          <cell r="X182">
            <v>4426546.9809879502</v>
          </cell>
        </row>
        <row r="183">
          <cell r="X183">
            <v>15291603.711841691</v>
          </cell>
        </row>
        <row r="184">
          <cell r="X184">
            <v>26032948.58113708</v>
          </cell>
        </row>
        <row r="185">
          <cell r="X185">
            <v>58384769.501052216</v>
          </cell>
        </row>
        <row r="186">
          <cell r="X186">
            <v>23515724.418579098</v>
          </cell>
        </row>
        <row r="187">
          <cell r="X187">
            <v>42022188.056045689</v>
          </cell>
        </row>
        <row r="188">
          <cell r="X188">
            <v>114974.37804282685</v>
          </cell>
        </row>
        <row r="189">
          <cell r="X189">
            <v>114974.37804282685</v>
          </cell>
        </row>
        <row r="190">
          <cell r="X190">
            <v>86487500.831909508</v>
          </cell>
        </row>
        <row r="191">
          <cell r="X191">
            <v>34113306.289279848</v>
          </cell>
        </row>
        <row r="192">
          <cell r="X192">
            <v>43115.391766060078</v>
          </cell>
        </row>
        <row r="193">
          <cell r="X193">
            <v>6689182.2107968954</v>
          </cell>
        </row>
        <row r="194">
          <cell r="X194">
            <v>52148898.387319937</v>
          </cell>
        </row>
        <row r="195">
          <cell r="X195">
            <v>19134294.708830908</v>
          </cell>
        </row>
        <row r="196">
          <cell r="X196">
            <v>12179710.209867777</v>
          </cell>
        </row>
        <row r="197">
          <cell r="X197">
            <v>114974.37804282685</v>
          </cell>
        </row>
        <row r="198">
          <cell r="X198">
            <v>44445617.572931923</v>
          </cell>
        </row>
        <row r="199">
          <cell r="X199">
            <v>101469.77918132796</v>
          </cell>
        </row>
        <row r="200">
          <cell r="X200">
            <v>10353119.728939803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114974.37804282685</v>
          </cell>
        </row>
        <row r="204">
          <cell r="X204">
            <v>7755.8152895000003</v>
          </cell>
        </row>
        <row r="205">
          <cell r="X205">
            <v>2602347.1905727275</v>
          </cell>
        </row>
        <row r="206">
          <cell r="X206">
            <v>19008236.734527193</v>
          </cell>
        </row>
        <row r="207">
          <cell r="X207">
            <v>57774437.098210081</v>
          </cell>
        </row>
        <row r="208">
          <cell r="X208">
            <v>59693731.68588265</v>
          </cell>
        </row>
        <row r="209">
          <cell r="X209">
            <v>289597.24013319105</v>
          </cell>
        </row>
        <row r="210">
          <cell r="X210">
            <v>189742059.78296334</v>
          </cell>
        </row>
        <row r="211">
          <cell r="X211">
            <v>28743.594510706713</v>
          </cell>
        </row>
        <row r="212">
          <cell r="X212">
            <v>88469.616812120148</v>
          </cell>
        </row>
        <row r="213">
          <cell r="X213">
            <v>23879060.905683298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141578979.06415501</v>
          </cell>
        </row>
        <row r="217">
          <cell r="X217">
            <v>9114958.3381727356</v>
          </cell>
        </row>
        <row r="218">
          <cell r="X218">
            <v>17859474.703748006</v>
          </cell>
        </row>
        <row r="219">
          <cell r="X219">
            <v>30030364.251233194</v>
          </cell>
        </row>
        <row r="220">
          <cell r="X220">
            <v>50326384.478882119</v>
          </cell>
        </row>
        <row r="221">
          <cell r="X221">
            <v>44126489.423501156</v>
          </cell>
        </row>
        <row r="222">
          <cell r="X222">
            <v>15348450.348561112</v>
          </cell>
        </row>
        <row r="223">
          <cell r="X223">
            <v>23912162.03207574</v>
          </cell>
        </row>
        <row r="224">
          <cell r="X224">
            <v>6861155.1426662346</v>
          </cell>
        </row>
        <row r="225">
          <cell r="X225">
            <v>0</v>
          </cell>
        </row>
        <row r="226">
          <cell r="X226">
            <v>25154643.367806662</v>
          </cell>
        </row>
        <row r="227">
          <cell r="X227">
            <v>25977850.920649342</v>
          </cell>
        </row>
        <row r="228">
          <cell r="X228">
            <v>22329816.442800608</v>
          </cell>
        </row>
        <row r="229">
          <cell r="X229">
            <v>40452845.134236395</v>
          </cell>
        </row>
        <row r="230">
          <cell r="X230">
            <v>4939842.5494836336</v>
          </cell>
        </row>
        <row r="231">
          <cell r="X231">
            <v>14371.797255353356</v>
          </cell>
        </row>
        <row r="232">
          <cell r="X232">
            <v>7421674.387598698</v>
          </cell>
        </row>
        <row r="233">
          <cell r="X233">
            <v>2457051.7958840481</v>
          </cell>
        </row>
        <row r="234">
          <cell r="X234">
            <v>0</v>
          </cell>
        </row>
        <row r="235">
          <cell r="X235">
            <v>19698237.275810093</v>
          </cell>
        </row>
        <row r="236">
          <cell r="X236">
            <v>16594239.756346451</v>
          </cell>
        </row>
        <row r="237">
          <cell r="X237">
            <v>14371.797255353356</v>
          </cell>
        </row>
        <row r="238">
          <cell r="X238">
            <v>69609817.438056916</v>
          </cell>
        </row>
        <row r="239">
          <cell r="X239">
            <v>905329.72853302001</v>
          </cell>
        </row>
        <row r="240">
          <cell r="X240">
            <v>31408204.402095743</v>
          </cell>
        </row>
        <row r="241">
          <cell r="X241">
            <v>0</v>
          </cell>
        </row>
        <row r="242">
          <cell r="X242">
            <v>114974.37804282685</v>
          </cell>
        </row>
        <row r="243">
          <cell r="X243">
            <v>825450.36454343062</v>
          </cell>
        </row>
        <row r="244">
          <cell r="X244">
            <v>0</v>
          </cell>
        </row>
        <row r="245">
          <cell r="X245">
            <v>75857280.533894911</v>
          </cell>
        </row>
        <row r="246">
          <cell r="X246">
            <v>28743.594510706713</v>
          </cell>
        </row>
        <row r="247">
          <cell r="X247">
            <v>7272815.8487452483</v>
          </cell>
        </row>
        <row r="248">
          <cell r="X248">
            <v>93345303.481633395</v>
          </cell>
        </row>
        <row r="249">
          <cell r="X249">
            <v>2239539.0976047828</v>
          </cell>
        </row>
        <row r="250">
          <cell r="X250">
            <v>0</v>
          </cell>
        </row>
        <row r="251">
          <cell r="X251">
            <v>1386868.4082193591</v>
          </cell>
        </row>
        <row r="252">
          <cell r="X252">
            <v>123682608.20704634</v>
          </cell>
        </row>
        <row r="253">
          <cell r="X253">
            <v>41045165.956319869</v>
          </cell>
        </row>
        <row r="254">
          <cell r="X254">
            <v>0</v>
          </cell>
        </row>
        <row r="255">
          <cell r="X255">
            <v>42311533.287209027</v>
          </cell>
        </row>
        <row r="256">
          <cell r="X256">
            <v>0</v>
          </cell>
        </row>
        <row r="257">
          <cell r="X257">
            <v>104529856.46755695</v>
          </cell>
        </row>
        <row r="258">
          <cell r="X258">
            <v>1333384.0206293394</v>
          </cell>
        </row>
        <row r="259">
          <cell r="X259">
            <v>5204047.0350275449</v>
          </cell>
        </row>
        <row r="260">
          <cell r="X260">
            <v>27535663.693475917</v>
          </cell>
        </row>
        <row r="261">
          <cell r="X261">
            <v>7685699.8726646928</v>
          </cell>
        </row>
        <row r="262">
          <cell r="X262">
            <v>582531.02683389105</v>
          </cell>
        </row>
        <row r="263">
          <cell r="X263">
            <v>103785.9218574735</v>
          </cell>
        </row>
        <row r="264">
          <cell r="X264">
            <v>0</v>
          </cell>
        </row>
        <row r="265">
          <cell r="X265">
            <v>314603.33724281075</v>
          </cell>
        </row>
        <row r="266">
          <cell r="X266">
            <v>0</v>
          </cell>
        </row>
        <row r="267">
          <cell r="X267">
            <v>59983631.397195973</v>
          </cell>
        </row>
        <row r="268">
          <cell r="X268">
            <v>14371.797255353356</v>
          </cell>
        </row>
        <row r="269">
          <cell r="X269">
            <v>0</v>
          </cell>
        </row>
        <row r="270">
          <cell r="X270">
            <v>28195096.030377951</v>
          </cell>
        </row>
        <row r="271">
          <cell r="X271">
            <v>31417986.972791355</v>
          </cell>
        </row>
        <row r="272">
          <cell r="X272">
            <v>751434.40349266853</v>
          </cell>
        </row>
        <row r="273">
          <cell r="X273">
            <v>30755855.729239803</v>
          </cell>
        </row>
        <row r="274">
          <cell r="X274">
            <v>21995792.007408068</v>
          </cell>
        </row>
        <row r="275">
          <cell r="X275">
            <v>37027112.382259734</v>
          </cell>
        </row>
        <row r="276">
          <cell r="X276">
            <v>0</v>
          </cell>
        </row>
        <row r="277">
          <cell r="X277">
            <v>14371.797255353356</v>
          </cell>
        </row>
        <row r="278">
          <cell r="X278">
            <v>3922730.1411090656</v>
          </cell>
        </row>
        <row r="279">
          <cell r="X279">
            <v>0</v>
          </cell>
        </row>
        <row r="280">
          <cell r="X280">
            <v>63259403.708104163</v>
          </cell>
        </row>
        <row r="281">
          <cell r="X281">
            <v>1321150.8039989388</v>
          </cell>
        </row>
        <row r="282">
          <cell r="X282">
            <v>18329520.115415696</v>
          </cell>
        </row>
        <row r="283">
          <cell r="X283">
            <v>68863033.368161425</v>
          </cell>
        </row>
        <row r="284">
          <cell r="X284">
            <v>5018160.4177704034</v>
          </cell>
        </row>
        <row r="285">
          <cell r="X285">
            <v>11760311.474915259</v>
          </cell>
        </row>
        <row r="286">
          <cell r="X286">
            <v>30836388.956011005</v>
          </cell>
        </row>
        <row r="287">
          <cell r="X287">
            <v>22011471.953325644</v>
          </cell>
        </row>
        <row r="288">
          <cell r="X288">
            <v>0</v>
          </cell>
        </row>
        <row r="289">
          <cell r="X289">
            <v>43115.391766060078</v>
          </cell>
        </row>
        <row r="290">
          <cell r="X290">
            <v>411555995.64407492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26898862.887115043</v>
          </cell>
        </row>
        <row r="294">
          <cell r="X294">
            <v>42580952.190584734</v>
          </cell>
        </row>
        <row r="295">
          <cell r="X295">
            <v>0</v>
          </cell>
        </row>
        <row r="296">
          <cell r="X296">
            <v>8568656.4989129324</v>
          </cell>
        </row>
        <row r="297">
          <cell r="X297">
            <v>25917962.070728827</v>
          </cell>
        </row>
        <row r="298">
          <cell r="X298">
            <v>2147362.3185696225</v>
          </cell>
        </row>
        <row r="299">
          <cell r="X299">
            <v>13566435.924644973</v>
          </cell>
        </row>
        <row r="300">
          <cell r="X300">
            <v>22677171.816726971</v>
          </cell>
        </row>
        <row r="301">
          <cell r="X301">
            <v>22235382.677427534</v>
          </cell>
        </row>
        <row r="302">
          <cell r="X302">
            <v>100148666.35428402</v>
          </cell>
        </row>
        <row r="303">
          <cell r="X303">
            <v>0</v>
          </cell>
        </row>
        <row r="304">
          <cell r="X304">
            <v>35772861.621506803</v>
          </cell>
        </row>
        <row r="305">
          <cell r="X305">
            <v>3863980.926163726</v>
          </cell>
        </row>
        <row r="306">
          <cell r="X306">
            <v>0</v>
          </cell>
        </row>
        <row r="307">
          <cell r="X307">
            <v>5789256.4546096604</v>
          </cell>
        </row>
        <row r="308">
          <cell r="X308">
            <v>0</v>
          </cell>
        </row>
        <row r="309">
          <cell r="X309">
            <v>2296521.4702778542</v>
          </cell>
        </row>
        <row r="310">
          <cell r="X310">
            <v>16876605.054087967</v>
          </cell>
        </row>
        <row r="311">
          <cell r="X311">
            <v>295787.37665969401</v>
          </cell>
        </row>
        <row r="312">
          <cell r="X312">
            <v>129346.17529818021</v>
          </cell>
        </row>
        <row r="313">
          <cell r="X313">
            <v>19102321.172340635</v>
          </cell>
        </row>
        <row r="314">
          <cell r="X314">
            <v>37851806.805738397</v>
          </cell>
        </row>
        <row r="315">
          <cell r="X315">
            <v>1548538.4556649411</v>
          </cell>
        </row>
        <row r="316">
          <cell r="X316">
            <v>39185793.937174484</v>
          </cell>
        </row>
        <row r="317">
          <cell r="X317">
            <v>75037559.479823217</v>
          </cell>
        </row>
        <row r="318">
          <cell r="X318">
            <v>15862338.797222899</v>
          </cell>
        </row>
        <row r="319">
          <cell r="X319">
            <v>30196685.358659841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28743.594510706713</v>
          </cell>
        </row>
        <row r="323">
          <cell r="X323">
            <v>31550834.623976581</v>
          </cell>
        </row>
        <row r="324">
          <cell r="X324">
            <v>27841232.66770371</v>
          </cell>
        </row>
        <row r="325">
          <cell r="X325">
            <v>24776507.500713076</v>
          </cell>
        </row>
        <row r="326">
          <cell r="X326">
            <v>52951270.696678318</v>
          </cell>
        </row>
        <row r="327">
          <cell r="X327">
            <v>1139476.1400684477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39131440.051199019</v>
          </cell>
        </row>
        <row r="331">
          <cell r="X331">
            <v>9510996.4243331663</v>
          </cell>
        </row>
        <row r="332">
          <cell r="X332">
            <v>11563083.632389149</v>
          </cell>
        </row>
        <row r="333">
          <cell r="X333">
            <v>657950.26899632823</v>
          </cell>
        </row>
        <row r="334">
          <cell r="X334">
            <v>65007737.903743565</v>
          </cell>
        </row>
        <row r="335">
          <cell r="X335">
            <v>50292113.17611514</v>
          </cell>
        </row>
        <row r="336">
          <cell r="X336">
            <v>1392808.786186093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22508837.582984712</v>
          </cell>
        </row>
        <row r="340">
          <cell r="X340">
            <v>16245198.777909063</v>
          </cell>
        </row>
        <row r="341">
          <cell r="X341">
            <v>51872243.869854257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31407909.177556276</v>
          </cell>
        </row>
        <row r="345">
          <cell r="X345">
            <v>71911345.754917458</v>
          </cell>
        </row>
        <row r="346">
          <cell r="X346">
            <v>968969.2611512969</v>
          </cell>
        </row>
        <row r="347">
          <cell r="X347">
            <v>143717.97255353359</v>
          </cell>
        </row>
        <row r="348">
          <cell r="X348">
            <v>0</v>
          </cell>
        </row>
        <row r="349">
          <cell r="X349">
            <v>1900770.6075914244</v>
          </cell>
        </row>
        <row r="350">
          <cell r="X350">
            <v>0</v>
          </cell>
        </row>
        <row r="351">
          <cell r="X351">
            <v>34910848.030844986</v>
          </cell>
        </row>
        <row r="352">
          <cell r="X352">
            <v>15998737.235770881</v>
          </cell>
        </row>
        <row r="353">
          <cell r="X353">
            <v>48242100.959599502</v>
          </cell>
        </row>
        <row r="354">
          <cell r="X354">
            <v>71858.986276766795</v>
          </cell>
        </row>
        <row r="355">
          <cell r="X355">
            <v>23351887.112957381</v>
          </cell>
        </row>
        <row r="356">
          <cell r="X356">
            <v>53841305.779622279</v>
          </cell>
        </row>
        <row r="357">
          <cell r="X357">
            <v>379530589.18986362</v>
          </cell>
        </row>
        <row r="358">
          <cell r="X358">
            <v>1201024.652987523</v>
          </cell>
        </row>
        <row r="359">
          <cell r="X359">
            <v>9200581.1460926738</v>
          </cell>
        </row>
        <row r="360">
          <cell r="X360">
            <v>0</v>
          </cell>
        </row>
        <row r="362">
          <cell r="X362">
            <v>2535730.135235467</v>
          </cell>
        </row>
        <row r="363">
          <cell r="X363">
            <v>57507919.285240643</v>
          </cell>
        </row>
        <row r="364">
          <cell r="X364">
            <v>15617632.338179186</v>
          </cell>
        </row>
        <row r="365">
          <cell r="X365">
            <v>16548734.048677344</v>
          </cell>
        </row>
        <row r="366">
          <cell r="X366">
            <v>23747271.339990951</v>
          </cell>
        </row>
        <row r="367">
          <cell r="X367">
            <v>20420115.158179153</v>
          </cell>
        </row>
        <row r="368">
          <cell r="X368">
            <v>19201202.775432397</v>
          </cell>
        </row>
        <row r="369">
          <cell r="X369">
            <v>12066016.316021007</v>
          </cell>
        </row>
        <row r="370">
          <cell r="X370">
            <v>9927446.3516566418</v>
          </cell>
        </row>
        <row r="371">
          <cell r="X371">
            <v>18718435.629910786</v>
          </cell>
        </row>
        <row r="372">
          <cell r="X372">
            <v>57734650.603288382</v>
          </cell>
        </row>
        <row r="373">
          <cell r="X373">
            <v>1171005.0238210852</v>
          </cell>
        </row>
        <row r="374">
          <cell r="X374">
            <v>17917236.795122694</v>
          </cell>
        </row>
        <row r="375">
          <cell r="X375">
            <v>15326809.636647012</v>
          </cell>
        </row>
        <row r="376">
          <cell r="X376">
            <v>40299027.11670664</v>
          </cell>
        </row>
        <row r="377">
          <cell r="X377">
            <v>31540121.095252328</v>
          </cell>
        </row>
        <row r="378">
          <cell r="X378">
            <v>13018705.445376281</v>
          </cell>
        </row>
        <row r="379">
          <cell r="X379">
            <v>39553020.497260436</v>
          </cell>
        </row>
        <row r="380">
          <cell r="X380">
            <v>13781730.292193582</v>
          </cell>
        </row>
        <row r="381">
          <cell r="X381">
            <v>2310316.8825038802</v>
          </cell>
        </row>
        <row r="382">
          <cell r="X382">
            <v>29471189.782152213</v>
          </cell>
        </row>
        <row r="383">
          <cell r="X383">
            <v>6490224.3564851899</v>
          </cell>
        </row>
        <row r="384">
          <cell r="X384">
            <v>9819284.5359783657</v>
          </cell>
        </row>
        <row r="385">
          <cell r="X385">
            <v>23962885.117804695</v>
          </cell>
        </row>
        <row r="386">
          <cell r="X386">
            <v>12729673.495022506</v>
          </cell>
        </row>
        <row r="387">
          <cell r="X387">
            <v>17895419.978166122</v>
          </cell>
        </row>
        <row r="388">
          <cell r="X388">
            <v>31472652.18943473</v>
          </cell>
        </row>
        <row r="389">
          <cell r="X389">
            <v>7292664.1560150869</v>
          </cell>
        </row>
        <row r="390">
          <cell r="X390">
            <v>1194591.6655308905</v>
          </cell>
        </row>
        <row r="391">
          <cell r="X391">
            <v>22968588.71954523</v>
          </cell>
        </row>
        <row r="392">
          <cell r="X392">
            <v>17865441.864525706</v>
          </cell>
        </row>
        <row r="393">
          <cell r="X393">
            <v>14371784.479899097</v>
          </cell>
        </row>
        <row r="394">
          <cell r="X394">
            <v>9542318.3659465611</v>
          </cell>
        </row>
        <row r="395">
          <cell r="X395">
            <v>19848020.362871911</v>
          </cell>
        </row>
        <row r="396">
          <cell r="X396">
            <v>22449446.899046388</v>
          </cell>
        </row>
        <row r="397">
          <cell r="X397">
            <v>20829711.826521438</v>
          </cell>
        </row>
        <row r="398">
          <cell r="X398">
            <v>11569192.327752113</v>
          </cell>
        </row>
        <row r="399">
          <cell r="X399">
            <v>10650334.810213417</v>
          </cell>
        </row>
        <row r="400">
          <cell r="X400">
            <v>14647552.849426208</v>
          </cell>
        </row>
        <row r="401">
          <cell r="X401">
            <v>32964566.540986888</v>
          </cell>
        </row>
        <row r="402">
          <cell r="X402">
            <v>1230159.2284731646</v>
          </cell>
        </row>
        <row r="403">
          <cell r="X403">
            <v>16651310.611277679</v>
          </cell>
        </row>
        <row r="404">
          <cell r="X404">
            <v>33435820.144966502</v>
          </cell>
        </row>
        <row r="405">
          <cell r="X405">
            <v>11988191.8913587</v>
          </cell>
        </row>
        <row r="406">
          <cell r="X406">
            <v>24330802.105539996</v>
          </cell>
        </row>
        <row r="407">
          <cell r="X407">
            <v>7528912.3458293099</v>
          </cell>
        </row>
        <row r="408">
          <cell r="X408">
            <v>21665640.411876366</v>
          </cell>
        </row>
        <row r="409">
          <cell r="X409">
            <v>7772179.2052953094</v>
          </cell>
        </row>
        <row r="410">
          <cell r="X410">
            <v>20683221.322407395</v>
          </cell>
        </row>
        <row r="411">
          <cell r="X411">
            <v>11820562.719098523</v>
          </cell>
        </row>
        <row r="412">
          <cell r="X412">
            <v>7823768.9358960092</v>
          </cell>
        </row>
        <row r="413">
          <cell r="X413">
            <v>16378978.109002503</v>
          </cell>
        </row>
        <row r="414">
          <cell r="X414">
            <v>18497944.461317483</v>
          </cell>
        </row>
        <row r="415">
          <cell r="X415">
            <v>19884199.797400139</v>
          </cell>
        </row>
        <row r="416">
          <cell r="X416">
            <v>25527954.966463432</v>
          </cell>
        </row>
        <row r="417">
          <cell r="X417">
            <v>4538258.3027917985</v>
          </cell>
        </row>
        <row r="418">
          <cell r="X418">
            <v>71271709.733221024</v>
          </cell>
        </row>
        <row r="419">
          <cell r="X419">
            <v>14192752.457797423</v>
          </cell>
        </row>
        <row r="420">
          <cell r="X420">
            <v>39870087.686414868</v>
          </cell>
        </row>
        <row r="421">
          <cell r="X421">
            <v>15341279.497413153</v>
          </cell>
        </row>
        <row r="422">
          <cell r="X422">
            <v>20173355.695973717</v>
          </cell>
        </row>
        <row r="423">
          <cell r="X423">
            <v>15320678.136437576</v>
          </cell>
        </row>
        <row r="424">
          <cell r="X424">
            <v>22657735.468634516</v>
          </cell>
        </row>
        <row r="425">
          <cell r="X425">
            <v>10322933.41173223</v>
          </cell>
        </row>
        <row r="426">
          <cell r="X426">
            <v>18580518.657194056</v>
          </cell>
        </row>
        <row r="427">
          <cell r="X427">
            <v>8190176.2362149609</v>
          </cell>
        </row>
        <row r="428">
          <cell r="X428">
            <v>25634449.811339363</v>
          </cell>
        </row>
        <row r="429">
          <cell r="X429">
            <v>31698687.99088544</v>
          </cell>
        </row>
        <row r="430">
          <cell r="X430">
            <v>38180025.886437774</v>
          </cell>
        </row>
        <row r="431">
          <cell r="X431">
            <v>42372428.797708727</v>
          </cell>
        </row>
        <row r="432">
          <cell r="X432">
            <v>13895820.049220048</v>
          </cell>
        </row>
        <row r="433">
          <cell r="X433">
            <v>6695949.827739303</v>
          </cell>
        </row>
        <row r="434">
          <cell r="X434">
            <v>25030257.115778331</v>
          </cell>
        </row>
        <row r="435">
          <cell r="X435">
            <v>7897883.8046400165</v>
          </cell>
        </row>
        <row r="436">
          <cell r="X436">
            <v>10895286.797909893</v>
          </cell>
        </row>
        <row r="437">
          <cell r="X437">
            <v>22663144.184447043</v>
          </cell>
        </row>
        <row r="438">
          <cell r="X438">
            <v>7752983.70072567</v>
          </cell>
        </row>
        <row r="439">
          <cell r="X439">
            <v>10638203.377264135</v>
          </cell>
        </row>
        <row r="440">
          <cell r="X440">
            <v>21756421.654655538</v>
          </cell>
        </row>
        <row r="441">
          <cell r="X441">
            <v>26705365.084122326</v>
          </cell>
        </row>
        <row r="442">
          <cell r="X442">
            <v>10278115.468662532</v>
          </cell>
        </row>
        <row r="443">
          <cell r="X443">
            <v>19584275.952675201</v>
          </cell>
        </row>
        <row r="444">
          <cell r="X444">
            <v>17150334.906830095</v>
          </cell>
        </row>
        <row r="445">
          <cell r="X445">
            <v>12375568.23018039</v>
          </cell>
        </row>
        <row r="446">
          <cell r="X446">
            <v>21419842.533375792</v>
          </cell>
        </row>
        <row r="447">
          <cell r="X447">
            <v>6469200.7539703678</v>
          </cell>
        </row>
        <row r="448">
          <cell r="X448">
            <v>4971875.5058426186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A1:XFB46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640625" defaultRowHeight="12.75" x14ac:dyDescent="0.2"/>
  <cols>
    <col min="1" max="1" width="4" style="3" customWidth="1"/>
    <col min="2" max="2" width="20.1640625" style="4" customWidth="1"/>
    <col min="3" max="3" width="3.1640625" style="3" customWidth="1"/>
    <col min="4" max="4" width="11.83203125" style="3" hidden="1" customWidth="1"/>
    <col min="5" max="5" width="12.33203125" style="3" hidden="1" customWidth="1"/>
    <col min="6" max="6" width="10.6640625" style="3" hidden="1" customWidth="1"/>
    <col min="7" max="7" width="9.6640625" style="3" hidden="1" customWidth="1"/>
    <col min="8" max="8" width="10.33203125" style="3" hidden="1" customWidth="1"/>
    <col min="9" max="11" width="12.33203125" style="3" hidden="1" customWidth="1"/>
    <col min="12" max="12" width="13.1640625" style="3" hidden="1" customWidth="1"/>
    <col min="13" max="13" width="10.83203125" style="3" hidden="1" customWidth="1"/>
    <col min="14" max="14" width="11.1640625" style="3" hidden="1" customWidth="1"/>
    <col min="15" max="15" width="12.1640625" style="3" hidden="1" customWidth="1"/>
    <col min="16" max="19" width="10.33203125" style="3" hidden="1" customWidth="1"/>
    <col min="20" max="20" width="10.83203125" style="3" hidden="1" customWidth="1"/>
    <col min="21" max="21" width="13.33203125" style="3" customWidth="1"/>
    <col min="22" max="22" width="11.1640625" style="3" customWidth="1"/>
    <col min="23" max="23" width="0.6640625" style="3" customWidth="1"/>
    <col min="24" max="24" width="14" style="3" bestFit="1" customWidth="1"/>
    <col min="25" max="25" width="16" style="3" customWidth="1"/>
    <col min="26" max="26" width="13.6640625" style="3" customWidth="1"/>
    <col min="27" max="27" width="12.1640625" style="3" customWidth="1"/>
    <col min="28" max="28" width="0.6640625" style="3" customWidth="1"/>
    <col min="29" max="30" width="11.1640625" style="3" customWidth="1"/>
    <col min="31" max="31" width="9.33203125" style="3" bestFit="1" customWidth="1"/>
    <col min="32" max="32" width="9.83203125" style="3" bestFit="1" customWidth="1"/>
    <col min="33" max="34" width="9.33203125" style="3" bestFit="1" customWidth="1"/>
    <col min="35" max="35" width="0.6640625" style="3" customWidth="1"/>
    <col min="36" max="36" width="1.1640625" style="3" customWidth="1"/>
    <col min="37" max="44" width="10.1640625" style="70" customWidth="1"/>
    <col min="45" max="45" width="0.1640625" style="70" customWidth="1"/>
    <col min="46" max="46" width="1.33203125" style="6" customWidth="1"/>
    <col min="47" max="47" width="13.1640625" style="70" customWidth="1"/>
    <col min="48" max="48" width="10.1640625" style="70" customWidth="1"/>
    <col min="49" max="51" width="9.33203125" style="6" customWidth="1"/>
    <col min="52" max="53" width="10.83203125" style="6" customWidth="1"/>
    <col min="54" max="59" width="10.83203125" style="143" customWidth="1"/>
    <col min="60" max="77" width="10.83203125" style="6" customWidth="1"/>
    <col min="78" max="16384" width="9.1640625" style="3"/>
  </cols>
  <sheetData>
    <row r="1" spans="1:16382" s="2" customFormat="1" ht="24.75" customHeight="1" x14ac:dyDescent="0.2">
      <c r="A1" s="73" t="s">
        <v>499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75"/>
      <c r="AV1" s="75"/>
      <c r="AW1" s="1"/>
      <c r="AX1" s="1"/>
      <c r="AY1" s="1"/>
      <c r="AZ1" s="1"/>
      <c r="BA1" s="1"/>
      <c r="BB1" s="143"/>
      <c r="BC1" s="143"/>
      <c r="BD1" s="143"/>
      <c r="BE1" s="143"/>
      <c r="BF1" s="143"/>
      <c r="BG1" s="143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pans="1:16382" ht="20.25" x14ac:dyDescent="0.3">
      <c r="A2" s="74" t="s">
        <v>536</v>
      </c>
      <c r="AK2" s="5"/>
      <c r="AL2" s="5"/>
      <c r="AM2" s="5"/>
      <c r="AN2" s="5"/>
      <c r="AO2" s="5"/>
      <c r="AP2" s="5"/>
      <c r="AQ2" s="5"/>
      <c r="AR2" s="5"/>
      <c r="AS2" s="5"/>
      <c r="AU2" s="5"/>
      <c r="AV2" s="5"/>
    </row>
    <row r="3" spans="1:16382" ht="20.25" x14ac:dyDescent="0.3">
      <c r="A3" s="143"/>
      <c r="AK3" s="7"/>
      <c r="AL3" s="7"/>
      <c r="AM3" s="7"/>
      <c r="AN3" s="7"/>
      <c r="AO3" s="7"/>
      <c r="AP3" s="7"/>
      <c r="AQ3" s="7"/>
      <c r="AR3" s="7"/>
      <c r="AS3" s="7"/>
      <c r="AU3" s="7"/>
      <c r="AV3" s="7"/>
    </row>
    <row r="4" spans="1:16382" ht="11.25" x14ac:dyDescent="0.2">
      <c r="A4" s="8"/>
      <c r="B4" s="9"/>
      <c r="C4" s="133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36">
        <v>17</v>
      </c>
      <c r="U4" s="13">
        <v>18</v>
      </c>
      <c r="V4" s="13">
        <v>19</v>
      </c>
      <c r="W4" s="3" t="s">
        <v>0</v>
      </c>
      <c r="X4" s="12">
        <v>20</v>
      </c>
      <c r="Y4" s="12">
        <v>21</v>
      </c>
      <c r="Z4" s="12">
        <v>22</v>
      </c>
      <c r="AA4" s="12">
        <v>23</v>
      </c>
      <c r="AB4" s="3" t="s">
        <v>0</v>
      </c>
      <c r="AC4" s="13">
        <v>24</v>
      </c>
      <c r="AD4" s="13">
        <v>25</v>
      </c>
      <c r="AE4" s="13">
        <v>26</v>
      </c>
      <c r="AF4" s="13">
        <v>27</v>
      </c>
      <c r="AG4" s="13">
        <v>28</v>
      </c>
      <c r="AH4" s="13">
        <v>29</v>
      </c>
      <c r="AK4" s="14" t="s">
        <v>525</v>
      </c>
      <c r="AL4" s="154"/>
      <c r="AM4" s="15"/>
      <c r="AN4" s="15"/>
      <c r="AO4" s="15"/>
      <c r="AP4" s="15"/>
      <c r="AQ4" s="15"/>
      <c r="AR4" s="15"/>
      <c r="AS4" s="16"/>
      <c r="AU4" s="156"/>
      <c r="AV4" s="16"/>
    </row>
    <row r="5" spans="1:16382" x14ac:dyDescent="0.2">
      <c r="A5" s="17"/>
      <c r="B5" s="18"/>
      <c r="C5" s="134"/>
      <c r="D5" s="19" t="s">
        <v>1</v>
      </c>
      <c r="E5" s="20"/>
      <c r="F5" s="20"/>
      <c r="G5" s="20"/>
      <c r="H5" s="20"/>
      <c r="I5" s="20"/>
      <c r="J5" s="20"/>
      <c r="K5" s="21"/>
      <c r="L5" s="22" t="s">
        <v>2</v>
      </c>
      <c r="M5" s="23"/>
      <c r="N5" s="23"/>
      <c r="O5" s="23"/>
      <c r="P5" s="23"/>
      <c r="Q5" s="23"/>
      <c r="R5" s="23"/>
      <c r="S5" s="24"/>
      <c r="T5" s="137"/>
      <c r="U5" s="26"/>
      <c r="V5" s="26" t="s">
        <v>3</v>
      </c>
      <c r="X5" s="25"/>
      <c r="Y5" s="25"/>
      <c r="Z5" s="25"/>
      <c r="AA5" s="25"/>
      <c r="AC5" s="31"/>
      <c r="AD5" s="31" t="s">
        <v>524</v>
      </c>
      <c r="AE5" s="31"/>
      <c r="AF5" s="31"/>
      <c r="AG5" s="31"/>
      <c r="AH5" s="31"/>
      <c r="AK5" s="106"/>
      <c r="AL5" s="107" t="s">
        <v>531</v>
      </c>
      <c r="AM5" s="107" t="s">
        <v>526</v>
      </c>
      <c r="AN5" s="107"/>
      <c r="AO5" s="107"/>
      <c r="AP5" s="107"/>
      <c r="AQ5" s="107"/>
      <c r="AR5" s="107"/>
      <c r="AS5" s="108"/>
      <c r="AT5" s="29"/>
      <c r="AU5" s="157"/>
      <c r="AV5" s="28"/>
    </row>
    <row r="6" spans="1:16382" x14ac:dyDescent="0.2">
      <c r="A6" s="17"/>
      <c r="B6" s="18"/>
      <c r="C6" s="134"/>
      <c r="D6" s="30" t="s">
        <v>4</v>
      </c>
      <c r="E6" s="30" t="s">
        <v>5</v>
      </c>
      <c r="F6" s="30" t="s">
        <v>5</v>
      </c>
      <c r="G6" s="30" t="s">
        <v>6</v>
      </c>
      <c r="H6" s="30" t="s">
        <v>5</v>
      </c>
      <c r="I6" s="30" t="s">
        <v>5</v>
      </c>
      <c r="J6" s="30" t="s">
        <v>5</v>
      </c>
      <c r="K6" s="30" t="s">
        <v>5</v>
      </c>
      <c r="L6" s="31" t="s">
        <v>4</v>
      </c>
      <c r="M6" s="31" t="s">
        <v>5</v>
      </c>
      <c r="N6" s="31" t="s">
        <v>5</v>
      </c>
      <c r="O6" s="31" t="s">
        <v>6</v>
      </c>
      <c r="P6" s="31" t="s">
        <v>5</v>
      </c>
      <c r="Q6" s="31" t="s">
        <v>5</v>
      </c>
      <c r="R6" s="31" t="s">
        <v>5</v>
      </c>
      <c r="S6" s="31" t="s">
        <v>5</v>
      </c>
      <c r="T6" s="137" t="s">
        <v>7</v>
      </c>
      <c r="U6" s="26"/>
      <c r="V6" s="26" t="s">
        <v>8</v>
      </c>
      <c r="X6" s="25"/>
      <c r="Y6" s="25" t="s">
        <v>524</v>
      </c>
      <c r="Z6" s="25" t="s">
        <v>9</v>
      </c>
      <c r="AA6" s="25" t="s">
        <v>10</v>
      </c>
      <c r="AC6" s="26" t="s">
        <v>505</v>
      </c>
      <c r="AD6" s="26" t="s">
        <v>11</v>
      </c>
      <c r="AE6" s="26"/>
      <c r="AF6" s="26"/>
      <c r="AG6" s="26"/>
      <c r="AH6" s="26"/>
      <c r="AK6" s="32"/>
      <c r="AL6" s="27"/>
      <c r="AM6" s="27" t="s">
        <v>527</v>
      </c>
      <c r="AN6" s="27"/>
      <c r="AO6" s="27"/>
      <c r="AP6" s="27"/>
      <c r="AQ6" s="27"/>
      <c r="AR6" s="27"/>
      <c r="AS6" s="28"/>
      <c r="AU6" s="76"/>
      <c r="AV6" s="77"/>
    </row>
    <row r="7" spans="1:16382" x14ac:dyDescent="0.2">
      <c r="A7" s="17"/>
      <c r="B7" s="18"/>
      <c r="C7" s="134"/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14</v>
      </c>
      <c r="I7" s="33" t="s">
        <v>14</v>
      </c>
      <c r="J7" s="33" t="s">
        <v>14</v>
      </c>
      <c r="K7" s="33" t="s">
        <v>14</v>
      </c>
      <c r="L7" s="26" t="s">
        <v>12</v>
      </c>
      <c r="M7" s="26" t="s">
        <v>13</v>
      </c>
      <c r="N7" s="26" t="s">
        <v>14</v>
      </c>
      <c r="O7" s="26" t="s">
        <v>15</v>
      </c>
      <c r="P7" s="26" t="s">
        <v>14</v>
      </c>
      <c r="Q7" s="26" t="s">
        <v>14</v>
      </c>
      <c r="R7" s="26" t="s">
        <v>14</v>
      </c>
      <c r="S7" s="26" t="s">
        <v>14</v>
      </c>
      <c r="T7" s="137" t="s">
        <v>16</v>
      </c>
      <c r="U7" s="26" t="s">
        <v>17</v>
      </c>
      <c r="V7" s="26" t="s">
        <v>18</v>
      </c>
      <c r="X7" s="25" t="s">
        <v>524</v>
      </c>
      <c r="Y7" s="25" t="s">
        <v>19</v>
      </c>
      <c r="Z7" s="25" t="s">
        <v>20</v>
      </c>
      <c r="AA7" s="25" t="s">
        <v>21</v>
      </c>
      <c r="AC7" s="26" t="s">
        <v>11</v>
      </c>
      <c r="AD7" s="26" t="s">
        <v>8</v>
      </c>
      <c r="AE7" s="26"/>
      <c r="AF7" s="26"/>
      <c r="AG7" s="26" t="s">
        <v>22</v>
      </c>
      <c r="AH7" s="26" t="s">
        <v>23</v>
      </c>
      <c r="AK7" s="32"/>
      <c r="AL7" s="27"/>
      <c r="AM7" s="27" t="s">
        <v>528</v>
      </c>
      <c r="AN7" s="27"/>
      <c r="AO7" s="27"/>
      <c r="AP7" s="27"/>
      <c r="AQ7" s="27"/>
      <c r="AR7" s="27"/>
      <c r="AS7" s="28"/>
      <c r="AU7" s="80" t="s">
        <v>501</v>
      </c>
      <c r="AV7" s="81" t="s">
        <v>501</v>
      </c>
    </row>
    <row r="8" spans="1:16382" x14ac:dyDescent="0.2">
      <c r="A8" s="17"/>
      <c r="B8" s="18"/>
      <c r="C8" s="134"/>
      <c r="D8" s="34" t="s">
        <v>24</v>
      </c>
      <c r="E8" s="34" t="s">
        <v>25</v>
      </c>
      <c r="F8" s="34" t="s">
        <v>26</v>
      </c>
      <c r="G8" s="34" t="s">
        <v>27</v>
      </c>
      <c r="H8" s="34" t="s">
        <v>28</v>
      </c>
      <c r="I8" s="34" t="s">
        <v>29</v>
      </c>
      <c r="J8" s="34" t="s">
        <v>30</v>
      </c>
      <c r="K8" s="34" t="s">
        <v>31</v>
      </c>
      <c r="L8" s="35" t="s">
        <v>24</v>
      </c>
      <c r="M8" s="35" t="s">
        <v>25</v>
      </c>
      <c r="N8" s="35" t="s">
        <v>26</v>
      </c>
      <c r="O8" s="35" t="s">
        <v>27</v>
      </c>
      <c r="P8" s="35" t="s">
        <v>28</v>
      </c>
      <c r="Q8" s="35" t="s">
        <v>29</v>
      </c>
      <c r="R8" s="35" t="s">
        <v>30</v>
      </c>
      <c r="S8" s="35" t="s">
        <v>31</v>
      </c>
      <c r="T8" s="137" t="s">
        <v>32</v>
      </c>
      <c r="U8" s="26" t="s">
        <v>3</v>
      </c>
      <c r="V8" s="26" t="s">
        <v>33</v>
      </c>
      <c r="X8" s="25" t="s">
        <v>34</v>
      </c>
      <c r="Y8" s="25" t="s">
        <v>35</v>
      </c>
      <c r="Z8" s="25" t="s">
        <v>33</v>
      </c>
      <c r="AA8" s="25" t="s">
        <v>36</v>
      </c>
      <c r="AC8" s="26" t="s">
        <v>8</v>
      </c>
      <c r="AD8" s="26" t="s">
        <v>37</v>
      </c>
      <c r="AE8" s="26" t="s">
        <v>38</v>
      </c>
      <c r="AF8" s="26" t="s">
        <v>537</v>
      </c>
      <c r="AG8" s="26" t="s">
        <v>39</v>
      </c>
      <c r="AH8" s="26" t="s">
        <v>40</v>
      </c>
      <c r="AK8" s="32"/>
      <c r="AL8" s="27"/>
      <c r="AM8" s="27"/>
      <c r="AN8" s="27"/>
      <c r="AO8" s="27"/>
      <c r="AP8" s="27"/>
      <c r="AQ8" s="27"/>
      <c r="AR8" s="27"/>
      <c r="AS8" s="28"/>
      <c r="AU8" s="80" t="s">
        <v>37</v>
      </c>
      <c r="AV8" s="81" t="s">
        <v>503</v>
      </c>
    </row>
    <row r="9" spans="1:16382" s="42" customFormat="1" ht="26.25" customHeight="1" x14ac:dyDescent="0.2">
      <c r="A9" s="36" t="s">
        <v>42</v>
      </c>
      <c r="B9" s="37" t="s">
        <v>41</v>
      </c>
      <c r="C9" s="135" t="s">
        <v>43</v>
      </c>
      <c r="D9" s="38" t="s">
        <v>514</v>
      </c>
      <c r="E9" s="38" t="s">
        <v>507</v>
      </c>
      <c r="F9" s="38" t="s">
        <v>508</v>
      </c>
      <c r="G9" s="38" t="s">
        <v>509</v>
      </c>
      <c r="H9" s="38" t="s">
        <v>515</v>
      </c>
      <c r="I9" s="38" t="s">
        <v>516</v>
      </c>
      <c r="J9" s="38" t="s">
        <v>517</v>
      </c>
      <c r="K9" s="38" t="s">
        <v>518</v>
      </c>
      <c r="L9" s="39" t="s">
        <v>519</v>
      </c>
      <c r="M9" s="39" t="s">
        <v>510</v>
      </c>
      <c r="N9" s="39" t="s">
        <v>511</v>
      </c>
      <c r="O9" s="39" t="s">
        <v>512</v>
      </c>
      <c r="P9" s="39" t="s">
        <v>520</v>
      </c>
      <c r="Q9" s="39" t="s">
        <v>521</v>
      </c>
      <c r="R9" s="39" t="s">
        <v>522</v>
      </c>
      <c r="S9" s="39" t="s">
        <v>523</v>
      </c>
      <c r="T9" s="138" t="s">
        <v>44</v>
      </c>
      <c r="U9" s="41" t="s">
        <v>36</v>
      </c>
      <c r="V9" s="41" t="s">
        <v>45</v>
      </c>
      <c r="W9" s="42" t="s">
        <v>46</v>
      </c>
      <c r="X9" s="40" t="s">
        <v>47</v>
      </c>
      <c r="Y9" s="40" t="s">
        <v>3</v>
      </c>
      <c r="Z9" s="40" t="s">
        <v>48</v>
      </c>
      <c r="AA9" s="40" t="s">
        <v>49</v>
      </c>
      <c r="AB9" s="147" t="s">
        <v>46</v>
      </c>
      <c r="AC9" s="41" t="s">
        <v>37</v>
      </c>
      <c r="AD9" s="41" t="s">
        <v>50</v>
      </c>
      <c r="AE9" s="41" t="s">
        <v>51</v>
      </c>
      <c r="AF9" s="41" t="s">
        <v>52</v>
      </c>
      <c r="AG9" s="41" t="s">
        <v>53</v>
      </c>
      <c r="AH9" s="41" t="s">
        <v>54</v>
      </c>
      <c r="AI9" s="42" t="s">
        <v>0</v>
      </c>
      <c r="AJ9" s="3" t="s">
        <v>46</v>
      </c>
      <c r="AK9" s="109" t="s">
        <v>529</v>
      </c>
      <c r="AL9" s="43" t="s">
        <v>532</v>
      </c>
      <c r="AM9" s="43" t="s">
        <v>530</v>
      </c>
      <c r="AN9" s="43" t="s">
        <v>506</v>
      </c>
      <c r="AO9" s="43" t="s">
        <v>533</v>
      </c>
      <c r="AP9" s="43" t="s">
        <v>535</v>
      </c>
      <c r="AQ9" s="43" t="s">
        <v>534</v>
      </c>
      <c r="AR9" s="43" t="s">
        <v>537</v>
      </c>
      <c r="AS9" s="44"/>
      <c r="AT9" s="6" t="s">
        <v>46</v>
      </c>
      <c r="AU9" s="82" t="s">
        <v>502</v>
      </c>
      <c r="AV9" s="83" t="s">
        <v>22</v>
      </c>
      <c r="AW9" s="46"/>
      <c r="AX9" s="46"/>
      <c r="AY9" s="46"/>
      <c r="AZ9" s="45"/>
      <c r="BA9" s="45"/>
      <c r="BB9" s="143"/>
      <c r="BC9" s="143"/>
      <c r="BD9" s="143"/>
      <c r="BE9" s="143"/>
      <c r="BF9" s="143"/>
      <c r="BG9" s="143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</row>
    <row r="10" spans="1:16382" s="6" customFormat="1" ht="11.25" x14ac:dyDescent="0.2">
      <c r="A10" s="110">
        <v>1</v>
      </c>
      <c r="B10" s="111" t="s">
        <v>55</v>
      </c>
      <c r="C10" s="112">
        <v>1</v>
      </c>
      <c r="D10" s="129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1918767</v>
      </c>
      <c r="K10" s="113">
        <v>1695826</v>
      </c>
      <c r="L10" s="113">
        <v>1058643</v>
      </c>
      <c r="M10" s="113">
        <v>0</v>
      </c>
      <c r="N10" s="113">
        <v>0</v>
      </c>
      <c r="O10" s="113">
        <v>26844.930000000004</v>
      </c>
      <c r="P10" s="113">
        <v>0</v>
      </c>
      <c r="Q10" s="113">
        <v>0</v>
      </c>
      <c r="R10" s="113">
        <v>0</v>
      </c>
      <c r="S10" s="114">
        <v>0</v>
      </c>
      <c r="T10" s="113" t="s">
        <v>56</v>
      </c>
      <c r="U10" s="129">
        <f t="shared" ref="U10:U73" si="0">IF(OR(T10="X",T10="X16",T10="X17"),SUM(D10:S10),
IF(T10="x18",SUM(D10:S10)-D10*0.61-L10*0.61,SUM(D10:S10)-D10-L10))</f>
        <v>4700080.93</v>
      </c>
      <c r="V10" s="86">
        <f t="shared" ref="V10:V73" si="1">IF(AND(C10=1,U10&gt;0),U10/Y10*100,0)</f>
        <v>15.346817690044109</v>
      </c>
      <c r="X10" s="129">
        <v>25332546.714959998</v>
      </c>
      <c r="Y10" s="94">
        <v>30625768.969999999</v>
      </c>
      <c r="Z10" s="113">
        <f t="shared" ref="Z10:Z73" si="2">IF(Y10-X10&gt;0,Y10-X10,0)</f>
        <v>5293222.2550400011</v>
      </c>
      <c r="AA10" s="114">
        <f t="shared" ref="AA10:AA73" si="3">V10*0.01*Z10</f>
        <v>812341.16940983059</v>
      </c>
      <c r="AC10" s="92">
        <v>125.4637276403226</v>
      </c>
      <c r="AD10" s="93">
        <f t="shared" ref="AD10:AD73" si="4">IFERROR(IF(C10=1,(Y10-AA10)/X10*100,0),"")</f>
        <v>117.68823772851866</v>
      </c>
      <c r="AE10" s="89">
        <f t="shared" ref="AE10:AE73" si="5">AD10-AC10</f>
        <v>-7.7754899118039447</v>
      </c>
      <c r="AF10" s="94">
        <v>32.090000000000003</v>
      </c>
      <c r="AG10" s="94">
        <v>1</v>
      </c>
      <c r="AH10" s="95">
        <f t="shared" ref="AH10:AH73" si="6">IF(AG10=1,AD10,AC10)</f>
        <v>117.68823772851866</v>
      </c>
      <c r="AI10" s="50"/>
      <c r="AJ10" s="50"/>
      <c r="AK10" s="78">
        <v>117.89890455538425</v>
      </c>
      <c r="AL10" s="84">
        <v>117.83463888673582</v>
      </c>
      <c r="AM10" s="84">
        <v>117.89890455538425</v>
      </c>
      <c r="AN10" s="139">
        <v>117.61094704150108</v>
      </c>
      <c r="AO10" s="144">
        <v>117.68823772851866</v>
      </c>
      <c r="AP10" s="84">
        <v>117.68823772851866</v>
      </c>
      <c r="AQ10" s="84">
        <v>117.68823772851866</v>
      </c>
      <c r="AR10" s="144">
        <v>117.68823772851866</v>
      </c>
      <c r="AS10" s="86"/>
      <c r="AT10" s="6">
        <f>IF(C10=1,IFERROR((X10-[1]abvfnd20!X10)/[1]abvfnd20!X10*100,""),"")</f>
        <v>8.3120852105206833</v>
      </c>
      <c r="AU10" s="148">
        <v>8.3120852105206833</v>
      </c>
      <c r="AV10" s="149">
        <v>8.1951431123283651</v>
      </c>
      <c r="AW10" s="49"/>
      <c r="AX10" s="49"/>
      <c r="BB10" s="143"/>
      <c r="BC10" s="143"/>
      <c r="BD10" s="143"/>
      <c r="BE10" s="143"/>
      <c r="BF10" s="143"/>
      <c r="BG10" s="143"/>
    </row>
    <row r="11" spans="1:16382" s="6" customFormat="1" ht="11.25" x14ac:dyDescent="0.2">
      <c r="A11" s="115">
        <v>2</v>
      </c>
      <c r="B11" s="116" t="s">
        <v>57</v>
      </c>
      <c r="C11" s="117">
        <v>0</v>
      </c>
      <c r="D11" s="130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119">
        <v>0</v>
      </c>
      <c r="T11" s="99">
        <v>0</v>
      </c>
      <c r="U11" s="129">
        <f t="shared" si="0"/>
        <v>0</v>
      </c>
      <c r="V11" s="87">
        <f t="shared" si="1"/>
        <v>0</v>
      </c>
      <c r="W11" s="50"/>
      <c r="X11" s="130">
        <v>0</v>
      </c>
      <c r="Y11" s="99">
        <v>0</v>
      </c>
      <c r="Z11" s="113">
        <f t="shared" si="2"/>
        <v>0</v>
      </c>
      <c r="AA11" s="118">
        <f t="shared" si="3"/>
        <v>0</v>
      </c>
      <c r="AB11" s="50"/>
      <c r="AC11" s="92">
        <v>0</v>
      </c>
      <c r="AD11" s="93">
        <f t="shared" si="4"/>
        <v>0</v>
      </c>
      <c r="AE11" s="89">
        <f t="shared" si="5"/>
        <v>0</v>
      </c>
      <c r="AF11" s="94">
        <v>0</v>
      </c>
      <c r="AG11" s="94" t="s">
        <v>58</v>
      </c>
      <c r="AH11" s="95">
        <f t="shared" si="6"/>
        <v>0</v>
      </c>
      <c r="AI11" s="50"/>
      <c r="AJ11" s="50"/>
      <c r="AK11" s="78">
        <v>0</v>
      </c>
      <c r="AL11" s="84">
        <v>0</v>
      </c>
      <c r="AM11" s="84">
        <v>0</v>
      </c>
      <c r="AN11" s="84">
        <v>0</v>
      </c>
      <c r="AO11" s="144">
        <v>0</v>
      </c>
      <c r="AP11" s="84">
        <v>0</v>
      </c>
      <c r="AQ11" s="84">
        <v>0</v>
      </c>
      <c r="AR11" s="144">
        <v>0</v>
      </c>
      <c r="AS11" s="85"/>
      <c r="AT11" s="6" t="str">
        <f>IF(C11=1,IFERROR((X11-[1]abvfnd20!X11)/[1]abvfnd20!X11*100,""),"")</f>
        <v/>
      </c>
      <c r="AU11" s="148" t="s">
        <v>513</v>
      </c>
      <c r="AV11" s="149" t="s">
        <v>513</v>
      </c>
      <c r="AW11" s="49"/>
      <c r="BB11" s="143"/>
      <c r="BC11" s="143"/>
      <c r="BD11" s="143"/>
      <c r="BE11" s="143"/>
      <c r="BF11" s="143"/>
      <c r="BG11" s="143"/>
    </row>
    <row r="12" spans="1:16382" s="6" customFormat="1" ht="11.25" x14ac:dyDescent="0.2">
      <c r="A12" s="110">
        <v>3</v>
      </c>
      <c r="B12" s="111" t="s">
        <v>59</v>
      </c>
      <c r="C12" s="112">
        <v>1</v>
      </c>
      <c r="D12" s="129">
        <v>0</v>
      </c>
      <c r="E12" s="113">
        <v>572211</v>
      </c>
      <c r="F12" s="113">
        <v>0</v>
      </c>
      <c r="G12" s="113">
        <v>0</v>
      </c>
      <c r="H12" s="113">
        <v>0</v>
      </c>
      <c r="I12" s="113">
        <v>0</v>
      </c>
      <c r="J12" s="113">
        <v>254312</v>
      </c>
      <c r="K12" s="113">
        <v>561524</v>
      </c>
      <c r="L12" s="113">
        <v>237678</v>
      </c>
      <c r="M12" s="113">
        <v>0</v>
      </c>
      <c r="N12" s="113">
        <v>0</v>
      </c>
      <c r="O12" s="113">
        <v>3614.1000000000004</v>
      </c>
      <c r="P12" s="113">
        <v>0</v>
      </c>
      <c r="Q12" s="113">
        <v>0</v>
      </c>
      <c r="R12" s="113">
        <v>0</v>
      </c>
      <c r="S12" s="114">
        <v>0</v>
      </c>
      <c r="T12" s="113" t="s">
        <v>56</v>
      </c>
      <c r="U12" s="129">
        <f t="shared" si="0"/>
        <v>1629339.1</v>
      </c>
      <c r="V12" s="86">
        <f t="shared" si="1"/>
        <v>10.40560082942997</v>
      </c>
      <c r="X12" s="129">
        <v>13990412.9</v>
      </c>
      <c r="Y12" s="94">
        <v>15658289.479947858</v>
      </c>
      <c r="Z12" s="113">
        <f t="shared" si="2"/>
        <v>1667876.5799478572</v>
      </c>
      <c r="AA12" s="114">
        <f t="shared" si="3"/>
        <v>173552.57923692244</v>
      </c>
      <c r="AC12" s="92">
        <v>114.31738116237746</v>
      </c>
      <c r="AD12" s="93">
        <f t="shared" si="4"/>
        <v>110.68105717388038</v>
      </c>
      <c r="AE12" s="89">
        <f t="shared" si="5"/>
        <v>-3.6363239884970824</v>
      </c>
      <c r="AF12" s="94">
        <v>2.94</v>
      </c>
      <c r="AG12" s="94">
        <v>1</v>
      </c>
      <c r="AH12" s="95">
        <f t="shared" si="6"/>
        <v>110.68105717388038</v>
      </c>
      <c r="AI12" s="50"/>
      <c r="AJ12" s="50"/>
      <c r="AK12" s="78">
        <v>113.61900876133559</v>
      </c>
      <c r="AL12" s="84">
        <v>116.75327684334704</v>
      </c>
      <c r="AM12" s="84">
        <v>113.61900876133559</v>
      </c>
      <c r="AN12" s="84">
        <v>113.61900876133559</v>
      </c>
      <c r="AO12" s="144">
        <v>113.61900876133559</v>
      </c>
      <c r="AP12" s="84">
        <v>110.68212494283462</v>
      </c>
      <c r="AQ12" s="84">
        <v>110.68170819048879</v>
      </c>
      <c r="AR12" s="144">
        <v>110.68105717388038</v>
      </c>
      <c r="AS12" s="86"/>
      <c r="AT12" s="6">
        <f>IF(C12=1,IFERROR((X12-[1]abvfnd20!X12)/[1]abvfnd20!X12*100,""),"")</f>
        <v>4.0686859714420498</v>
      </c>
      <c r="AU12" s="148">
        <v>4.0686859714420498</v>
      </c>
      <c r="AV12" s="149">
        <v>1.0825171468826222</v>
      </c>
      <c r="AW12" s="49"/>
      <c r="BB12" s="143"/>
      <c r="BC12" s="143"/>
      <c r="BD12" s="143"/>
      <c r="BE12" s="143"/>
      <c r="BF12" s="143"/>
      <c r="BG12" s="143"/>
    </row>
    <row r="13" spans="1:16382" s="6" customFormat="1" ht="11.25" x14ac:dyDescent="0.2">
      <c r="A13" s="110">
        <v>4</v>
      </c>
      <c r="B13" s="111" t="s">
        <v>60</v>
      </c>
      <c r="C13" s="112">
        <v>0</v>
      </c>
      <c r="D13" s="129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4">
        <v>0</v>
      </c>
      <c r="T13" s="113">
        <v>0</v>
      </c>
      <c r="U13" s="129">
        <f t="shared" si="0"/>
        <v>0</v>
      </c>
      <c r="V13" s="86">
        <f t="shared" si="1"/>
        <v>0</v>
      </c>
      <c r="X13" s="129">
        <v>0</v>
      </c>
      <c r="Y13" s="94">
        <v>0</v>
      </c>
      <c r="Z13" s="113">
        <f t="shared" si="2"/>
        <v>0</v>
      </c>
      <c r="AA13" s="114">
        <f t="shared" si="3"/>
        <v>0</v>
      </c>
      <c r="AC13" s="92">
        <v>0</v>
      </c>
      <c r="AD13" s="93">
        <f t="shared" si="4"/>
        <v>0</v>
      </c>
      <c r="AE13" s="89">
        <f t="shared" si="5"/>
        <v>0</v>
      </c>
      <c r="AF13" s="94">
        <v>0</v>
      </c>
      <c r="AG13" s="94" t="s">
        <v>58</v>
      </c>
      <c r="AH13" s="95">
        <f t="shared" si="6"/>
        <v>0</v>
      </c>
      <c r="AI13" s="50"/>
      <c r="AJ13" s="50"/>
      <c r="AK13" s="78">
        <v>0</v>
      </c>
      <c r="AL13" s="84">
        <v>0</v>
      </c>
      <c r="AM13" s="84">
        <v>0</v>
      </c>
      <c r="AN13" s="84">
        <v>0</v>
      </c>
      <c r="AO13" s="144">
        <v>0</v>
      </c>
      <c r="AP13" s="84">
        <v>0</v>
      </c>
      <c r="AQ13" s="84">
        <v>0</v>
      </c>
      <c r="AR13" s="144">
        <v>0</v>
      </c>
      <c r="AS13" s="86"/>
      <c r="AT13" s="6" t="str">
        <f>IF(C13=1,IFERROR((X13-[1]abvfnd20!X13)/[1]abvfnd20!X13*100,""),"")</f>
        <v/>
      </c>
      <c r="AU13" s="148" t="s">
        <v>513</v>
      </c>
      <c r="AV13" s="149" t="s">
        <v>513</v>
      </c>
      <c r="AW13" s="49"/>
      <c r="BB13" s="143"/>
      <c r="BC13" s="143"/>
      <c r="BD13" s="143"/>
      <c r="BE13" s="143"/>
      <c r="BF13" s="143"/>
      <c r="BG13" s="143"/>
    </row>
    <row r="14" spans="1:16382" s="6" customFormat="1" ht="11.25" x14ac:dyDescent="0.2">
      <c r="A14" s="110">
        <v>5</v>
      </c>
      <c r="B14" s="111" t="s">
        <v>61</v>
      </c>
      <c r="C14" s="112">
        <v>1</v>
      </c>
      <c r="D14" s="129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74290</v>
      </c>
      <c r="J14" s="113">
        <v>1252950</v>
      </c>
      <c r="K14" s="113">
        <v>638604</v>
      </c>
      <c r="L14" s="113">
        <v>1567579</v>
      </c>
      <c r="M14" s="113">
        <v>0</v>
      </c>
      <c r="N14" s="113">
        <v>16558</v>
      </c>
      <c r="O14" s="113">
        <v>58197.16</v>
      </c>
      <c r="P14" s="113">
        <v>0</v>
      </c>
      <c r="Q14" s="113">
        <v>0</v>
      </c>
      <c r="R14" s="113">
        <v>0</v>
      </c>
      <c r="S14" s="114">
        <v>0</v>
      </c>
      <c r="T14" s="113" t="s">
        <v>56</v>
      </c>
      <c r="U14" s="129">
        <f t="shared" si="0"/>
        <v>3608178.16</v>
      </c>
      <c r="V14" s="86">
        <f t="shared" si="1"/>
        <v>5.6876108901307001</v>
      </c>
      <c r="X14" s="129">
        <v>42427489.500000007</v>
      </c>
      <c r="Y14" s="94">
        <v>63439258.235140711</v>
      </c>
      <c r="Z14" s="113">
        <f t="shared" si="2"/>
        <v>21011768.735140704</v>
      </c>
      <c r="AA14" s="114">
        <f t="shared" si="3"/>
        <v>1195067.6467889403</v>
      </c>
      <c r="AC14" s="92">
        <v>139.11696300590734</v>
      </c>
      <c r="AD14" s="93">
        <f t="shared" si="4"/>
        <v>146.70722053528942</v>
      </c>
      <c r="AE14" s="89">
        <f t="shared" si="5"/>
        <v>7.590257529382086</v>
      </c>
      <c r="AF14" s="94">
        <v>59.910000000000004</v>
      </c>
      <c r="AG14" s="94">
        <v>1</v>
      </c>
      <c r="AH14" s="95">
        <f t="shared" si="6"/>
        <v>146.70722053528942</v>
      </c>
      <c r="AI14" s="50"/>
      <c r="AJ14" s="50"/>
      <c r="AK14" s="78">
        <v>143.62176091309624</v>
      </c>
      <c r="AL14" s="84">
        <v>143.90350150583788</v>
      </c>
      <c r="AM14" s="84">
        <v>143.62176091309624</v>
      </c>
      <c r="AN14" s="84">
        <v>146.82766257244418</v>
      </c>
      <c r="AO14" s="144">
        <v>146.70072156563387</v>
      </c>
      <c r="AP14" s="84">
        <v>146.70072156563387</v>
      </c>
      <c r="AQ14" s="84">
        <v>146.70011373449645</v>
      </c>
      <c r="AR14" s="144">
        <v>146.70722053528942</v>
      </c>
      <c r="AS14" s="86"/>
      <c r="AT14" s="6">
        <f>IF(C14=1,IFERROR((X14-[1]abvfnd20!X14)/[1]abvfnd20!X14*100,""),"")</f>
        <v>0.47371661238732643</v>
      </c>
      <c r="AU14" s="148">
        <v>0.47371661238732643</v>
      </c>
      <c r="AV14" s="149">
        <v>2.9442236993749189</v>
      </c>
      <c r="AW14" s="49"/>
      <c r="BB14" s="143"/>
      <c r="BC14" s="143"/>
      <c r="BD14" s="143"/>
      <c r="BE14" s="143"/>
      <c r="BF14" s="143"/>
      <c r="BG14" s="143"/>
    </row>
    <row r="15" spans="1:16382" s="6" customFormat="1" ht="11.25" x14ac:dyDescent="0.2">
      <c r="A15" s="110">
        <v>6</v>
      </c>
      <c r="B15" s="111" t="s">
        <v>62</v>
      </c>
      <c r="C15" s="112">
        <v>0</v>
      </c>
      <c r="D15" s="129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4">
        <v>0</v>
      </c>
      <c r="T15" s="113">
        <v>0</v>
      </c>
      <c r="U15" s="129">
        <f t="shared" si="0"/>
        <v>0</v>
      </c>
      <c r="V15" s="86">
        <f t="shared" si="1"/>
        <v>0</v>
      </c>
      <c r="X15" s="129">
        <v>0</v>
      </c>
      <c r="Y15" s="94">
        <v>0</v>
      </c>
      <c r="Z15" s="113">
        <f t="shared" si="2"/>
        <v>0</v>
      </c>
      <c r="AA15" s="114">
        <f t="shared" si="3"/>
        <v>0</v>
      </c>
      <c r="AC15" s="92">
        <v>0</v>
      </c>
      <c r="AD15" s="93">
        <f t="shared" si="4"/>
        <v>0</v>
      </c>
      <c r="AE15" s="89">
        <f t="shared" si="5"/>
        <v>0</v>
      </c>
      <c r="AF15" s="94">
        <v>0</v>
      </c>
      <c r="AG15" s="94" t="s">
        <v>58</v>
      </c>
      <c r="AH15" s="95">
        <f t="shared" si="6"/>
        <v>0</v>
      </c>
      <c r="AI15" s="50"/>
      <c r="AJ15" s="50"/>
      <c r="AK15" s="78">
        <v>0</v>
      </c>
      <c r="AL15" s="84">
        <v>0</v>
      </c>
      <c r="AM15" s="84">
        <v>0</v>
      </c>
      <c r="AN15" s="84">
        <v>0</v>
      </c>
      <c r="AO15" s="144">
        <v>0</v>
      </c>
      <c r="AP15" s="84">
        <v>0</v>
      </c>
      <c r="AQ15" s="84">
        <v>0</v>
      </c>
      <c r="AR15" s="144">
        <v>0</v>
      </c>
      <c r="AS15" s="86"/>
      <c r="AT15" s="6" t="str">
        <f>IF(C15=1,IFERROR((X15-[1]abvfnd20!X15)/[1]abvfnd20!X15*100,""),"")</f>
        <v/>
      </c>
      <c r="AU15" s="148" t="s">
        <v>513</v>
      </c>
      <c r="AV15" s="149" t="s">
        <v>513</v>
      </c>
      <c r="AW15" s="49"/>
      <c r="BB15" s="143"/>
      <c r="BC15" s="143"/>
      <c r="BD15" s="143"/>
      <c r="BE15" s="143"/>
      <c r="BF15" s="143"/>
      <c r="BG15" s="143"/>
    </row>
    <row r="16" spans="1:16382" s="6" customFormat="1" ht="11.1" customHeight="1" x14ac:dyDescent="0.2">
      <c r="A16" s="110">
        <v>7</v>
      </c>
      <c r="B16" s="111" t="s">
        <v>63</v>
      </c>
      <c r="C16" s="112">
        <v>1</v>
      </c>
      <c r="D16" s="129">
        <v>425168</v>
      </c>
      <c r="E16" s="113">
        <v>121346</v>
      </c>
      <c r="F16" s="113">
        <v>0</v>
      </c>
      <c r="G16" s="113">
        <v>0</v>
      </c>
      <c r="H16" s="113">
        <v>0</v>
      </c>
      <c r="I16" s="113">
        <v>409356</v>
      </c>
      <c r="J16" s="113">
        <v>1441756</v>
      </c>
      <c r="K16" s="113">
        <v>1068642</v>
      </c>
      <c r="L16" s="113">
        <v>1252439</v>
      </c>
      <c r="M16" s="113">
        <v>3928</v>
      </c>
      <c r="N16" s="113">
        <v>119857</v>
      </c>
      <c r="O16" s="113">
        <v>53266.01</v>
      </c>
      <c r="P16" s="113">
        <v>0</v>
      </c>
      <c r="Q16" s="113">
        <v>0</v>
      </c>
      <c r="R16" s="113">
        <v>0</v>
      </c>
      <c r="S16" s="114">
        <v>0</v>
      </c>
      <c r="T16" s="113" t="s">
        <v>56</v>
      </c>
      <c r="U16" s="129">
        <f t="shared" si="0"/>
        <v>4895758.01</v>
      </c>
      <c r="V16" s="86">
        <f t="shared" si="1"/>
        <v>14.059803547426034</v>
      </c>
      <c r="X16" s="129">
        <v>22553274.579999998</v>
      </c>
      <c r="Y16" s="94">
        <v>34820956.021795049</v>
      </c>
      <c r="Z16" s="113">
        <f t="shared" si="2"/>
        <v>12267681.441795051</v>
      </c>
      <c r="AA16" s="114">
        <f t="shared" si="3"/>
        <v>1724811.9105404257</v>
      </c>
      <c r="AC16" s="92">
        <v>132.88408250904644</v>
      </c>
      <c r="AD16" s="93">
        <f t="shared" si="4"/>
        <v>146.74651343359218</v>
      </c>
      <c r="AE16" s="89">
        <f t="shared" si="5"/>
        <v>13.862430924545748</v>
      </c>
      <c r="AF16" s="94">
        <v>62.93</v>
      </c>
      <c r="AG16" s="94">
        <v>1</v>
      </c>
      <c r="AH16" s="95">
        <f t="shared" si="6"/>
        <v>146.74651343359218</v>
      </c>
      <c r="AI16" s="50"/>
      <c r="AJ16" s="50"/>
      <c r="AK16" s="78">
        <v>141.69766313119248</v>
      </c>
      <c r="AL16" s="84">
        <v>141.7190696575455</v>
      </c>
      <c r="AM16" s="84">
        <v>141.69766313119248</v>
      </c>
      <c r="AN16" s="84">
        <v>146.40033473210428</v>
      </c>
      <c r="AO16" s="144">
        <v>146.74036628615713</v>
      </c>
      <c r="AP16" s="84">
        <v>146.74036628615713</v>
      </c>
      <c r="AQ16" s="84">
        <v>146.73979136164093</v>
      </c>
      <c r="AR16" s="144">
        <v>146.74651343359218</v>
      </c>
      <c r="AS16" s="86"/>
      <c r="AT16" s="6">
        <f>IF(C16=1,IFERROR((X16-[1]abvfnd20!X16)/[1]abvfnd20!X16*100,""),"")</f>
        <v>-1.9263058655381999</v>
      </c>
      <c r="AU16" s="148">
        <v>-1.9263058655381999</v>
      </c>
      <c r="AV16" s="149">
        <v>2.5331077352306188</v>
      </c>
      <c r="AW16" s="49"/>
      <c r="BB16" s="143"/>
      <c r="BC16" s="143"/>
      <c r="BD16" s="143"/>
      <c r="BE16" s="143"/>
      <c r="BF16" s="143"/>
      <c r="BG16" s="143"/>
    </row>
    <row r="17" spans="1:49" ht="11.25" x14ac:dyDescent="0.2">
      <c r="A17" s="110">
        <v>8</v>
      </c>
      <c r="B17" s="111" t="s">
        <v>64</v>
      </c>
      <c r="C17" s="112">
        <v>1</v>
      </c>
      <c r="D17" s="129">
        <v>1453691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8138</v>
      </c>
      <c r="N17" s="113">
        <v>64535</v>
      </c>
      <c r="O17" s="113">
        <v>120969.66000000002</v>
      </c>
      <c r="P17" s="113">
        <v>0</v>
      </c>
      <c r="Q17" s="113">
        <v>0</v>
      </c>
      <c r="R17" s="113">
        <v>0</v>
      </c>
      <c r="S17" s="114">
        <v>0</v>
      </c>
      <c r="T17" s="113" t="s">
        <v>56</v>
      </c>
      <c r="U17" s="129">
        <f t="shared" si="0"/>
        <v>1647333.66</v>
      </c>
      <c r="V17" s="86">
        <f t="shared" si="1"/>
        <v>6.2855274423886112</v>
      </c>
      <c r="W17" s="6"/>
      <c r="X17" s="129">
        <v>12512134.57</v>
      </c>
      <c r="Y17" s="94">
        <v>26208360</v>
      </c>
      <c r="Z17" s="113">
        <f t="shared" si="2"/>
        <v>13696225.43</v>
      </c>
      <c r="AA17" s="114">
        <f t="shared" si="3"/>
        <v>860880.00797405746</v>
      </c>
      <c r="AB17" s="6"/>
      <c r="AC17" s="92">
        <v>192.45193179307373</v>
      </c>
      <c r="AD17" s="93">
        <f t="shared" si="4"/>
        <v>202.58317915474549</v>
      </c>
      <c r="AE17" s="89">
        <f t="shared" si="5"/>
        <v>10.131247361671768</v>
      </c>
      <c r="AF17" s="94">
        <v>76.95</v>
      </c>
      <c r="AG17" s="94">
        <v>1</v>
      </c>
      <c r="AH17" s="95">
        <f t="shared" si="6"/>
        <v>202.58317915474549</v>
      </c>
      <c r="AI17" s="50"/>
      <c r="AJ17" s="50"/>
      <c r="AK17" s="78">
        <v>198.77617935832708</v>
      </c>
      <c r="AL17" s="84">
        <v>200.57456070452341</v>
      </c>
      <c r="AM17" s="84">
        <v>198.77617935832708</v>
      </c>
      <c r="AN17" s="84">
        <v>198.77617935832708</v>
      </c>
      <c r="AO17" s="144">
        <v>198.77617935832708</v>
      </c>
      <c r="AP17" s="84">
        <v>202.37708774766747</v>
      </c>
      <c r="AQ17" s="84">
        <v>202.37708774766747</v>
      </c>
      <c r="AR17" s="144">
        <v>202.58317915474549</v>
      </c>
      <c r="AS17" s="86"/>
      <c r="AT17" s="6">
        <f>IF(C17=1,IFERROR((X17-[1]abvfnd20!X17)/[1]abvfnd20!X17*100,""),"")</f>
        <v>-2.2792623251270965</v>
      </c>
      <c r="AU17" s="148">
        <v>-2.2792623251270965</v>
      </c>
      <c r="AV17" s="149">
        <v>-0.47113202418530337</v>
      </c>
      <c r="AW17" s="49"/>
    </row>
    <row r="18" spans="1:49" ht="11.25" x14ac:dyDescent="0.2">
      <c r="A18" s="110">
        <v>9</v>
      </c>
      <c r="B18" s="111" t="s">
        <v>65</v>
      </c>
      <c r="C18" s="112">
        <v>1</v>
      </c>
      <c r="D18" s="129">
        <v>0</v>
      </c>
      <c r="E18" s="113">
        <v>1107284</v>
      </c>
      <c r="F18" s="113">
        <v>0</v>
      </c>
      <c r="G18" s="113">
        <v>0</v>
      </c>
      <c r="H18" s="113">
        <v>0</v>
      </c>
      <c r="I18" s="113">
        <v>144000</v>
      </c>
      <c r="J18" s="113">
        <v>3494579</v>
      </c>
      <c r="K18" s="113">
        <v>106006</v>
      </c>
      <c r="L18" s="113">
        <v>2500988</v>
      </c>
      <c r="M18" s="113">
        <v>19395</v>
      </c>
      <c r="N18" s="113">
        <v>0</v>
      </c>
      <c r="O18" s="113">
        <v>14910.840000000002</v>
      </c>
      <c r="P18" s="113">
        <v>0</v>
      </c>
      <c r="Q18" s="113">
        <v>0</v>
      </c>
      <c r="R18" s="113">
        <v>0</v>
      </c>
      <c r="S18" s="114">
        <v>0</v>
      </c>
      <c r="T18" s="113" t="s">
        <v>66</v>
      </c>
      <c r="U18" s="129">
        <f t="shared" si="0"/>
        <v>5861560.1600000001</v>
      </c>
      <c r="V18" s="86">
        <f t="shared" si="1"/>
        <v>5.3505062346188845</v>
      </c>
      <c r="W18" s="6"/>
      <c r="X18" s="129">
        <v>64237434.876240008</v>
      </c>
      <c r="Y18" s="94">
        <v>109551506.02525216</v>
      </c>
      <c r="Z18" s="113">
        <f t="shared" si="2"/>
        <v>45314071.149012156</v>
      </c>
      <c r="AA18" s="114">
        <f t="shared" si="3"/>
        <v>2424532.2019875329</v>
      </c>
      <c r="AB18" s="6"/>
      <c r="AC18" s="92">
        <v>150.44174827921609</v>
      </c>
      <c r="AD18" s="93">
        <f t="shared" si="4"/>
        <v>166.76720362457763</v>
      </c>
      <c r="AE18" s="89">
        <f t="shared" si="5"/>
        <v>16.325455345361547</v>
      </c>
      <c r="AF18" s="94">
        <v>14</v>
      </c>
      <c r="AG18" s="94">
        <v>1</v>
      </c>
      <c r="AH18" s="95">
        <f t="shared" si="6"/>
        <v>166.76720362457763</v>
      </c>
      <c r="AI18" s="50"/>
      <c r="AJ18" s="50"/>
      <c r="AK18" s="78">
        <v>162.51813111292645</v>
      </c>
      <c r="AL18" s="84">
        <v>166.01723929264352</v>
      </c>
      <c r="AM18" s="84">
        <v>162.51813111292645</v>
      </c>
      <c r="AN18" s="84">
        <v>166.72257078804262</v>
      </c>
      <c r="AO18" s="144">
        <v>166.76537323700339</v>
      </c>
      <c r="AP18" s="84">
        <v>166.76537323700339</v>
      </c>
      <c r="AQ18" s="84">
        <v>166.76520204551343</v>
      </c>
      <c r="AR18" s="144">
        <v>166.76720362457763</v>
      </c>
      <c r="AS18" s="86"/>
      <c r="AT18" s="6">
        <f>IF(C18=1,IFERROR((X18-[1]abvfnd20!X18)/[1]abvfnd20!X18*100,""),"")</f>
        <v>0.62942755610754331</v>
      </c>
      <c r="AU18" s="148">
        <v>0.62942755610754331</v>
      </c>
      <c r="AV18" s="149">
        <v>3.3937786479691154</v>
      </c>
      <c r="AW18" s="49"/>
    </row>
    <row r="19" spans="1:49" ht="11.25" x14ac:dyDescent="0.2">
      <c r="A19" s="110">
        <v>10</v>
      </c>
      <c r="B19" s="111" t="s">
        <v>67</v>
      </c>
      <c r="C19" s="112">
        <v>1</v>
      </c>
      <c r="D19" s="129">
        <v>0</v>
      </c>
      <c r="E19" s="113">
        <v>67652</v>
      </c>
      <c r="F19" s="113">
        <v>0</v>
      </c>
      <c r="G19" s="113">
        <v>0</v>
      </c>
      <c r="H19" s="113">
        <v>0</v>
      </c>
      <c r="I19" s="113">
        <v>0</v>
      </c>
      <c r="J19" s="113">
        <v>3827183</v>
      </c>
      <c r="K19" s="113">
        <v>1874929</v>
      </c>
      <c r="L19" s="113">
        <v>2709570</v>
      </c>
      <c r="M19" s="113">
        <v>39741</v>
      </c>
      <c r="N19" s="113">
        <v>0</v>
      </c>
      <c r="O19" s="113">
        <v>11385.36</v>
      </c>
      <c r="P19" s="113">
        <v>0</v>
      </c>
      <c r="Q19" s="113">
        <v>0</v>
      </c>
      <c r="R19" s="113">
        <v>0</v>
      </c>
      <c r="S19" s="114">
        <v>0</v>
      </c>
      <c r="T19" s="113" t="s">
        <v>56</v>
      </c>
      <c r="U19" s="129">
        <f t="shared" si="0"/>
        <v>8530460.3599999994</v>
      </c>
      <c r="V19" s="86">
        <f t="shared" si="1"/>
        <v>9.3060255300310892</v>
      </c>
      <c r="W19" s="6"/>
      <c r="X19" s="129">
        <v>64895656.34093</v>
      </c>
      <c r="Y19" s="94">
        <v>91665989.22893241</v>
      </c>
      <c r="Z19" s="113">
        <f t="shared" si="2"/>
        <v>26770332.888002411</v>
      </c>
      <c r="AA19" s="114">
        <f t="shared" si="3"/>
        <v>2491254.0130318133</v>
      </c>
      <c r="AB19" s="6"/>
      <c r="AC19" s="92">
        <v>129.90154052057613</v>
      </c>
      <c r="AD19" s="93">
        <f t="shared" si="4"/>
        <v>137.4124868194879</v>
      </c>
      <c r="AE19" s="89">
        <f t="shared" si="5"/>
        <v>7.5109462989117617</v>
      </c>
      <c r="AF19" s="94">
        <v>11.98</v>
      </c>
      <c r="AG19" s="94">
        <v>1</v>
      </c>
      <c r="AH19" s="95">
        <f t="shared" si="6"/>
        <v>137.4124868194879</v>
      </c>
      <c r="AI19" s="50"/>
      <c r="AJ19" s="50"/>
      <c r="AK19" s="78">
        <v>132.47404363812581</v>
      </c>
      <c r="AL19" s="84">
        <v>132.5480367109767</v>
      </c>
      <c r="AM19" s="84">
        <v>132.47404363812581</v>
      </c>
      <c r="AN19" s="84">
        <v>137.28677782002751</v>
      </c>
      <c r="AO19" s="144">
        <v>137.41114964821622</v>
      </c>
      <c r="AP19" s="84">
        <v>137.41114964821622</v>
      </c>
      <c r="AQ19" s="84">
        <v>137.41102458604007</v>
      </c>
      <c r="AR19" s="144">
        <v>137.4124868194879</v>
      </c>
      <c r="AS19" s="86"/>
      <c r="AT19" s="6">
        <f>IF(C19=1,IFERROR((X19-[1]abvfnd20!X19)/[1]abvfnd20!X19*100,""),"")</f>
        <v>4.1762933690510957</v>
      </c>
      <c r="AU19" s="148">
        <v>4.1762933690510957</v>
      </c>
      <c r="AV19" s="149">
        <v>8.0431689001481992</v>
      </c>
      <c r="AW19" s="49"/>
    </row>
    <row r="20" spans="1:49" ht="11.25" x14ac:dyDescent="0.2">
      <c r="A20" s="110">
        <v>11</v>
      </c>
      <c r="B20" s="111" t="s">
        <v>68</v>
      </c>
      <c r="C20" s="112">
        <v>0</v>
      </c>
      <c r="D20" s="129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4">
        <v>0</v>
      </c>
      <c r="T20" s="113">
        <v>0</v>
      </c>
      <c r="U20" s="129">
        <f t="shared" si="0"/>
        <v>0</v>
      </c>
      <c r="V20" s="86">
        <f t="shared" si="1"/>
        <v>0</v>
      </c>
      <c r="W20" s="6"/>
      <c r="X20" s="129">
        <v>0</v>
      </c>
      <c r="Y20" s="94">
        <v>0</v>
      </c>
      <c r="Z20" s="113">
        <f t="shared" si="2"/>
        <v>0</v>
      </c>
      <c r="AA20" s="114">
        <f t="shared" si="3"/>
        <v>0</v>
      </c>
      <c r="AB20" s="6"/>
      <c r="AC20" s="92">
        <v>0</v>
      </c>
      <c r="AD20" s="93">
        <f t="shared" si="4"/>
        <v>0</v>
      </c>
      <c r="AE20" s="89">
        <f t="shared" si="5"/>
        <v>0</v>
      </c>
      <c r="AF20" s="94">
        <v>0</v>
      </c>
      <c r="AG20" s="94" t="s">
        <v>58</v>
      </c>
      <c r="AH20" s="95">
        <f t="shared" si="6"/>
        <v>0</v>
      </c>
      <c r="AI20" s="50"/>
      <c r="AJ20" s="50"/>
      <c r="AK20" s="78">
        <v>0</v>
      </c>
      <c r="AL20" s="84">
        <v>0</v>
      </c>
      <c r="AM20" s="84">
        <v>0</v>
      </c>
      <c r="AN20" s="84">
        <v>0</v>
      </c>
      <c r="AO20" s="144">
        <v>0</v>
      </c>
      <c r="AP20" s="84">
        <v>0</v>
      </c>
      <c r="AQ20" s="84">
        <v>0</v>
      </c>
      <c r="AR20" s="144">
        <v>0</v>
      </c>
      <c r="AS20" s="86"/>
      <c r="AT20" s="6" t="str">
        <f>IF(C20=1,IFERROR((X20-[1]abvfnd20!X20)/[1]abvfnd20!X20*100,""),"")</f>
        <v/>
      </c>
      <c r="AU20" s="148" t="s">
        <v>513</v>
      </c>
      <c r="AV20" s="149" t="s">
        <v>513</v>
      </c>
      <c r="AW20" s="49"/>
    </row>
    <row r="21" spans="1:49" ht="11.25" x14ac:dyDescent="0.2">
      <c r="A21" s="110">
        <v>12</v>
      </c>
      <c r="B21" s="111" t="s">
        <v>69</v>
      </c>
      <c r="C21" s="112">
        <v>0</v>
      </c>
      <c r="D21" s="129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4">
        <v>0</v>
      </c>
      <c r="T21" s="113">
        <v>0</v>
      </c>
      <c r="U21" s="129">
        <f t="shared" si="0"/>
        <v>0</v>
      </c>
      <c r="V21" s="86">
        <f t="shared" si="1"/>
        <v>0</v>
      </c>
      <c r="W21" s="6"/>
      <c r="X21" s="129">
        <v>0</v>
      </c>
      <c r="Y21" s="94">
        <v>0</v>
      </c>
      <c r="Z21" s="113">
        <f t="shared" si="2"/>
        <v>0</v>
      </c>
      <c r="AA21" s="114">
        <f t="shared" si="3"/>
        <v>0</v>
      </c>
      <c r="AB21" s="6"/>
      <c r="AC21" s="92">
        <v>0</v>
      </c>
      <c r="AD21" s="93">
        <f t="shared" si="4"/>
        <v>0</v>
      </c>
      <c r="AE21" s="89">
        <f t="shared" si="5"/>
        <v>0</v>
      </c>
      <c r="AF21" s="94">
        <v>0</v>
      </c>
      <c r="AG21" s="94" t="s">
        <v>58</v>
      </c>
      <c r="AH21" s="95">
        <f t="shared" si="6"/>
        <v>0</v>
      </c>
      <c r="AI21" s="50"/>
      <c r="AJ21" s="50"/>
      <c r="AK21" s="78">
        <v>0</v>
      </c>
      <c r="AL21" s="84">
        <v>0</v>
      </c>
      <c r="AM21" s="84">
        <v>0</v>
      </c>
      <c r="AN21" s="84">
        <v>0</v>
      </c>
      <c r="AO21" s="144">
        <v>0</v>
      </c>
      <c r="AP21" s="84">
        <v>0</v>
      </c>
      <c r="AQ21" s="84">
        <v>0</v>
      </c>
      <c r="AR21" s="144">
        <v>0</v>
      </c>
      <c r="AS21" s="86"/>
      <c r="AT21" s="6" t="str">
        <f>IF(C21=1,IFERROR((X21-[1]abvfnd20!X21)/[1]abvfnd20!X21*100,""),"")</f>
        <v/>
      </c>
      <c r="AU21" s="148" t="s">
        <v>513</v>
      </c>
      <c r="AV21" s="149" t="s">
        <v>513</v>
      </c>
      <c r="AW21" s="49"/>
    </row>
    <row r="22" spans="1:49" ht="11.25" x14ac:dyDescent="0.2">
      <c r="A22" s="110">
        <v>13</v>
      </c>
      <c r="B22" s="111" t="s">
        <v>70</v>
      </c>
      <c r="C22" s="112">
        <v>0</v>
      </c>
      <c r="D22" s="129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4">
        <v>0</v>
      </c>
      <c r="T22" s="113">
        <v>0</v>
      </c>
      <c r="U22" s="129">
        <f t="shared" si="0"/>
        <v>0</v>
      </c>
      <c r="V22" s="86">
        <f t="shared" si="1"/>
        <v>0</v>
      </c>
      <c r="W22" s="6"/>
      <c r="X22" s="129">
        <v>117262.39999999999</v>
      </c>
      <c r="Y22" s="94">
        <v>307830</v>
      </c>
      <c r="Z22" s="113">
        <f t="shared" si="2"/>
        <v>190567.6</v>
      </c>
      <c r="AA22" s="114">
        <f t="shared" si="3"/>
        <v>0</v>
      </c>
      <c r="AB22" s="6"/>
      <c r="AC22" s="92">
        <v>0</v>
      </c>
      <c r="AD22" s="93">
        <f t="shared" si="4"/>
        <v>0</v>
      </c>
      <c r="AE22" s="89">
        <f t="shared" si="5"/>
        <v>0</v>
      </c>
      <c r="AF22" s="94">
        <v>0</v>
      </c>
      <c r="AG22" s="94" t="s">
        <v>58</v>
      </c>
      <c r="AH22" s="95">
        <f t="shared" si="6"/>
        <v>0</v>
      </c>
      <c r="AI22" s="50"/>
      <c r="AJ22" s="50"/>
      <c r="AK22" s="78">
        <v>0</v>
      </c>
      <c r="AL22" s="84">
        <v>0</v>
      </c>
      <c r="AM22" s="84">
        <v>0</v>
      </c>
      <c r="AN22" s="84">
        <v>0</v>
      </c>
      <c r="AO22" s="144">
        <v>0</v>
      </c>
      <c r="AP22" s="84">
        <v>0</v>
      </c>
      <c r="AQ22" s="84">
        <v>0</v>
      </c>
      <c r="AR22" s="144">
        <v>0</v>
      </c>
      <c r="AS22" s="86"/>
      <c r="AT22" s="6" t="str">
        <f>IF(C22=1,IFERROR((X22-[1]abvfnd20!X22)/[1]abvfnd20!X22*100,""),"")</f>
        <v/>
      </c>
      <c r="AU22" s="148" t="s">
        <v>513</v>
      </c>
      <c r="AV22" s="149" t="s">
        <v>513</v>
      </c>
      <c r="AW22" s="49"/>
    </row>
    <row r="23" spans="1:49" ht="11.25" x14ac:dyDescent="0.2">
      <c r="A23" s="110">
        <v>14</v>
      </c>
      <c r="B23" s="111" t="s">
        <v>71</v>
      </c>
      <c r="C23" s="112">
        <v>1</v>
      </c>
      <c r="D23" s="129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1528989</v>
      </c>
      <c r="K23" s="113">
        <v>1104400</v>
      </c>
      <c r="L23" s="113">
        <v>710292</v>
      </c>
      <c r="M23" s="113">
        <v>0</v>
      </c>
      <c r="N23" s="113">
        <v>32677</v>
      </c>
      <c r="O23" s="113">
        <v>14553.420000000002</v>
      </c>
      <c r="P23" s="113">
        <v>0</v>
      </c>
      <c r="Q23" s="113">
        <v>0</v>
      </c>
      <c r="R23" s="113">
        <v>0</v>
      </c>
      <c r="S23" s="114">
        <v>0</v>
      </c>
      <c r="T23" s="113" t="s">
        <v>56</v>
      </c>
      <c r="U23" s="129">
        <f t="shared" si="0"/>
        <v>3390911.42</v>
      </c>
      <c r="V23" s="86">
        <f t="shared" si="1"/>
        <v>8.4902348606532279</v>
      </c>
      <c r="W23" s="6"/>
      <c r="X23" s="129">
        <v>30232498.719999995</v>
      </c>
      <c r="Y23" s="94">
        <v>39938959</v>
      </c>
      <c r="Z23" s="113">
        <f t="shared" si="2"/>
        <v>9706460.2800000049</v>
      </c>
      <c r="AA23" s="114">
        <f t="shared" si="3"/>
        <v>824101.27442801942</v>
      </c>
      <c r="AB23" s="6"/>
      <c r="AC23" s="92">
        <v>128.16424629884077</v>
      </c>
      <c r="AD23" s="93">
        <f t="shared" si="4"/>
        <v>129.38016830112676</v>
      </c>
      <c r="AE23" s="89">
        <f t="shared" si="5"/>
        <v>1.2159220022859927</v>
      </c>
      <c r="AF23" s="94">
        <v>5</v>
      </c>
      <c r="AG23" s="94">
        <v>1</v>
      </c>
      <c r="AH23" s="95">
        <f t="shared" si="6"/>
        <v>129.38016830112676</v>
      </c>
      <c r="AI23" s="50"/>
      <c r="AJ23" s="50"/>
      <c r="AK23" s="78">
        <v>126.75902006788459</v>
      </c>
      <c r="AL23" s="84">
        <v>126.49539419823674</v>
      </c>
      <c r="AM23" s="84">
        <v>126.75902006788459</v>
      </c>
      <c r="AN23" s="84">
        <v>127.16043891120276</v>
      </c>
      <c r="AO23" s="144">
        <v>127.00188574279892</v>
      </c>
      <c r="AP23" s="84">
        <v>127.00188574279892</v>
      </c>
      <c r="AQ23" s="84">
        <v>129.37609513435385</v>
      </c>
      <c r="AR23" s="144">
        <v>129.38016830112676</v>
      </c>
      <c r="AS23" s="86"/>
      <c r="AT23" s="6">
        <f>IF(C23=1,IFERROR((X23-[1]abvfnd20!X23)/[1]abvfnd20!X23*100,""),"")</f>
        <v>3.6144078069347585</v>
      </c>
      <c r="AU23" s="148">
        <v>3.6144078069347585</v>
      </c>
      <c r="AV23" s="149">
        <v>5.949708707637714</v>
      </c>
      <c r="AW23" s="49"/>
    </row>
    <row r="24" spans="1:49" ht="11.25" x14ac:dyDescent="0.2">
      <c r="A24" s="110">
        <v>15</v>
      </c>
      <c r="B24" s="111" t="s">
        <v>72</v>
      </c>
      <c r="C24" s="112">
        <v>0</v>
      </c>
      <c r="D24" s="129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4">
        <v>0</v>
      </c>
      <c r="T24" s="113">
        <v>0</v>
      </c>
      <c r="U24" s="129">
        <f t="shared" si="0"/>
        <v>0</v>
      </c>
      <c r="V24" s="86">
        <f t="shared" si="1"/>
        <v>0</v>
      </c>
      <c r="W24" s="6"/>
      <c r="X24" s="129">
        <v>0</v>
      </c>
      <c r="Y24" s="94">
        <v>796.80799999999999</v>
      </c>
      <c r="Z24" s="113">
        <f t="shared" si="2"/>
        <v>796.80799999999999</v>
      </c>
      <c r="AA24" s="114">
        <f t="shared" si="3"/>
        <v>0</v>
      </c>
      <c r="AB24" s="6"/>
      <c r="AC24" s="92">
        <v>0</v>
      </c>
      <c r="AD24" s="93">
        <f t="shared" si="4"/>
        <v>0</v>
      </c>
      <c r="AE24" s="89">
        <f t="shared" si="5"/>
        <v>0</v>
      </c>
      <c r="AF24" s="94">
        <v>0</v>
      </c>
      <c r="AG24" s="94" t="s">
        <v>58</v>
      </c>
      <c r="AH24" s="95">
        <f t="shared" si="6"/>
        <v>0</v>
      </c>
      <c r="AI24" s="50"/>
      <c r="AJ24" s="50"/>
      <c r="AK24" s="78">
        <v>0</v>
      </c>
      <c r="AL24" s="84">
        <v>0</v>
      </c>
      <c r="AM24" s="84">
        <v>0</v>
      </c>
      <c r="AN24" s="84">
        <v>0</v>
      </c>
      <c r="AO24" s="144">
        <v>0</v>
      </c>
      <c r="AP24" s="84">
        <v>0</v>
      </c>
      <c r="AQ24" s="84">
        <v>0</v>
      </c>
      <c r="AR24" s="144">
        <v>0</v>
      </c>
      <c r="AS24" s="86"/>
      <c r="AT24" s="6" t="str">
        <f>IF(C24=1,IFERROR((X24-[1]abvfnd20!X24)/[1]abvfnd20!X24*100,""),"")</f>
        <v/>
      </c>
      <c r="AU24" s="148" t="s">
        <v>513</v>
      </c>
      <c r="AV24" s="149" t="s">
        <v>513</v>
      </c>
      <c r="AW24" s="49"/>
    </row>
    <row r="25" spans="1:49" ht="11.25" x14ac:dyDescent="0.2">
      <c r="A25" s="110">
        <v>16</v>
      </c>
      <c r="B25" s="111" t="s">
        <v>73</v>
      </c>
      <c r="C25" s="112">
        <v>1</v>
      </c>
      <c r="D25" s="129">
        <v>0</v>
      </c>
      <c r="E25" s="113">
        <v>620000</v>
      </c>
      <c r="F25" s="113">
        <v>0</v>
      </c>
      <c r="G25" s="113">
        <v>0</v>
      </c>
      <c r="H25" s="113">
        <v>0</v>
      </c>
      <c r="I25" s="113">
        <v>0</v>
      </c>
      <c r="J25" s="113">
        <v>1900000</v>
      </c>
      <c r="K25" s="113">
        <v>1100000</v>
      </c>
      <c r="L25" s="113">
        <v>628532</v>
      </c>
      <c r="M25" s="113">
        <v>14610</v>
      </c>
      <c r="N25" s="113">
        <v>0</v>
      </c>
      <c r="O25" s="113">
        <v>274813.77</v>
      </c>
      <c r="P25" s="113">
        <v>0</v>
      </c>
      <c r="Q25" s="113">
        <v>0</v>
      </c>
      <c r="R25" s="113">
        <v>0</v>
      </c>
      <c r="S25" s="114">
        <v>0</v>
      </c>
      <c r="T25" s="113" t="s">
        <v>56</v>
      </c>
      <c r="U25" s="129">
        <f t="shared" si="0"/>
        <v>4537955.7699999996</v>
      </c>
      <c r="V25" s="86">
        <f t="shared" si="1"/>
        <v>5.452915736294055</v>
      </c>
      <c r="W25" s="6"/>
      <c r="X25" s="129">
        <v>79207276.429999992</v>
      </c>
      <c r="Y25" s="94">
        <v>83220720.609999999</v>
      </c>
      <c r="Z25" s="113">
        <f t="shared" si="2"/>
        <v>4013444.1800000072</v>
      </c>
      <c r="AA25" s="114">
        <f t="shared" si="3"/>
        <v>218849.72925859829</v>
      </c>
      <c r="AB25" s="6"/>
      <c r="AC25" s="92">
        <v>103.84756223955138</v>
      </c>
      <c r="AD25" s="93">
        <f t="shared" si="4"/>
        <v>104.79071446686457</v>
      </c>
      <c r="AE25" s="89">
        <f t="shared" si="5"/>
        <v>0.94315222731319182</v>
      </c>
      <c r="AF25" s="94">
        <v>341.59000000000003</v>
      </c>
      <c r="AG25" s="94">
        <v>1</v>
      </c>
      <c r="AH25" s="95">
        <f t="shared" si="6"/>
        <v>104.79071446686457</v>
      </c>
      <c r="AI25" s="50"/>
      <c r="AJ25" s="50"/>
      <c r="AK25" s="78">
        <v>102.40765925668947</v>
      </c>
      <c r="AL25" s="84">
        <v>102.55462434493762</v>
      </c>
      <c r="AM25" s="84">
        <v>102.40765925668947</v>
      </c>
      <c r="AN25" s="84">
        <v>104.86654793109287</v>
      </c>
      <c r="AO25" s="144">
        <v>104.79071446686457</v>
      </c>
      <c r="AP25" s="84">
        <v>104.79071446686457</v>
      </c>
      <c r="AQ25" s="84">
        <v>104.79071446686457</v>
      </c>
      <c r="AR25" s="144">
        <v>104.79071446686457</v>
      </c>
      <c r="AS25" s="86"/>
      <c r="AT25" s="6">
        <f>IF(C25=1,IFERROR((X25-[1]abvfnd20!X25)/[1]abvfnd20!X25*100,""),"")</f>
        <v>1.8602000227127713</v>
      </c>
      <c r="AU25" s="148">
        <v>1.8602000227127713</v>
      </c>
      <c r="AV25" s="149">
        <v>4.3860782726484864</v>
      </c>
      <c r="AW25" s="49"/>
    </row>
    <row r="26" spans="1:49" ht="11.25" x14ac:dyDescent="0.2">
      <c r="A26" s="110">
        <v>17</v>
      </c>
      <c r="B26" s="111" t="s">
        <v>74</v>
      </c>
      <c r="C26" s="112">
        <v>1</v>
      </c>
      <c r="D26" s="129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54317</v>
      </c>
      <c r="K26" s="113">
        <v>358223</v>
      </c>
      <c r="L26" s="113">
        <v>2213245</v>
      </c>
      <c r="M26" s="113">
        <v>14332</v>
      </c>
      <c r="N26" s="113">
        <v>8527</v>
      </c>
      <c r="O26" s="113">
        <v>11398.87</v>
      </c>
      <c r="P26" s="113">
        <v>0</v>
      </c>
      <c r="Q26" s="113">
        <v>0</v>
      </c>
      <c r="R26" s="113">
        <v>0</v>
      </c>
      <c r="S26" s="114">
        <v>0</v>
      </c>
      <c r="T26" s="113" t="s">
        <v>56</v>
      </c>
      <c r="U26" s="129">
        <f t="shared" si="0"/>
        <v>2660042.87</v>
      </c>
      <c r="V26" s="86">
        <f t="shared" si="1"/>
        <v>7.6159398920131087</v>
      </c>
      <c r="W26" s="6"/>
      <c r="X26" s="129">
        <v>27521289.789999999</v>
      </c>
      <c r="Y26" s="94">
        <v>34927309.139999993</v>
      </c>
      <c r="Z26" s="113">
        <f t="shared" si="2"/>
        <v>7406019.349999994</v>
      </c>
      <c r="AA26" s="114">
        <f t="shared" si="3"/>
        <v>564037.98208685953</v>
      </c>
      <c r="AB26" s="6"/>
      <c r="AC26" s="92">
        <v>127.2321463058861</v>
      </c>
      <c r="AD26" s="93">
        <f t="shared" si="4"/>
        <v>124.86068574591008</v>
      </c>
      <c r="AE26" s="89">
        <f t="shared" si="5"/>
        <v>-2.371460559976029</v>
      </c>
      <c r="AF26" s="94">
        <v>8.44</v>
      </c>
      <c r="AG26" s="94">
        <v>1</v>
      </c>
      <c r="AH26" s="95">
        <f t="shared" si="6"/>
        <v>124.86068574591008</v>
      </c>
      <c r="AI26" s="50"/>
      <c r="AJ26" s="50"/>
      <c r="AK26" s="78">
        <v>126.36155666138012</v>
      </c>
      <c r="AL26" s="84">
        <v>126.23949696971384</v>
      </c>
      <c r="AM26" s="84">
        <v>126.36155666138012</v>
      </c>
      <c r="AN26" s="84">
        <v>124.69549949228258</v>
      </c>
      <c r="AO26" s="144">
        <v>124.86011194217261</v>
      </c>
      <c r="AP26" s="84">
        <v>124.86011194217261</v>
      </c>
      <c r="AQ26" s="84">
        <v>124.86068574591008</v>
      </c>
      <c r="AR26" s="144">
        <v>124.86068574591008</v>
      </c>
      <c r="AS26" s="86"/>
      <c r="AT26" s="6">
        <f>IF(C26=1,IFERROR((X26-[1]abvfnd20!X26)/[1]abvfnd20!X26*100,""),"")</f>
        <v>2.8335692876167098</v>
      </c>
      <c r="AU26" s="148">
        <v>2.8335692876167098</v>
      </c>
      <c r="AV26" s="149">
        <v>1.5701954988393572</v>
      </c>
      <c r="AW26" s="49"/>
    </row>
    <row r="27" spans="1:49" ht="11.25" x14ac:dyDescent="0.2">
      <c r="A27" s="110">
        <v>18</v>
      </c>
      <c r="B27" s="111" t="s">
        <v>75</v>
      </c>
      <c r="C27" s="112">
        <v>1</v>
      </c>
      <c r="D27" s="129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216593</v>
      </c>
      <c r="K27" s="113">
        <v>116724</v>
      </c>
      <c r="L27" s="113">
        <v>381670</v>
      </c>
      <c r="M27" s="113">
        <v>0</v>
      </c>
      <c r="N27" s="113">
        <v>1982</v>
      </c>
      <c r="O27" s="113">
        <v>24060.400000000001</v>
      </c>
      <c r="P27" s="113">
        <v>0</v>
      </c>
      <c r="Q27" s="113">
        <v>0</v>
      </c>
      <c r="R27" s="113">
        <v>0</v>
      </c>
      <c r="S27" s="114">
        <v>0</v>
      </c>
      <c r="T27" s="113" t="s">
        <v>56</v>
      </c>
      <c r="U27" s="129">
        <f t="shared" si="0"/>
        <v>741029.4</v>
      </c>
      <c r="V27" s="86">
        <f t="shared" si="1"/>
        <v>6.3441976157348519</v>
      </c>
      <c r="W27" s="6"/>
      <c r="X27" s="129">
        <v>7045846.1099999985</v>
      </c>
      <c r="Y27" s="94">
        <v>11680427.453301612</v>
      </c>
      <c r="Z27" s="113">
        <f t="shared" si="2"/>
        <v>4634581.3433016138</v>
      </c>
      <c r="AA27" s="114">
        <f t="shared" si="3"/>
        <v>294026.99908103328</v>
      </c>
      <c r="AB27" s="6"/>
      <c r="AC27" s="92">
        <v>165.70990391896345</v>
      </c>
      <c r="AD27" s="93">
        <f t="shared" si="4"/>
        <v>161.60444432727726</v>
      </c>
      <c r="AE27" s="89">
        <f t="shared" si="5"/>
        <v>-4.1054595916861842</v>
      </c>
      <c r="AF27" s="94">
        <v>18.55</v>
      </c>
      <c r="AG27" s="94">
        <v>1</v>
      </c>
      <c r="AH27" s="95">
        <f t="shared" si="6"/>
        <v>161.60444432727726</v>
      </c>
      <c r="AI27" s="50"/>
      <c r="AJ27" s="50"/>
      <c r="AK27" s="78">
        <v>162.03517110959865</v>
      </c>
      <c r="AL27" s="84">
        <v>162.26272371312731</v>
      </c>
      <c r="AM27" s="84">
        <v>162.03517110959865</v>
      </c>
      <c r="AN27" s="84">
        <v>161.16678717852088</v>
      </c>
      <c r="AO27" s="144">
        <v>161.54728341861247</v>
      </c>
      <c r="AP27" s="84">
        <v>161.54728341861247</v>
      </c>
      <c r="AQ27" s="84">
        <v>161.54193738571828</v>
      </c>
      <c r="AR27" s="144">
        <v>161.60444432727726</v>
      </c>
      <c r="AS27" s="86"/>
      <c r="AT27" s="6">
        <f>IF(C27=1,IFERROR((X27-[1]abvfnd20!X27)/[1]abvfnd20!X27*100,""),"")</f>
        <v>5.8899621645981446</v>
      </c>
      <c r="AU27" s="148">
        <v>5.8899621645981446</v>
      </c>
      <c r="AV27" s="149">
        <v>4.8128886994202116</v>
      </c>
      <c r="AW27" s="49"/>
    </row>
    <row r="28" spans="1:49" ht="11.25" x14ac:dyDescent="0.2">
      <c r="A28" s="115">
        <v>19</v>
      </c>
      <c r="B28" s="116" t="s">
        <v>76</v>
      </c>
      <c r="C28" s="117">
        <v>0</v>
      </c>
      <c r="D28" s="130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19"/>
      <c r="T28" s="99">
        <v>0</v>
      </c>
      <c r="U28" s="129">
        <f t="shared" si="0"/>
        <v>0</v>
      </c>
      <c r="V28" s="87">
        <f t="shared" si="1"/>
        <v>0</v>
      </c>
      <c r="W28" s="50"/>
      <c r="X28" s="130">
        <v>0</v>
      </c>
      <c r="Y28" s="99">
        <v>0</v>
      </c>
      <c r="Z28" s="113">
        <f t="shared" si="2"/>
        <v>0</v>
      </c>
      <c r="AA28" s="119">
        <f t="shared" si="3"/>
        <v>0</v>
      </c>
      <c r="AB28" s="50"/>
      <c r="AC28" s="92">
        <v>0</v>
      </c>
      <c r="AD28" s="93">
        <f t="shared" si="4"/>
        <v>0</v>
      </c>
      <c r="AE28" s="89">
        <f t="shared" si="5"/>
        <v>0</v>
      </c>
      <c r="AF28" s="94">
        <v>0</v>
      </c>
      <c r="AG28" s="94" t="s">
        <v>58</v>
      </c>
      <c r="AH28" s="95">
        <f t="shared" si="6"/>
        <v>0</v>
      </c>
      <c r="AI28" s="50"/>
      <c r="AJ28" s="50"/>
      <c r="AK28" s="78">
        <v>0</v>
      </c>
      <c r="AL28" s="84">
        <v>0</v>
      </c>
      <c r="AM28" s="84">
        <v>0</v>
      </c>
      <c r="AN28" s="84">
        <v>0</v>
      </c>
      <c r="AO28" s="144">
        <v>0</v>
      </c>
      <c r="AP28" s="84">
        <v>0</v>
      </c>
      <c r="AQ28" s="84">
        <v>0</v>
      </c>
      <c r="AR28" s="144">
        <v>0</v>
      </c>
      <c r="AS28" s="85"/>
      <c r="AT28" s="6" t="str">
        <f>IF(C28=1,IFERROR((X28-[1]abvfnd20!X28)/[1]abvfnd20!X28*100,""),"")</f>
        <v/>
      </c>
      <c r="AU28" s="148" t="s">
        <v>513</v>
      </c>
      <c r="AV28" s="149" t="s">
        <v>513</v>
      </c>
      <c r="AW28" s="49"/>
    </row>
    <row r="29" spans="1:49" ht="11.25" x14ac:dyDescent="0.2">
      <c r="A29" s="110">
        <v>20</v>
      </c>
      <c r="B29" s="111" t="s">
        <v>77</v>
      </c>
      <c r="C29" s="112">
        <v>1</v>
      </c>
      <c r="D29" s="129">
        <v>0</v>
      </c>
      <c r="E29" s="113">
        <v>1733978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3381462</v>
      </c>
      <c r="M29" s="113">
        <v>10515</v>
      </c>
      <c r="N29" s="113">
        <v>232559</v>
      </c>
      <c r="O29" s="113">
        <v>253831.55000000002</v>
      </c>
      <c r="P29" s="113">
        <v>0</v>
      </c>
      <c r="Q29" s="113">
        <v>0</v>
      </c>
      <c r="R29" s="113">
        <v>0</v>
      </c>
      <c r="S29" s="114">
        <v>0</v>
      </c>
      <c r="T29" s="113" t="s">
        <v>66</v>
      </c>
      <c r="U29" s="129">
        <f t="shared" si="0"/>
        <v>3549653.7299999995</v>
      </c>
      <c r="V29" s="86">
        <f t="shared" si="1"/>
        <v>4.1773054459129986</v>
      </c>
      <c r="W29" s="6"/>
      <c r="X29" s="129">
        <v>65773443.140000001</v>
      </c>
      <c r="Y29" s="94">
        <v>84974722.963409767</v>
      </c>
      <c r="Z29" s="113">
        <f t="shared" si="2"/>
        <v>19201279.823409766</v>
      </c>
      <c r="AA29" s="114">
        <f t="shared" si="3"/>
        <v>802096.10774828994</v>
      </c>
      <c r="AB29" s="6"/>
      <c r="AC29" s="92">
        <v>125.9159252492119</v>
      </c>
      <c r="AD29" s="93">
        <f t="shared" si="4"/>
        <v>127.97357540869265</v>
      </c>
      <c r="AE29" s="89">
        <f t="shared" si="5"/>
        <v>2.0576501594807581</v>
      </c>
      <c r="AF29" s="94">
        <v>304.45</v>
      </c>
      <c r="AG29" s="94">
        <v>1</v>
      </c>
      <c r="AH29" s="95">
        <f t="shared" si="6"/>
        <v>127.97357540869265</v>
      </c>
      <c r="AI29" s="50"/>
      <c r="AJ29" s="50"/>
      <c r="AK29" s="78">
        <v>127.7600263714973</v>
      </c>
      <c r="AL29" s="84">
        <v>127.90117516584829</v>
      </c>
      <c r="AM29" s="84">
        <v>127.7600263714973</v>
      </c>
      <c r="AN29" s="84">
        <v>127.7600263714973</v>
      </c>
      <c r="AO29" s="144">
        <v>127.7600263714973</v>
      </c>
      <c r="AP29" s="84">
        <v>127.95450103549805</v>
      </c>
      <c r="AQ29" s="84">
        <v>127.95271706718232</v>
      </c>
      <c r="AR29" s="144">
        <v>127.97357540869265</v>
      </c>
      <c r="AS29" s="86"/>
      <c r="AT29" s="6">
        <f>IF(C29=1,IFERROR((X29-[1]abvfnd20!X29)/[1]abvfnd20!X29*100,""),"")</f>
        <v>3.5405237090359662</v>
      </c>
      <c r="AU29" s="148">
        <v>3.5405237090359662</v>
      </c>
      <c r="AV29" s="149">
        <v>3.4943665160067368</v>
      </c>
      <c r="AW29" s="49"/>
    </row>
    <row r="30" spans="1:49" ht="11.25" x14ac:dyDescent="0.2">
      <c r="A30" s="110">
        <v>21</v>
      </c>
      <c r="B30" s="111" t="s">
        <v>78</v>
      </c>
      <c r="C30" s="112">
        <v>0</v>
      </c>
      <c r="D30" s="129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4">
        <v>0</v>
      </c>
      <c r="T30" s="113">
        <v>0</v>
      </c>
      <c r="U30" s="129">
        <f t="shared" si="0"/>
        <v>0</v>
      </c>
      <c r="V30" s="86">
        <f t="shared" si="1"/>
        <v>0</v>
      </c>
      <c r="W30" s="6"/>
      <c r="X30" s="129">
        <v>0</v>
      </c>
      <c r="Y30" s="94">
        <v>0</v>
      </c>
      <c r="Z30" s="113">
        <f t="shared" si="2"/>
        <v>0</v>
      </c>
      <c r="AA30" s="114">
        <f t="shared" si="3"/>
        <v>0</v>
      </c>
      <c r="AB30" s="6"/>
      <c r="AC30" s="92">
        <v>0</v>
      </c>
      <c r="AD30" s="93">
        <f t="shared" si="4"/>
        <v>0</v>
      </c>
      <c r="AE30" s="89">
        <f t="shared" si="5"/>
        <v>0</v>
      </c>
      <c r="AF30" s="94">
        <v>0</v>
      </c>
      <c r="AG30" s="94" t="s">
        <v>58</v>
      </c>
      <c r="AH30" s="95">
        <f t="shared" si="6"/>
        <v>0</v>
      </c>
      <c r="AI30" s="50"/>
      <c r="AJ30" s="50"/>
      <c r="AK30" s="78">
        <v>0</v>
      </c>
      <c r="AL30" s="84">
        <v>0</v>
      </c>
      <c r="AM30" s="84">
        <v>0</v>
      </c>
      <c r="AN30" s="84">
        <v>0</v>
      </c>
      <c r="AO30" s="144">
        <v>0</v>
      </c>
      <c r="AP30" s="84">
        <v>0</v>
      </c>
      <c r="AQ30" s="84">
        <v>0</v>
      </c>
      <c r="AR30" s="144">
        <v>0</v>
      </c>
      <c r="AS30" s="86"/>
      <c r="AT30" s="6" t="str">
        <f>IF(C30=1,IFERROR((X30-[1]abvfnd20!X30)/[1]abvfnd20!X30*100,""),"")</f>
        <v/>
      </c>
      <c r="AU30" s="148" t="s">
        <v>513</v>
      </c>
      <c r="AV30" s="149" t="s">
        <v>513</v>
      </c>
      <c r="AW30" s="49"/>
    </row>
    <row r="31" spans="1:49" ht="11.25" x14ac:dyDescent="0.2">
      <c r="A31" s="110">
        <v>22</v>
      </c>
      <c r="B31" s="111" t="s">
        <v>79</v>
      </c>
      <c r="C31" s="112">
        <v>0</v>
      </c>
      <c r="D31" s="129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4">
        <v>0</v>
      </c>
      <c r="T31" s="113">
        <v>0</v>
      </c>
      <c r="U31" s="129">
        <f t="shared" si="0"/>
        <v>0</v>
      </c>
      <c r="V31" s="86">
        <f t="shared" si="1"/>
        <v>0</v>
      </c>
      <c r="W31" s="6"/>
      <c r="X31" s="129">
        <v>188943.82</v>
      </c>
      <c r="Y31" s="94">
        <v>241696.6</v>
      </c>
      <c r="Z31" s="113">
        <f t="shared" si="2"/>
        <v>52752.78</v>
      </c>
      <c r="AA31" s="114">
        <f t="shared" si="3"/>
        <v>0</v>
      </c>
      <c r="AB31" s="6"/>
      <c r="AC31" s="92">
        <v>0</v>
      </c>
      <c r="AD31" s="93">
        <f t="shared" si="4"/>
        <v>0</v>
      </c>
      <c r="AE31" s="89">
        <f t="shared" si="5"/>
        <v>0</v>
      </c>
      <c r="AF31" s="94">
        <v>0</v>
      </c>
      <c r="AG31" s="94" t="s">
        <v>58</v>
      </c>
      <c r="AH31" s="95">
        <f t="shared" si="6"/>
        <v>0</v>
      </c>
      <c r="AI31" s="50"/>
      <c r="AJ31" s="50"/>
      <c r="AK31" s="78">
        <v>0</v>
      </c>
      <c r="AL31" s="84">
        <v>0</v>
      </c>
      <c r="AM31" s="84">
        <v>0</v>
      </c>
      <c r="AN31" s="84">
        <v>0</v>
      </c>
      <c r="AO31" s="144">
        <v>0</v>
      </c>
      <c r="AP31" s="84">
        <v>0</v>
      </c>
      <c r="AQ31" s="84">
        <v>0</v>
      </c>
      <c r="AR31" s="144">
        <v>0</v>
      </c>
      <c r="AS31" s="86"/>
      <c r="AT31" s="6" t="str">
        <f>IF(C31=1,IFERROR((X31-[1]abvfnd20!X31)/[1]abvfnd20!X31*100,""),"")</f>
        <v/>
      </c>
      <c r="AU31" s="148" t="s">
        <v>513</v>
      </c>
      <c r="AV31" s="149" t="s">
        <v>513</v>
      </c>
      <c r="AW31" s="49"/>
    </row>
    <row r="32" spans="1:49" ht="11.25" x14ac:dyDescent="0.2">
      <c r="A32" s="110">
        <v>23</v>
      </c>
      <c r="B32" s="111" t="s">
        <v>80</v>
      </c>
      <c r="C32" s="112">
        <v>1</v>
      </c>
      <c r="D32" s="129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1264647</v>
      </c>
      <c r="K32" s="113">
        <v>1519681.4</v>
      </c>
      <c r="L32" s="113">
        <v>1031611</v>
      </c>
      <c r="M32" s="113">
        <v>12779</v>
      </c>
      <c r="N32" s="113">
        <v>0</v>
      </c>
      <c r="O32" s="113">
        <v>550.62</v>
      </c>
      <c r="P32" s="113">
        <v>0</v>
      </c>
      <c r="Q32" s="113">
        <v>0</v>
      </c>
      <c r="R32" s="113">
        <v>0</v>
      </c>
      <c r="S32" s="114">
        <v>0</v>
      </c>
      <c r="T32" s="113" t="s">
        <v>56</v>
      </c>
      <c r="U32" s="129">
        <f t="shared" si="0"/>
        <v>3829269.02</v>
      </c>
      <c r="V32" s="86">
        <f t="shared" si="1"/>
        <v>7.8381464823469704</v>
      </c>
      <c r="W32" s="6"/>
      <c r="X32" s="129">
        <v>30502691.57316</v>
      </c>
      <c r="Y32" s="94">
        <v>48854267.123283014</v>
      </c>
      <c r="Z32" s="113">
        <f t="shared" si="2"/>
        <v>18351575.550123014</v>
      </c>
      <c r="AA32" s="114">
        <f t="shared" si="3"/>
        <v>1438423.3734372137</v>
      </c>
      <c r="AB32" s="6"/>
      <c r="AC32" s="92">
        <v>158.14040112638094</v>
      </c>
      <c r="AD32" s="93">
        <f t="shared" si="4"/>
        <v>155.44806475887546</v>
      </c>
      <c r="AE32" s="89">
        <f t="shared" si="5"/>
        <v>-2.6923363675054759</v>
      </c>
      <c r="AF32" s="94">
        <v>1.65</v>
      </c>
      <c r="AG32" s="94">
        <v>1</v>
      </c>
      <c r="AH32" s="95">
        <f t="shared" si="6"/>
        <v>155.44806475887546</v>
      </c>
      <c r="AI32" s="50"/>
      <c r="AJ32" s="50"/>
      <c r="AK32" s="78">
        <v>159.26069145809728</v>
      </c>
      <c r="AL32" s="84">
        <v>164.05254793290027</v>
      </c>
      <c r="AM32" s="84">
        <v>159.26069145809728</v>
      </c>
      <c r="AN32" s="84">
        <v>155.39355758847054</v>
      </c>
      <c r="AO32" s="144">
        <v>155.44806475887546</v>
      </c>
      <c r="AP32" s="84">
        <v>155.44806475887546</v>
      </c>
      <c r="AQ32" s="84">
        <v>155.44806475887546</v>
      </c>
      <c r="AR32" s="144">
        <v>155.44806475887546</v>
      </c>
      <c r="AS32" s="86"/>
      <c r="AT32" s="6">
        <f>IF(C32=1,IFERROR((X32-[1]abvfnd20!X32)/[1]abvfnd20!X32*100,""),"")</f>
        <v>2.7986862648797879</v>
      </c>
      <c r="AU32" s="148">
        <v>2.7986862648797879</v>
      </c>
      <c r="AV32" s="149">
        <v>0.34996977089647496</v>
      </c>
      <c r="AW32" s="49"/>
    </row>
    <row r="33" spans="1:49" ht="11.25" x14ac:dyDescent="0.2">
      <c r="A33" s="110">
        <v>24</v>
      </c>
      <c r="B33" s="111" t="s">
        <v>81</v>
      </c>
      <c r="C33" s="112">
        <v>1</v>
      </c>
      <c r="D33" s="129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168275</v>
      </c>
      <c r="O33" s="113">
        <v>44293.41</v>
      </c>
      <c r="P33" s="113">
        <v>0</v>
      </c>
      <c r="Q33" s="113">
        <v>0</v>
      </c>
      <c r="R33" s="113">
        <v>0</v>
      </c>
      <c r="S33" s="114">
        <v>0</v>
      </c>
      <c r="T33" s="113" t="s">
        <v>56</v>
      </c>
      <c r="U33" s="129">
        <f t="shared" si="0"/>
        <v>212568.41</v>
      </c>
      <c r="V33" s="86">
        <f t="shared" si="1"/>
        <v>0.70428911199904909</v>
      </c>
      <c r="W33" s="6"/>
      <c r="X33" s="129">
        <v>24726417.459999997</v>
      </c>
      <c r="Y33" s="94">
        <v>30181981.572403893</v>
      </c>
      <c r="Z33" s="113">
        <f t="shared" si="2"/>
        <v>5455564.1124038957</v>
      </c>
      <c r="AA33" s="114">
        <f t="shared" si="3"/>
        <v>38422.944041788207</v>
      </c>
      <c r="AB33" s="6"/>
      <c r="AC33" s="92">
        <v>121.97740735797686</v>
      </c>
      <c r="AD33" s="93">
        <f t="shared" si="4"/>
        <v>121.9083139606675</v>
      </c>
      <c r="AE33" s="89">
        <f t="shared" si="5"/>
        <v>-6.9093397309359261E-2</v>
      </c>
      <c r="AF33" s="94">
        <v>47.959999999999994</v>
      </c>
      <c r="AG33" s="94">
        <v>0</v>
      </c>
      <c r="AH33" s="95">
        <f t="shared" si="6"/>
        <v>121.97740735797686</v>
      </c>
      <c r="AI33" s="50"/>
      <c r="AJ33" s="50"/>
      <c r="AK33" s="78">
        <v>119.9456270334876</v>
      </c>
      <c r="AL33" s="84">
        <v>122.89253879924014</v>
      </c>
      <c r="AM33" s="84">
        <v>119.9456270334876</v>
      </c>
      <c r="AN33" s="84">
        <v>119.9456270334876</v>
      </c>
      <c r="AO33" s="144">
        <v>119.9456270334876</v>
      </c>
      <c r="AP33" s="84">
        <v>119.9456270334876</v>
      </c>
      <c r="AQ33" s="84">
        <v>119.9456270334876</v>
      </c>
      <c r="AR33" s="144">
        <v>119.9456270334876</v>
      </c>
      <c r="AS33" s="86"/>
      <c r="AT33" s="6">
        <f>IF(C33=1,IFERROR((X33-[1]abvfnd20!X33)/[1]abvfnd20!X33*100,""),"")</f>
        <v>0.86519695480137726</v>
      </c>
      <c r="AU33" s="148">
        <v>0.86519695480137726</v>
      </c>
      <c r="AV33" s="149">
        <v>1.7757648359589921</v>
      </c>
      <c r="AW33" s="49"/>
    </row>
    <row r="34" spans="1:49" ht="11.25" x14ac:dyDescent="0.2">
      <c r="A34" s="110">
        <v>25</v>
      </c>
      <c r="B34" s="111" t="s">
        <v>82</v>
      </c>
      <c r="C34" s="112">
        <v>1</v>
      </c>
      <c r="D34" s="129">
        <v>0</v>
      </c>
      <c r="E34" s="113">
        <v>96871</v>
      </c>
      <c r="F34" s="113">
        <v>0</v>
      </c>
      <c r="G34" s="113">
        <v>0</v>
      </c>
      <c r="H34" s="113">
        <v>0</v>
      </c>
      <c r="I34" s="113">
        <v>75015</v>
      </c>
      <c r="J34" s="113">
        <v>956203</v>
      </c>
      <c r="K34" s="113">
        <v>843550</v>
      </c>
      <c r="L34" s="113">
        <v>886076</v>
      </c>
      <c r="M34" s="113">
        <v>157</v>
      </c>
      <c r="N34" s="113">
        <v>59806</v>
      </c>
      <c r="O34" s="113">
        <v>127290.59000000001</v>
      </c>
      <c r="P34" s="113">
        <v>0</v>
      </c>
      <c r="Q34" s="113">
        <v>0</v>
      </c>
      <c r="R34" s="113">
        <v>0</v>
      </c>
      <c r="S34" s="114">
        <v>0</v>
      </c>
      <c r="T34" s="113" t="s">
        <v>66</v>
      </c>
      <c r="U34" s="129">
        <f t="shared" si="0"/>
        <v>2504462.23</v>
      </c>
      <c r="V34" s="86">
        <f t="shared" si="1"/>
        <v>6.6718334020953494</v>
      </c>
      <c r="W34" s="6"/>
      <c r="X34" s="129">
        <v>24676853.43</v>
      </c>
      <c r="Y34" s="94">
        <v>37537841.235865556</v>
      </c>
      <c r="Z34" s="113">
        <f t="shared" si="2"/>
        <v>12860987.805865556</v>
      </c>
      <c r="AA34" s="114">
        <f t="shared" si="3"/>
        <v>858063.68027114798</v>
      </c>
      <c r="AB34" s="6"/>
      <c r="AC34" s="92">
        <v>133.49656912828439</v>
      </c>
      <c r="AD34" s="93">
        <f t="shared" si="4"/>
        <v>148.64041584411359</v>
      </c>
      <c r="AE34" s="89">
        <f t="shared" si="5"/>
        <v>15.143846715829199</v>
      </c>
      <c r="AF34" s="94">
        <v>138.99</v>
      </c>
      <c r="AG34" s="94">
        <v>1</v>
      </c>
      <c r="AH34" s="95">
        <f t="shared" si="6"/>
        <v>148.64041584411359</v>
      </c>
      <c r="AI34" s="50"/>
      <c r="AJ34" s="50"/>
      <c r="AK34" s="78">
        <v>139.1874600790232</v>
      </c>
      <c r="AL34" s="84">
        <v>140.67608437548876</v>
      </c>
      <c r="AM34" s="84">
        <v>139.1874600790232</v>
      </c>
      <c r="AN34" s="84">
        <v>147.81508000894706</v>
      </c>
      <c r="AO34" s="144">
        <v>148.53621541148559</v>
      </c>
      <c r="AP34" s="84">
        <v>148.53621541148559</v>
      </c>
      <c r="AQ34" s="84">
        <v>148.52647015725185</v>
      </c>
      <c r="AR34" s="144">
        <v>148.64041584411359</v>
      </c>
      <c r="AS34" s="86"/>
      <c r="AT34" s="6">
        <f>IF(C34=1,IFERROR((X34-[1]abvfnd20!X34)/[1]abvfnd20!X34*100,""),"")</f>
        <v>0.54976934415766632</v>
      </c>
      <c r="AU34" s="148">
        <v>0.54976934415766632</v>
      </c>
      <c r="AV34" s="149">
        <v>7.459362960578682</v>
      </c>
      <c r="AW34" s="49"/>
    </row>
    <row r="35" spans="1:49" ht="11.25" x14ac:dyDescent="0.2">
      <c r="A35" s="110">
        <v>26</v>
      </c>
      <c r="B35" s="111" t="s">
        <v>83</v>
      </c>
      <c r="C35" s="112">
        <v>1</v>
      </c>
      <c r="D35" s="129">
        <v>1868516</v>
      </c>
      <c r="E35" s="113">
        <v>147453</v>
      </c>
      <c r="F35" s="113">
        <v>0</v>
      </c>
      <c r="G35" s="113">
        <v>0</v>
      </c>
      <c r="H35" s="113">
        <v>0</v>
      </c>
      <c r="I35" s="113">
        <v>276734</v>
      </c>
      <c r="J35" s="113">
        <v>0</v>
      </c>
      <c r="K35" s="113">
        <v>3510954</v>
      </c>
      <c r="L35" s="113">
        <v>9250</v>
      </c>
      <c r="M35" s="113">
        <v>719</v>
      </c>
      <c r="N35" s="113">
        <v>0</v>
      </c>
      <c r="O35" s="113">
        <v>2370.34</v>
      </c>
      <c r="P35" s="113">
        <v>0</v>
      </c>
      <c r="Q35" s="113">
        <v>0</v>
      </c>
      <c r="R35" s="113">
        <v>0</v>
      </c>
      <c r="S35" s="114">
        <v>0</v>
      </c>
      <c r="T35" s="113" t="s">
        <v>66</v>
      </c>
      <c r="U35" s="129">
        <f t="shared" si="0"/>
        <v>4670559.08</v>
      </c>
      <c r="V35" s="86">
        <f t="shared" si="1"/>
        <v>6.8588431414589532</v>
      </c>
      <c r="W35" s="6"/>
      <c r="X35" s="129">
        <v>50418107.66032999</v>
      </c>
      <c r="Y35" s="94">
        <v>68095435.099956512</v>
      </c>
      <c r="Z35" s="113">
        <f t="shared" si="2"/>
        <v>17677327.439626522</v>
      </c>
      <c r="AA35" s="114">
        <f t="shared" si="3"/>
        <v>1212460.1606860654</v>
      </c>
      <c r="AB35" s="6"/>
      <c r="AC35" s="92">
        <v>127.42350651107995</v>
      </c>
      <c r="AD35" s="93">
        <f t="shared" si="4"/>
        <v>132.65665460882687</v>
      </c>
      <c r="AE35" s="89">
        <f t="shared" si="5"/>
        <v>5.2331480977469198</v>
      </c>
      <c r="AF35" s="94">
        <v>2.94</v>
      </c>
      <c r="AG35" s="94">
        <v>1</v>
      </c>
      <c r="AH35" s="95">
        <f t="shared" si="6"/>
        <v>132.65665460882687</v>
      </c>
      <c r="AI35" s="50"/>
      <c r="AJ35" s="50"/>
      <c r="AK35" s="78">
        <v>132.06361613160345</v>
      </c>
      <c r="AL35" s="84">
        <v>132.02348535776011</v>
      </c>
      <c r="AM35" s="84">
        <v>132.06361613160345</v>
      </c>
      <c r="AN35" s="84">
        <v>132.59398996547395</v>
      </c>
      <c r="AO35" s="144">
        <v>132.65650995660999</v>
      </c>
      <c r="AP35" s="84">
        <v>132.65650995660999</v>
      </c>
      <c r="AQ35" s="84">
        <v>132.656496427652</v>
      </c>
      <c r="AR35" s="144">
        <v>132.65665460882687</v>
      </c>
      <c r="AS35" s="86"/>
      <c r="AT35" s="6">
        <f>IF(C35=1,IFERROR((X35-[1]abvfnd20!X35)/[1]abvfnd20!X35*100,""),"")</f>
        <v>5.3510966891514533</v>
      </c>
      <c r="AU35" s="148">
        <v>5.3510966891514533</v>
      </c>
      <c r="AV35" s="149">
        <v>5.1475268747318665</v>
      </c>
      <c r="AW35" s="49"/>
    </row>
    <row r="36" spans="1:49" ht="11.25" x14ac:dyDescent="0.2">
      <c r="A36" s="115">
        <v>27</v>
      </c>
      <c r="B36" s="116" t="s">
        <v>84</v>
      </c>
      <c r="C36" s="117">
        <v>1</v>
      </c>
      <c r="D36" s="130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150000</v>
      </c>
      <c r="L36" s="99">
        <v>133031</v>
      </c>
      <c r="M36" s="99">
        <v>0</v>
      </c>
      <c r="N36" s="99">
        <v>7679</v>
      </c>
      <c r="O36" s="99">
        <v>0</v>
      </c>
      <c r="P36" s="99">
        <v>0</v>
      </c>
      <c r="Q36" s="99">
        <v>0</v>
      </c>
      <c r="R36" s="99">
        <v>0</v>
      </c>
      <c r="S36" s="119">
        <v>0</v>
      </c>
      <c r="T36" s="99" t="s">
        <v>56</v>
      </c>
      <c r="U36" s="129">
        <f t="shared" si="0"/>
        <v>290710</v>
      </c>
      <c r="V36" s="87">
        <f t="shared" si="1"/>
        <v>3.0978514416608429</v>
      </c>
      <c r="W36" s="50"/>
      <c r="X36" s="130">
        <v>8014902.1800000006</v>
      </c>
      <c r="Y36" s="99">
        <v>9384246</v>
      </c>
      <c r="Z36" s="113">
        <f t="shared" si="2"/>
        <v>1369343.8199999994</v>
      </c>
      <c r="AA36" s="119">
        <f t="shared" si="3"/>
        <v>42420.237269163641</v>
      </c>
      <c r="AB36" s="50"/>
      <c r="AC36" s="92">
        <v>138.75666786616426</v>
      </c>
      <c r="AD36" s="93">
        <f t="shared" si="4"/>
        <v>116.55570527163735</v>
      </c>
      <c r="AE36" s="89">
        <f t="shared" si="5"/>
        <v>-22.200962594526914</v>
      </c>
      <c r="AF36" s="94">
        <v>2</v>
      </c>
      <c r="AG36" s="94">
        <v>1</v>
      </c>
      <c r="AH36" s="95">
        <f t="shared" si="6"/>
        <v>116.55570527163735</v>
      </c>
      <c r="AI36" s="50"/>
      <c r="AJ36" s="50"/>
      <c r="AK36" s="78">
        <v>118.54555115354799</v>
      </c>
      <c r="AL36" s="84">
        <v>118.39680561830106</v>
      </c>
      <c r="AM36" s="84">
        <v>118.54555115354799</v>
      </c>
      <c r="AN36" s="84">
        <v>116.43220180865032</v>
      </c>
      <c r="AO36" s="144">
        <v>116.55570527163735</v>
      </c>
      <c r="AP36" s="84">
        <v>116.55570527163735</v>
      </c>
      <c r="AQ36" s="84">
        <v>116.55570527163735</v>
      </c>
      <c r="AR36" s="144">
        <v>116.55570527163735</v>
      </c>
      <c r="AS36" s="85"/>
      <c r="AT36" s="6">
        <f>IF(C36=1,IFERROR((X36-[1]abvfnd20!X36)/[1]abvfnd20!X36*100,""),"")</f>
        <v>5.7650630670791916</v>
      </c>
      <c r="AU36" s="148">
        <v>5.7650630670791916</v>
      </c>
      <c r="AV36" s="149">
        <v>3.6730381270140398</v>
      </c>
      <c r="AW36" s="49"/>
    </row>
    <row r="37" spans="1:49" ht="11.25" x14ac:dyDescent="0.2">
      <c r="A37" s="110">
        <v>28</v>
      </c>
      <c r="B37" s="111" t="s">
        <v>85</v>
      </c>
      <c r="C37" s="112">
        <v>0</v>
      </c>
      <c r="D37" s="129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4"/>
      <c r="T37" s="113" t="s">
        <v>66</v>
      </c>
      <c r="U37" s="129">
        <f t="shared" si="0"/>
        <v>0</v>
      </c>
      <c r="V37" s="86">
        <f t="shared" si="1"/>
        <v>0</v>
      </c>
      <c r="W37" s="6"/>
      <c r="X37" s="129">
        <v>0</v>
      </c>
      <c r="Y37" s="94">
        <v>0</v>
      </c>
      <c r="Z37" s="113">
        <f t="shared" si="2"/>
        <v>0</v>
      </c>
      <c r="AA37" s="114">
        <f t="shared" si="3"/>
        <v>0</v>
      </c>
      <c r="AB37" s="6"/>
      <c r="AC37" s="92">
        <v>216.52735133216555</v>
      </c>
      <c r="AD37" s="93">
        <f t="shared" si="4"/>
        <v>0</v>
      </c>
      <c r="AE37" s="89">
        <f t="shared" si="5"/>
        <v>-216.52735133216555</v>
      </c>
      <c r="AF37" s="94">
        <v>0</v>
      </c>
      <c r="AG37" s="94" t="s">
        <v>58</v>
      </c>
      <c r="AH37" s="95">
        <f t="shared" si="6"/>
        <v>216.52735133216555</v>
      </c>
      <c r="AI37" s="50"/>
      <c r="AJ37" s="50"/>
      <c r="AK37" s="78">
        <v>0</v>
      </c>
      <c r="AL37" s="84">
        <v>0</v>
      </c>
      <c r="AM37" s="84">
        <v>0</v>
      </c>
      <c r="AN37" s="84">
        <v>0</v>
      </c>
      <c r="AO37" s="144">
        <v>0</v>
      </c>
      <c r="AP37" s="84">
        <v>0</v>
      </c>
      <c r="AQ37" s="84">
        <v>0</v>
      </c>
      <c r="AR37" s="144">
        <v>0</v>
      </c>
      <c r="AS37" s="86"/>
      <c r="AT37" s="6" t="str">
        <f>IF(C37=1,IFERROR((X37-[1]abvfnd20!X37)/[1]abvfnd20!X37*100,""),"")</f>
        <v/>
      </c>
      <c r="AU37" s="148" t="s">
        <v>513</v>
      </c>
      <c r="AV37" s="149" t="s">
        <v>513</v>
      </c>
      <c r="AW37" s="49"/>
    </row>
    <row r="38" spans="1:49" ht="11.25" x14ac:dyDescent="0.2">
      <c r="A38" s="110">
        <v>29</v>
      </c>
      <c r="B38" s="111" t="s">
        <v>86</v>
      </c>
      <c r="C38" s="112">
        <v>0</v>
      </c>
      <c r="D38" s="129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4">
        <v>0</v>
      </c>
      <c r="T38" s="113">
        <v>0</v>
      </c>
      <c r="U38" s="129">
        <f t="shared" si="0"/>
        <v>0</v>
      </c>
      <c r="V38" s="86">
        <f t="shared" si="1"/>
        <v>0</v>
      </c>
      <c r="W38" s="6"/>
      <c r="X38" s="129">
        <v>0</v>
      </c>
      <c r="Y38" s="94">
        <v>0</v>
      </c>
      <c r="Z38" s="113">
        <f t="shared" si="2"/>
        <v>0</v>
      </c>
      <c r="AA38" s="114">
        <f t="shared" si="3"/>
        <v>0</v>
      </c>
      <c r="AB38" s="6"/>
      <c r="AC38" s="92">
        <v>0</v>
      </c>
      <c r="AD38" s="93">
        <f t="shared" si="4"/>
        <v>0</v>
      </c>
      <c r="AE38" s="89">
        <f t="shared" si="5"/>
        <v>0</v>
      </c>
      <c r="AF38" s="94">
        <v>0</v>
      </c>
      <c r="AG38" s="94" t="s">
        <v>58</v>
      </c>
      <c r="AH38" s="95">
        <f t="shared" si="6"/>
        <v>0</v>
      </c>
      <c r="AI38" s="50"/>
      <c r="AJ38" s="50"/>
      <c r="AK38" s="78">
        <v>0</v>
      </c>
      <c r="AL38" s="84">
        <v>0</v>
      </c>
      <c r="AM38" s="84">
        <v>0</v>
      </c>
      <c r="AN38" s="84">
        <v>0</v>
      </c>
      <c r="AO38" s="144">
        <v>0</v>
      </c>
      <c r="AP38" s="84">
        <v>0</v>
      </c>
      <c r="AQ38" s="84">
        <v>0</v>
      </c>
      <c r="AR38" s="144">
        <v>0</v>
      </c>
      <c r="AS38" s="86"/>
      <c r="AT38" s="6" t="str">
        <f>IF(C38=1,IFERROR((X38-[1]abvfnd20!X38)/[1]abvfnd20!X38*100,""),"")</f>
        <v/>
      </c>
      <c r="AU38" s="148" t="s">
        <v>513</v>
      </c>
      <c r="AV38" s="149" t="s">
        <v>513</v>
      </c>
      <c r="AW38" s="49"/>
    </row>
    <row r="39" spans="1:49" ht="11.25" x14ac:dyDescent="0.2">
      <c r="A39" s="110">
        <v>30</v>
      </c>
      <c r="B39" s="111" t="s">
        <v>87</v>
      </c>
      <c r="C39" s="112">
        <v>1</v>
      </c>
      <c r="D39" s="129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3849242</v>
      </c>
      <c r="K39" s="113">
        <v>1641323</v>
      </c>
      <c r="L39" s="113">
        <v>2655460</v>
      </c>
      <c r="M39" s="113">
        <v>7100</v>
      </c>
      <c r="N39" s="113">
        <v>46750</v>
      </c>
      <c r="O39" s="113">
        <v>10247.790000000001</v>
      </c>
      <c r="P39" s="113">
        <v>0</v>
      </c>
      <c r="Q39" s="113">
        <v>0</v>
      </c>
      <c r="R39" s="113">
        <v>0</v>
      </c>
      <c r="S39" s="114">
        <v>0</v>
      </c>
      <c r="T39" s="113" t="s">
        <v>56</v>
      </c>
      <c r="U39" s="129">
        <f t="shared" si="0"/>
        <v>8210122.79</v>
      </c>
      <c r="V39" s="86">
        <f t="shared" si="1"/>
        <v>12.358278843582916</v>
      </c>
      <c r="W39" s="6"/>
      <c r="X39" s="129">
        <v>51866271.119999997</v>
      </c>
      <c r="Y39" s="94">
        <v>66434192.769999996</v>
      </c>
      <c r="Z39" s="113">
        <f t="shared" si="2"/>
        <v>14567921.649999999</v>
      </c>
      <c r="AA39" s="114">
        <f t="shared" si="3"/>
        <v>1800344.3792216852</v>
      </c>
      <c r="AB39" s="6"/>
      <c r="AC39" s="92">
        <v>122.78819030196063</v>
      </c>
      <c r="AD39" s="93">
        <f t="shared" si="4"/>
        <v>124.61633927998932</v>
      </c>
      <c r="AE39" s="89">
        <f t="shared" si="5"/>
        <v>1.8281489780286933</v>
      </c>
      <c r="AF39" s="94">
        <v>11</v>
      </c>
      <c r="AG39" s="94">
        <v>1</v>
      </c>
      <c r="AH39" s="95">
        <f t="shared" si="6"/>
        <v>124.61633927998932</v>
      </c>
      <c r="AI39" s="50"/>
      <c r="AJ39" s="50"/>
      <c r="AK39" s="78">
        <v>126.62001033582729</v>
      </c>
      <c r="AL39" s="84">
        <v>126.58985059297186</v>
      </c>
      <c r="AM39" s="84">
        <v>126.62001033582729</v>
      </c>
      <c r="AN39" s="84">
        <v>124.61983028409311</v>
      </c>
      <c r="AO39" s="144">
        <v>124.61633927998932</v>
      </c>
      <c r="AP39" s="84">
        <v>124.61633927998932</v>
      </c>
      <c r="AQ39" s="84">
        <v>124.61633927998932</v>
      </c>
      <c r="AR39" s="144">
        <v>124.61633927998932</v>
      </c>
      <c r="AS39" s="86"/>
      <c r="AT39" s="6">
        <f>IF(C39=1,IFERROR((X39-[1]abvfnd20!X39)/[1]abvfnd20!X39*100,""),"")</f>
        <v>4.8939298091074113</v>
      </c>
      <c r="AU39" s="148">
        <v>4.8939298091074113</v>
      </c>
      <c r="AV39" s="149">
        <v>2.5478383420998658</v>
      </c>
      <c r="AW39" s="49"/>
    </row>
    <row r="40" spans="1:49" ht="11.25" x14ac:dyDescent="0.2">
      <c r="A40" s="110">
        <v>31</v>
      </c>
      <c r="B40" s="111" t="s">
        <v>88</v>
      </c>
      <c r="C40" s="112">
        <v>1</v>
      </c>
      <c r="D40" s="129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2725462</v>
      </c>
      <c r="K40" s="113">
        <v>55719</v>
      </c>
      <c r="L40" s="113">
        <v>2582426</v>
      </c>
      <c r="M40" s="113">
        <v>0</v>
      </c>
      <c r="N40" s="113">
        <v>0</v>
      </c>
      <c r="O40" s="113">
        <v>131626.81000000003</v>
      </c>
      <c r="P40" s="113">
        <v>0</v>
      </c>
      <c r="Q40" s="113">
        <v>0</v>
      </c>
      <c r="R40" s="113">
        <v>0</v>
      </c>
      <c r="S40" s="114">
        <v>0</v>
      </c>
      <c r="T40" s="113" t="s">
        <v>56</v>
      </c>
      <c r="U40" s="129">
        <f t="shared" si="0"/>
        <v>5495233.8099999996</v>
      </c>
      <c r="V40" s="86">
        <f t="shared" si="1"/>
        <v>6.8221420823266277</v>
      </c>
      <c r="W40" s="6"/>
      <c r="X40" s="129">
        <v>52647471.612599999</v>
      </c>
      <c r="Y40" s="94">
        <v>80549976</v>
      </c>
      <c r="Z40" s="113">
        <f t="shared" si="2"/>
        <v>27902504.387400001</v>
      </c>
      <c r="AA40" s="114">
        <f t="shared" si="3"/>
        <v>1903548.4938358492</v>
      </c>
      <c r="AB40" s="6"/>
      <c r="AC40" s="92">
        <v>141.04409563345578</v>
      </c>
      <c r="AD40" s="93">
        <f t="shared" si="4"/>
        <v>149.38310444397843</v>
      </c>
      <c r="AE40" s="89">
        <f t="shared" si="5"/>
        <v>8.3390088105226425</v>
      </c>
      <c r="AF40" s="94">
        <v>96.759999999999991</v>
      </c>
      <c r="AG40" s="94">
        <v>1</v>
      </c>
      <c r="AH40" s="95">
        <f t="shared" si="6"/>
        <v>149.38310444397843</v>
      </c>
      <c r="AI40" s="50"/>
      <c r="AJ40" s="50"/>
      <c r="AK40" s="78">
        <v>147.04748110217747</v>
      </c>
      <c r="AL40" s="84">
        <v>147.04007095158968</v>
      </c>
      <c r="AM40" s="84">
        <v>147.04748110217747</v>
      </c>
      <c r="AN40" s="84">
        <v>149.39438122873551</v>
      </c>
      <c r="AO40" s="144">
        <v>149.38341839263231</v>
      </c>
      <c r="AP40" s="84">
        <v>149.38341839263231</v>
      </c>
      <c r="AQ40" s="84">
        <v>149.38310444397843</v>
      </c>
      <c r="AR40" s="144">
        <v>149.38310444397843</v>
      </c>
      <c r="AS40" s="86"/>
      <c r="AT40" s="6">
        <f>IF(C40=1,IFERROR((X40-[1]abvfnd20!X40)/[1]abvfnd20!X40*100,""),"")</f>
        <v>1.4233478922650968</v>
      </c>
      <c r="AU40" s="148">
        <v>1.4233478922650968</v>
      </c>
      <c r="AV40" s="149">
        <v>3.0510136445886902</v>
      </c>
      <c r="AW40" s="49"/>
    </row>
    <row r="41" spans="1:49" ht="11.25" x14ac:dyDescent="0.2">
      <c r="A41" s="110">
        <v>32</v>
      </c>
      <c r="B41" s="111" t="s">
        <v>89</v>
      </c>
      <c r="C41" s="112">
        <v>0</v>
      </c>
      <c r="D41" s="129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4">
        <v>0</v>
      </c>
      <c r="T41" s="113">
        <v>0</v>
      </c>
      <c r="U41" s="129">
        <f t="shared" si="0"/>
        <v>0</v>
      </c>
      <c r="V41" s="86">
        <f t="shared" si="1"/>
        <v>0</v>
      </c>
      <c r="W41" s="6"/>
      <c r="X41" s="129">
        <v>408810.81999999995</v>
      </c>
      <c r="Y41" s="94">
        <v>408811</v>
      </c>
      <c r="Z41" s="113">
        <f t="shared" si="2"/>
        <v>0.18000000005122274</v>
      </c>
      <c r="AA41" s="114">
        <f t="shared" si="3"/>
        <v>0</v>
      </c>
      <c r="AB41" s="6"/>
      <c r="AC41" s="92">
        <v>0</v>
      </c>
      <c r="AD41" s="93">
        <f t="shared" si="4"/>
        <v>0</v>
      </c>
      <c r="AE41" s="89">
        <f t="shared" si="5"/>
        <v>0</v>
      </c>
      <c r="AF41" s="94">
        <v>0</v>
      </c>
      <c r="AG41" s="94" t="s">
        <v>58</v>
      </c>
      <c r="AH41" s="95">
        <f t="shared" si="6"/>
        <v>0</v>
      </c>
      <c r="AI41" s="50"/>
      <c r="AJ41" s="50"/>
      <c r="AK41" s="78">
        <v>0</v>
      </c>
      <c r="AL41" s="84">
        <v>0</v>
      </c>
      <c r="AM41" s="84">
        <v>0</v>
      </c>
      <c r="AN41" s="84">
        <v>0</v>
      </c>
      <c r="AO41" s="144">
        <v>0</v>
      </c>
      <c r="AP41" s="84">
        <v>0</v>
      </c>
      <c r="AQ41" s="84">
        <v>0</v>
      </c>
      <c r="AR41" s="144">
        <v>0</v>
      </c>
      <c r="AS41" s="86"/>
      <c r="AT41" s="6" t="str">
        <f>IF(C41=1,IFERROR((X41-[1]abvfnd20!X41)/[1]abvfnd20!X41*100,""),"")</f>
        <v/>
      </c>
      <c r="AU41" s="148" t="s">
        <v>513</v>
      </c>
      <c r="AV41" s="149" t="s">
        <v>513</v>
      </c>
      <c r="AW41" s="49"/>
    </row>
    <row r="42" spans="1:49" ht="11.25" x14ac:dyDescent="0.2">
      <c r="A42" s="110">
        <v>33</v>
      </c>
      <c r="B42" s="111" t="s">
        <v>90</v>
      </c>
      <c r="C42" s="112">
        <v>0</v>
      </c>
      <c r="D42" s="129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4">
        <v>0</v>
      </c>
      <c r="T42" s="113">
        <v>0</v>
      </c>
      <c r="U42" s="129">
        <f t="shared" si="0"/>
        <v>0</v>
      </c>
      <c r="V42" s="86">
        <f t="shared" si="1"/>
        <v>0</v>
      </c>
      <c r="W42" s="6"/>
      <c r="X42" s="129">
        <v>102604.6</v>
      </c>
      <c r="Y42" s="94">
        <v>135040.9</v>
      </c>
      <c r="Z42" s="113">
        <f t="shared" si="2"/>
        <v>32436.299999999988</v>
      </c>
      <c r="AA42" s="114">
        <f t="shared" si="3"/>
        <v>0</v>
      </c>
      <c r="AB42" s="6"/>
      <c r="AC42" s="92">
        <v>0</v>
      </c>
      <c r="AD42" s="93">
        <f t="shared" si="4"/>
        <v>0</v>
      </c>
      <c r="AE42" s="89">
        <f t="shared" si="5"/>
        <v>0</v>
      </c>
      <c r="AF42" s="94">
        <v>0</v>
      </c>
      <c r="AG42" s="94" t="s">
        <v>58</v>
      </c>
      <c r="AH42" s="95">
        <f t="shared" si="6"/>
        <v>0</v>
      </c>
      <c r="AI42" s="50"/>
      <c r="AJ42" s="50"/>
      <c r="AK42" s="78">
        <v>0</v>
      </c>
      <c r="AL42" s="84">
        <v>0</v>
      </c>
      <c r="AM42" s="84">
        <v>0</v>
      </c>
      <c r="AN42" s="84">
        <v>0</v>
      </c>
      <c r="AO42" s="144">
        <v>0</v>
      </c>
      <c r="AP42" s="84">
        <v>0</v>
      </c>
      <c r="AQ42" s="84">
        <v>0</v>
      </c>
      <c r="AR42" s="144">
        <v>0</v>
      </c>
      <c r="AS42" s="86"/>
      <c r="AT42" s="6" t="str">
        <f>IF(C42=1,IFERROR((X42-[1]abvfnd20!X42)/[1]abvfnd20!X42*100,""),"")</f>
        <v/>
      </c>
      <c r="AU42" s="148" t="s">
        <v>513</v>
      </c>
      <c r="AV42" s="149" t="s">
        <v>513</v>
      </c>
      <c r="AW42" s="49"/>
    </row>
    <row r="43" spans="1:49" ht="11.25" x14ac:dyDescent="0.2">
      <c r="A43" s="110">
        <v>34</v>
      </c>
      <c r="B43" s="111" t="s">
        <v>91</v>
      </c>
      <c r="C43" s="112">
        <v>0</v>
      </c>
      <c r="D43" s="129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4">
        <v>0</v>
      </c>
      <c r="T43" s="113">
        <v>0</v>
      </c>
      <c r="U43" s="129">
        <f t="shared" si="0"/>
        <v>0</v>
      </c>
      <c r="V43" s="86">
        <f t="shared" si="1"/>
        <v>0</v>
      </c>
      <c r="W43" s="6"/>
      <c r="X43" s="129">
        <v>15157.29088</v>
      </c>
      <c r="Y43" s="94">
        <v>17905.95</v>
      </c>
      <c r="Z43" s="113">
        <f t="shared" si="2"/>
        <v>2748.6591200000003</v>
      </c>
      <c r="AA43" s="114">
        <f t="shared" si="3"/>
        <v>0</v>
      </c>
      <c r="AB43" s="6"/>
      <c r="AC43" s="92">
        <v>0</v>
      </c>
      <c r="AD43" s="93">
        <f t="shared" si="4"/>
        <v>0</v>
      </c>
      <c r="AE43" s="89">
        <f t="shared" si="5"/>
        <v>0</v>
      </c>
      <c r="AF43" s="94">
        <v>0</v>
      </c>
      <c r="AG43" s="94" t="s">
        <v>58</v>
      </c>
      <c r="AH43" s="95">
        <f t="shared" si="6"/>
        <v>0</v>
      </c>
      <c r="AI43" s="50"/>
      <c r="AJ43" s="50"/>
      <c r="AK43" s="78">
        <v>0</v>
      </c>
      <c r="AL43" s="84">
        <v>0</v>
      </c>
      <c r="AM43" s="84">
        <v>0</v>
      </c>
      <c r="AN43" s="84">
        <v>0</v>
      </c>
      <c r="AO43" s="144">
        <v>0</v>
      </c>
      <c r="AP43" s="84">
        <v>0</v>
      </c>
      <c r="AQ43" s="84">
        <v>0</v>
      </c>
      <c r="AR43" s="144">
        <v>0</v>
      </c>
      <c r="AS43" s="86"/>
      <c r="AT43" s="6" t="str">
        <f>IF(C43=1,IFERROR((X43-[1]abvfnd20!X43)/[1]abvfnd20!X43*100,""),"")</f>
        <v/>
      </c>
      <c r="AU43" s="148" t="s">
        <v>513</v>
      </c>
      <c r="AV43" s="149" t="s">
        <v>513</v>
      </c>
      <c r="AW43" s="49"/>
    </row>
    <row r="44" spans="1:49" ht="11.25" x14ac:dyDescent="0.2">
      <c r="A44" s="110">
        <v>35</v>
      </c>
      <c r="B44" s="111" t="s">
        <v>92</v>
      </c>
      <c r="C44" s="112">
        <v>1</v>
      </c>
      <c r="D44" s="129">
        <v>0</v>
      </c>
      <c r="E44" s="113">
        <v>883159.95828000002</v>
      </c>
      <c r="F44" s="113">
        <v>0</v>
      </c>
      <c r="G44" s="113">
        <v>0</v>
      </c>
      <c r="H44" s="113">
        <v>5980285</v>
      </c>
      <c r="I44" s="113">
        <v>3302385.3974199998</v>
      </c>
      <c r="J44" s="113">
        <v>20113219.369759999</v>
      </c>
      <c r="K44" s="113">
        <v>3953313.2745400001</v>
      </c>
      <c r="L44" s="113">
        <v>39136669</v>
      </c>
      <c r="M44" s="113">
        <v>851482</v>
      </c>
      <c r="N44" s="113">
        <v>0</v>
      </c>
      <c r="O44" s="113">
        <v>13860746.760000002</v>
      </c>
      <c r="P44" s="113">
        <v>0</v>
      </c>
      <c r="Q44" s="113">
        <v>0</v>
      </c>
      <c r="R44" s="113">
        <v>0</v>
      </c>
      <c r="S44" s="114">
        <v>0</v>
      </c>
      <c r="T44" s="113" t="s">
        <v>66</v>
      </c>
      <c r="U44" s="129">
        <f t="shared" si="0"/>
        <v>64207892.670000002</v>
      </c>
      <c r="V44" s="86">
        <f t="shared" si="1"/>
        <v>4.8197245027492102</v>
      </c>
      <c r="W44" s="6"/>
      <c r="X44" s="129">
        <v>924506066.0076499</v>
      </c>
      <c r="Y44" s="94">
        <v>1332190099.939847</v>
      </c>
      <c r="Z44" s="113">
        <f t="shared" si="2"/>
        <v>407684033.93219709</v>
      </c>
      <c r="AA44" s="114">
        <f t="shared" si="3"/>
        <v>19649247.277226508</v>
      </c>
      <c r="AB44" s="6"/>
      <c r="AC44" s="92">
        <v>129.55011335339123</v>
      </c>
      <c r="AD44" s="93">
        <f t="shared" si="4"/>
        <v>141.97211905062392</v>
      </c>
      <c r="AE44" s="89">
        <f t="shared" si="5"/>
        <v>12.422005697232692</v>
      </c>
      <c r="AF44" s="94">
        <v>10914.169999999989</v>
      </c>
      <c r="AG44" s="94">
        <v>1</v>
      </c>
      <c r="AH44" s="95">
        <f t="shared" si="6"/>
        <v>141.97211905062392</v>
      </c>
      <c r="AI44" s="50"/>
      <c r="AJ44" s="50"/>
      <c r="AK44" s="78">
        <v>134.09528436868044</v>
      </c>
      <c r="AL44" s="84">
        <v>135.87415755466066</v>
      </c>
      <c r="AM44" s="84">
        <v>134.09528436868044</v>
      </c>
      <c r="AN44" s="84">
        <v>141.78748634683848</v>
      </c>
      <c r="AO44" s="144">
        <v>141.90171613356856</v>
      </c>
      <c r="AP44" s="84">
        <v>141.90171613356856</v>
      </c>
      <c r="AQ44" s="84">
        <v>141.9229220095329</v>
      </c>
      <c r="AR44" s="144">
        <v>141.97211905062392</v>
      </c>
      <c r="AS44" s="86"/>
      <c r="AT44" s="6">
        <f>IF(C44=1,IFERROR((X44-[1]abvfnd20!X44)/[1]abvfnd20!X44*100,""),"")</f>
        <v>1.4976196246283939</v>
      </c>
      <c r="AU44" s="148">
        <v>1.4976196246283939</v>
      </c>
      <c r="AV44" s="149">
        <v>7.6169309290440497</v>
      </c>
      <c r="AW44" s="49"/>
    </row>
    <row r="45" spans="1:49" ht="11.25" x14ac:dyDescent="0.2">
      <c r="A45" s="110">
        <v>36</v>
      </c>
      <c r="B45" s="111" t="s">
        <v>93</v>
      </c>
      <c r="C45" s="112">
        <v>1</v>
      </c>
      <c r="D45" s="129">
        <v>0</v>
      </c>
      <c r="E45" s="113">
        <v>27971</v>
      </c>
      <c r="F45" s="113">
        <v>0</v>
      </c>
      <c r="G45" s="113">
        <v>0</v>
      </c>
      <c r="H45" s="113">
        <v>0</v>
      </c>
      <c r="I45" s="113">
        <v>0</v>
      </c>
      <c r="J45" s="113">
        <v>77988</v>
      </c>
      <c r="K45" s="113">
        <v>536806</v>
      </c>
      <c r="L45" s="113">
        <v>1017451</v>
      </c>
      <c r="M45" s="113">
        <v>0</v>
      </c>
      <c r="N45" s="113">
        <v>196166</v>
      </c>
      <c r="O45" s="113">
        <v>140914.90000000002</v>
      </c>
      <c r="P45" s="113">
        <v>0</v>
      </c>
      <c r="Q45" s="113">
        <v>0</v>
      </c>
      <c r="R45" s="113">
        <v>0</v>
      </c>
      <c r="S45" s="114">
        <v>0</v>
      </c>
      <c r="T45" s="113" t="s">
        <v>66</v>
      </c>
      <c r="U45" s="129">
        <f t="shared" si="0"/>
        <v>1376651.79</v>
      </c>
      <c r="V45" s="86">
        <f t="shared" si="1"/>
        <v>4.4083663536563797</v>
      </c>
      <c r="W45" s="6"/>
      <c r="X45" s="129">
        <v>22664002.020000003</v>
      </c>
      <c r="Y45" s="94">
        <v>31228162.079999998</v>
      </c>
      <c r="Z45" s="113">
        <f t="shared" si="2"/>
        <v>8564160.0599999949</v>
      </c>
      <c r="AA45" s="114">
        <f t="shared" si="3"/>
        <v>377539.5505583178</v>
      </c>
      <c r="AB45" s="6"/>
      <c r="AC45" s="92">
        <v>143.36175937428121</v>
      </c>
      <c r="AD45" s="93">
        <f t="shared" si="4"/>
        <v>136.12168981549394</v>
      </c>
      <c r="AE45" s="89">
        <f t="shared" si="5"/>
        <v>-7.240069558787269</v>
      </c>
      <c r="AF45" s="94">
        <v>137.07</v>
      </c>
      <c r="AG45" s="94">
        <v>1</v>
      </c>
      <c r="AH45" s="95">
        <f t="shared" si="6"/>
        <v>136.12168981549394</v>
      </c>
      <c r="AI45" s="50"/>
      <c r="AJ45" s="50"/>
      <c r="AK45" s="78">
        <v>132.69140482866931</v>
      </c>
      <c r="AL45" s="84">
        <v>134.51296358251969</v>
      </c>
      <c r="AM45" s="84">
        <v>132.69140482866931</v>
      </c>
      <c r="AN45" s="84">
        <v>136.37167239430889</v>
      </c>
      <c r="AO45" s="144">
        <v>136.12168981549394</v>
      </c>
      <c r="AP45" s="84">
        <v>136.12168981549394</v>
      </c>
      <c r="AQ45" s="84">
        <v>136.12168981549394</v>
      </c>
      <c r="AR45" s="144">
        <v>136.12168981549394</v>
      </c>
      <c r="AS45" s="86"/>
      <c r="AT45" s="6">
        <f>IF(C45=1,IFERROR((X45-[1]abvfnd20!X45)/[1]abvfnd20!X45*100,""),"")</f>
        <v>2.4414325514732704</v>
      </c>
      <c r="AU45" s="148">
        <v>2.4414325514732704</v>
      </c>
      <c r="AV45" s="149">
        <v>5.0569047440244335</v>
      </c>
      <c r="AW45" s="49"/>
    </row>
    <row r="46" spans="1:49" ht="11.25" x14ac:dyDescent="0.2">
      <c r="A46" s="115">
        <v>37</v>
      </c>
      <c r="B46" s="116" t="s">
        <v>94</v>
      </c>
      <c r="C46" s="117">
        <v>0</v>
      </c>
      <c r="D46" s="130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119">
        <v>0</v>
      </c>
      <c r="T46" s="99">
        <v>0</v>
      </c>
      <c r="U46" s="129">
        <f t="shared" si="0"/>
        <v>0</v>
      </c>
      <c r="V46" s="87">
        <f t="shared" si="1"/>
        <v>0</v>
      </c>
      <c r="W46" s="50"/>
      <c r="X46" s="130">
        <v>143372.81232</v>
      </c>
      <c r="Y46" s="99">
        <v>276141</v>
      </c>
      <c r="Z46" s="113">
        <f t="shared" si="2"/>
        <v>132768.18768</v>
      </c>
      <c r="AA46" s="118">
        <f t="shared" si="3"/>
        <v>0</v>
      </c>
      <c r="AB46" s="50"/>
      <c r="AC46" s="92">
        <v>0</v>
      </c>
      <c r="AD46" s="93">
        <f t="shared" si="4"/>
        <v>0</v>
      </c>
      <c r="AE46" s="89">
        <f t="shared" si="5"/>
        <v>0</v>
      </c>
      <c r="AF46" s="94">
        <v>0</v>
      </c>
      <c r="AG46" s="94" t="s">
        <v>58</v>
      </c>
      <c r="AH46" s="95">
        <f t="shared" si="6"/>
        <v>0</v>
      </c>
      <c r="AI46" s="50"/>
      <c r="AJ46" s="50"/>
      <c r="AK46" s="78">
        <v>0</v>
      </c>
      <c r="AL46" s="84">
        <v>0</v>
      </c>
      <c r="AM46" s="84">
        <v>0</v>
      </c>
      <c r="AN46" s="84">
        <v>0</v>
      </c>
      <c r="AO46" s="144">
        <v>0</v>
      </c>
      <c r="AP46" s="84">
        <v>0</v>
      </c>
      <c r="AQ46" s="84">
        <v>0</v>
      </c>
      <c r="AR46" s="144">
        <v>0</v>
      </c>
      <c r="AS46" s="85"/>
      <c r="AT46" s="6" t="str">
        <f>IF(C46=1,IFERROR((X46-[1]abvfnd20!X46)/[1]abvfnd20!X46*100,""),"")</f>
        <v/>
      </c>
      <c r="AU46" s="148" t="s">
        <v>513</v>
      </c>
      <c r="AV46" s="149" t="s">
        <v>513</v>
      </c>
      <c r="AW46" s="49"/>
    </row>
    <row r="47" spans="1:49" ht="11.25" x14ac:dyDescent="0.2">
      <c r="A47" s="110">
        <v>38</v>
      </c>
      <c r="B47" s="111" t="s">
        <v>95</v>
      </c>
      <c r="C47" s="112">
        <v>1</v>
      </c>
      <c r="D47" s="129">
        <v>334479</v>
      </c>
      <c r="E47" s="113">
        <v>35000</v>
      </c>
      <c r="F47" s="113">
        <v>0</v>
      </c>
      <c r="G47" s="113">
        <v>0</v>
      </c>
      <c r="H47" s="113">
        <v>0</v>
      </c>
      <c r="I47" s="113">
        <v>0</v>
      </c>
      <c r="J47" s="113">
        <v>188816</v>
      </c>
      <c r="K47" s="113">
        <v>230692</v>
      </c>
      <c r="L47" s="113">
        <v>126015</v>
      </c>
      <c r="M47" s="113">
        <v>0</v>
      </c>
      <c r="N47" s="113">
        <v>0</v>
      </c>
      <c r="O47" s="113">
        <v>1109.5700000000002</v>
      </c>
      <c r="P47" s="113">
        <v>0</v>
      </c>
      <c r="Q47" s="113">
        <v>0</v>
      </c>
      <c r="R47" s="113">
        <v>0</v>
      </c>
      <c r="S47" s="114">
        <v>0</v>
      </c>
      <c r="T47" s="113" t="s">
        <v>56</v>
      </c>
      <c r="U47" s="129">
        <f t="shared" si="0"/>
        <v>916111.57</v>
      </c>
      <c r="V47" s="86">
        <f t="shared" si="1"/>
        <v>6.899333436860938</v>
      </c>
      <c r="W47" s="6"/>
      <c r="X47" s="129">
        <v>7419452.1552000009</v>
      </c>
      <c r="Y47" s="94">
        <v>13278262</v>
      </c>
      <c r="Z47" s="113">
        <f t="shared" si="2"/>
        <v>5858809.8447999991</v>
      </c>
      <c r="AA47" s="114">
        <f t="shared" si="3"/>
        <v>404218.82662438677</v>
      </c>
      <c r="AB47" s="6"/>
      <c r="AC47" s="92">
        <v>181.42780865878549</v>
      </c>
      <c r="AD47" s="93">
        <f t="shared" si="4"/>
        <v>173.51743638312576</v>
      </c>
      <c r="AE47" s="89">
        <f t="shared" si="5"/>
        <v>-7.9103722756597392</v>
      </c>
      <c r="AF47" s="94">
        <v>1</v>
      </c>
      <c r="AG47" s="94">
        <v>1</v>
      </c>
      <c r="AH47" s="95">
        <f t="shared" si="6"/>
        <v>173.51743638312576</v>
      </c>
      <c r="AI47" s="50"/>
      <c r="AJ47" s="50"/>
      <c r="AK47" s="78">
        <v>181.60679955334683</v>
      </c>
      <c r="AL47" s="84">
        <v>181.76958871788369</v>
      </c>
      <c r="AM47" s="84">
        <v>181.60679955334683</v>
      </c>
      <c r="AN47" s="84">
        <v>173.56245464244461</v>
      </c>
      <c r="AO47" s="144">
        <v>173.51743638312576</v>
      </c>
      <c r="AP47" s="84">
        <v>173.51743638312576</v>
      </c>
      <c r="AQ47" s="84">
        <v>173.51743638312576</v>
      </c>
      <c r="AR47" s="144">
        <v>173.51743638312576</v>
      </c>
      <c r="AS47" s="86"/>
      <c r="AT47" s="6">
        <f>IF(C47=1,IFERROR((X47-[1]abvfnd20!X47)/[1]abvfnd20!X47*100,""),"")</f>
        <v>5.9244702259400519</v>
      </c>
      <c r="AU47" s="148">
        <v>5.9244702259400519</v>
      </c>
      <c r="AV47" s="149">
        <v>1.6176568255898982</v>
      </c>
      <c r="AW47" s="49"/>
    </row>
    <row r="48" spans="1:49" ht="11.25" x14ac:dyDescent="0.2">
      <c r="A48" s="110">
        <v>39</v>
      </c>
      <c r="B48" s="111" t="s">
        <v>96</v>
      </c>
      <c r="C48" s="112">
        <v>0</v>
      </c>
      <c r="D48" s="129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4">
        <v>0</v>
      </c>
      <c r="T48" s="113" t="s">
        <v>66</v>
      </c>
      <c r="U48" s="129">
        <f t="shared" si="0"/>
        <v>0</v>
      </c>
      <c r="V48" s="86">
        <f t="shared" si="1"/>
        <v>0</v>
      </c>
      <c r="W48" s="6"/>
      <c r="X48" s="129">
        <v>438126.42</v>
      </c>
      <c r="Y48" s="94">
        <v>459604.9</v>
      </c>
      <c r="Z48" s="113">
        <f t="shared" si="2"/>
        <v>21478.48000000004</v>
      </c>
      <c r="AA48" s="114">
        <f t="shared" si="3"/>
        <v>0</v>
      </c>
      <c r="AB48" s="6"/>
      <c r="AC48" s="92">
        <v>138.02176341810525</v>
      </c>
      <c r="AD48" s="93">
        <f t="shared" si="4"/>
        <v>0</v>
      </c>
      <c r="AE48" s="89">
        <f t="shared" si="5"/>
        <v>-138.02176341810525</v>
      </c>
      <c r="AF48" s="94">
        <v>0</v>
      </c>
      <c r="AG48" s="94" t="s">
        <v>58</v>
      </c>
      <c r="AH48" s="95">
        <f t="shared" si="6"/>
        <v>138.02176341810525</v>
      </c>
      <c r="AI48" s="50"/>
      <c r="AJ48" s="50"/>
      <c r="AK48" s="78">
        <v>0</v>
      </c>
      <c r="AL48" s="84">
        <v>0</v>
      </c>
      <c r="AM48" s="84">
        <v>0</v>
      </c>
      <c r="AN48" s="84">
        <v>0</v>
      </c>
      <c r="AO48" s="144">
        <v>0</v>
      </c>
      <c r="AP48" s="84">
        <v>0</v>
      </c>
      <c r="AQ48" s="84">
        <v>0</v>
      </c>
      <c r="AR48" s="144">
        <v>0</v>
      </c>
      <c r="AS48" s="86"/>
      <c r="AT48" s="6" t="str">
        <f>IF(C48=1,IFERROR((X48-[1]abvfnd20!X48)/[1]abvfnd20!X48*100,""),"")</f>
        <v/>
      </c>
      <c r="AU48" s="148" t="s">
        <v>513</v>
      </c>
      <c r="AV48" s="149" t="s">
        <v>513</v>
      </c>
      <c r="AW48" s="49"/>
    </row>
    <row r="49" spans="1:77" s="6" customFormat="1" ht="11.25" x14ac:dyDescent="0.2">
      <c r="A49" s="110">
        <v>40</v>
      </c>
      <c r="B49" s="111" t="s">
        <v>97</v>
      </c>
      <c r="C49" s="112">
        <v>1</v>
      </c>
      <c r="D49" s="129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2021721</v>
      </c>
      <c r="K49" s="113">
        <v>1561607</v>
      </c>
      <c r="L49" s="113">
        <v>2453416</v>
      </c>
      <c r="M49" s="113">
        <v>1117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4">
        <v>0</v>
      </c>
      <c r="T49" s="113" t="s">
        <v>66</v>
      </c>
      <c r="U49" s="129">
        <f t="shared" si="0"/>
        <v>4541277.24</v>
      </c>
      <c r="V49" s="86">
        <f t="shared" si="1"/>
        <v>5.4698456766582639</v>
      </c>
      <c r="X49" s="129">
        <v>64248920.529949985</v>
      </c>
      <c r="Y49" s="94">
        <v>83023864.080465958</v>
      </c>
      <c r="Z49" s="113">
        <f t="shared" si="2"/>
        <v>18774943.550515972</v>
      </c>
      <c r="AA49" s="114">
        <f t="shared" si="3"/>
        <v>1026960.4380929274</v>
      </c>
      <c r="AC49" s="92">
        <v>125.7284560863021</v>
      </c>
      <c r="AD49" s="93">
        <f t="shared" si="4"/>
        <v>127.62378412902629</v>
      </c>
      <c r="AE49" s="89">
        <f t="shared" si="5"/>
        <v>1.8953280427241879</v>
      </c>
      <c r="AF49" s="94">
        <v>12.79</v>
      </c>
      <c r="AG49" s="94">
        <v>1</v>
      </c>
      <c r="AH49" s="95">
        <f t="shared" si="6"/>
        <v>127.62378412902629</v>
      </c>
      <c r="AI49" s="50"/>
      <c r="AJ49" s="50"/>
      <c r="AK49" s="78">
        <v>125.94151343720628</v>
      </c>
      <c r="AL49" s="84">
        <v>125.95766407234079</v>
      </c>
      <c r="AM49" s="84">
        <v>125.94151343720628</v>
      </c>
      <c r="AN49" s="84">
        <v>125.94151343720628</v>
      </c>
      <c r="AO49" s="144">
        <v>125.94151343720628</v>
      </c>
      <c r="AP49" s="84">
        <v>127.62087188825215</v>
      </c>
      <c r="AQ49" s="84">
        <v>127.62084055105369</v>
      </c>
      <c r="AR49" s="144">
        <v>127.62378412902629</v>
      </c>
      <c r="AS49" s="86"/>
      <c r="AT49" s="6">
        <f>IF(C49=1,IFERROR((X49-[1]abvfnd20!X49)/[1]abvfnd20!X49*100,""),"")</f>
        <v>1.9304486851610549</v>
      </c>
      <c r="AU49" s="148">
        <v>1.9304486851610549</v>
      </c>
      <c r="AV49" s="149">
        <v>3.1872869439184193</v>
      </c>
      <c r="AW49" s="49"/>
      <c r="BB49" s="143"/>
      <c r="BC49" s="143"/>
      <c r="BD49" s="143"/>
      <c r="BE49" s="143"/>
      <c r="BF49" s="143"/>
      <c r="BG49" s="143"/>
    </row>
    <row r="50" spans="1:77" s="6" customFormat="1" ht="11.25" x14ac:dyDescent="0.2">
      <c r="A50" s="110">
        <v>41</v>
      </c>
      <c r="B50" s="111" t="s">
        <v>98</v>
      </c>
      <c r="C50" s="112">
        <v>1</v>
      </c>
      <c r="D50" s="129">
        <v>0</v>
      </c>
      <c r="E50" s="113">
        <v>741076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471</v>
      </c>
      <c r="L50" s="113">
        <v>301005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4">
        <v>0</v>
      </c>
      <c r="T50" s="113" t="s">
        <v>66</v>
      </c>
      <c r="U50" s="129">
        <f t="shared" si="0"/>
        <v>858938.95</v>
      </c>
      <c r="V50" s="86">
        <f t="shared" si="1"/>
        <v>8.845139682019548</v>
      </c>
      <c r="X50" s="129">
        <v>5175998.03</v>
      </c>
      <c r="Y50" s="94">
        <v>9710857.9499999993</v>
      </c>
      <c r="Z50" s="113">
        <f t="shared" si="2"/>
        <v>4534859.919999999</v>
      </c>
      <c r="AA50" s="114">
        <f t="shared" si="3"/>
        <v>401114.69430791982</v>
      </c>
      <c r="AC50" s="92">
        <v>187.06792543289589</v>
      </c>
      <c r="AD50" s="93">
        <f t="shared" si="4"/>
        <v>179.86373259288274</v>
      </c>
      <c r="AE50" s="89">
        <f t="shared" si="5"/>
        <v>-7.2041928400131496</v>
      </c>
      <c r="AF50" s="94">
        <v>0</v>
      </c>
      <c r="AG50" s="94">
        <v>1</v>
      </c>
      <c r="AH50" s="95">
        <f t="shared" si="6"/>
        <v>179.86373259288274</v>
      </c>
      <c r="AI50" s="50"/>
      <c r="AJ50" s="50"/>
      <c r="AK50" s="78">
        <v>183.77140427783459</v>
      </c>
      <c r="AL50" s="84">
        <v>184.01518059709036</v>
      </c>
      <c r="AM50" s="84">
        <v>183.77140427783459</v>
      </c>
      <c r="AN50" s="84">
        <v>180.04503444839136</v>
      </c>
      <c r="AO50" s="144">
        <v>179.86373259288274</v>
      </c>
      <c r="AP50" s="84">
        <v>179.86373259288274</v>
      </c>
      <c r="AQ50" s="84">
        <v>179.86373259288274</v>
      </c>
      <c r="AR50" s="144">
        <v>179.86373259288274</v>
      </c>
      <c r="AS50" s="86"/>
      <c r="AT50" s="6">
        <f>IF(C50=1,IFERROR((X50-[1]abvfnd20!X50)/[1]abvfnd20!X50*100,""),"")</f>
        <v>2.9417951876489616</v>
      </c>
      <c r="AU50" s="148">
        <v>2.9417951876489616</v>
      </c>
      <c r="AV50" s="149">
        <v>1.0164707677867158E-2</v>
      </c>
      <c r="AW50" s="49"/>
      <c r="BB50" s="143"/>
      <c r="BC50" s="143"/>
      <c r="BD50" s="143"/>
      <c r="BE50" s="143"/>
      <c r="BF50" s="143"/>
      <c r="BG50" s="143"/>
    </row>
    <row r="51" spans="1:77" s="6" customFormat="1" ht="11.25" x14ac:dyDescent="0.2">
      <c r="A51" s="110">
        <v>42</v>
      </c>
      <c r="B51" s="111" t="s">
        <v>99</v>
      </c>
      <c r="C51" s="112">
        <v>0</v>
      </c>
      <c r="D51" s="129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4">
        <v>0</v>
      </c>
      <c r="T51" s="113">
        <v>0</v>
      </c>
      <c r="U51" s="129">
        <f t="shared" si="0"/>
        <v>0</v>
      </c>
      <c r="V51" s="86">
        <f t="shared" si="1"/>
        <v>0</v>
      </c>
      <c r="X51" s="129">
        <v>117262.39999999999</v>
      </c>
      <c r="Y51" s="94">
        <v>1532964</v>
      </c>
      <c r="Z51" s="113">
        <f t="shared" si="2"/>
        <v>1415701.6</v>
      </c>
      <c r="AA51" s="114">
        <f t="shared" si="3"/>
        <v>0</v>
      </c>
      <c r="AC51" s="92">
        <v>0</v>
      </c>
      <c r="AD51" s="93">
        <f t="shared" si="4"/>
        <v>0</v>
      </c>
      <c r="AE51" s="89">
        <f t="shared" si="5"/>
        <v>0</v>
      </c>
      <c r="AF51" s="94">
        <v>0</v>
      </c>
      <c r="AG51" s="94" t="s">
        <v>58</v>
      </c>
      <c r="AH51" s="95">
        <f t="shared" si="6"/>
        <v>0</v>
      </c>
      <c r="AI51" s="50"/>
      <c r="AJ51" s="50"/>
      <c r="AK51" s="78">
        <v>0</v>
      </c>
      <c r="AL51" s="84">
        <v>0</v>
      </c>
      <c r="AM51" s="84">
        <v>0</v>
      </c>
      <c r="AN51" s="84">
        <v>0</v>
      </c>
      <c r="AO51" s="144">
        <v>0</v>
      </c>
      <c r="AP51" s="84">
        <v>0</v>
      </c>
      <c r="AQ51" s="84">
        <v>0</v>
      </c>
      <c r="AR51" s="144">
        <v>0</v>
      </c>
      <c r="AS51" s="86"/>
      <c r="AT51" s="6" t="str">
        <f>IF(C51=1,IFERROR((X51-[1]abvfnd20!X51)/[1]abvfnd20!X51*100,""),"")</f>
        <v/>
      </c>
      <c r="AU51" s="148" t="s">
        <v>513</v>
      </c>
      <c r="AV51" s="149" t="s">
        <v>513</v>
      </c>
      <c r="AW51" s="49"/>
      <c r="BB51" s="143"/>
      <c r="BC51" s="143"/>
      <c r="BD51" s="143"/>
      <c r="BE51" s="143"/>
      <c r="BF51" s="143"/>
      <c r="BG51" s="143"/>
    </row>
    <row r="52" spans="1:77" s="6" customFormat="1" ht="11.25" x14ac:dyDescent="0.2">
      <c r="A52" s="110">
        <v>43</v>
      </c>
      <c r="B52" s="111" t="s">
        <v>100</v>
      </c>
      <c r="C52" s="112">
        <v>1</v>
      </c>
      <c r="D52" s="129">
        <v>0</v>
      </c>
      <c r="E52" s="113">
        <v>93050</v>
      </c>
      <c r="F52" s="113">
        <v>0</v>
      </c>
      <c r="G52" s="113">
        <v>0</v>
      </c>
      <c r="H52" s="113">
        <v>0</v>
      </c>
      <c r="I52" s="113">
        <v>0</v>
      </c>
      <c r="J52" s="113">
        <v>141000</v>
      </c>
      <c r="K52" s="113">
        <v>48000</v>
      </c>
      <c r="L52" s="113">
        <v>52617</v>
      </c>
      <c r="M52" s="113">
        <v>0</v>
      </c>
      <c r="N52" s="113">
        <v>0</v>
      </c>
      <c r="O52" s="113">
        <v>3412.7100000000005</v>
      </c>
      <c r="P52" s="113">
        <v>0</v>
      </c>
      <c r="Q52" s="113">
        <v>0</v>
      </c>
      <c r="R52" s="113">
        <v>0</v>
      </c>
      <c r="S52" s="114">
        <v>0</v>
      </c>
      <c r="T52" s="113" t="s">
        <v>66</v>
      </c>
      <c r="U52" s="129">
        <f t="shared" si="0"/>
        <v>305983.34000000003</v>
      </c>
      <c r="V52" s="86">
        <f t="shared" si="1"/>
        <v>7.2818075811921563</v>
      </c>
      <c r="X52" s="129">
        <v>3081860.73</v>
      </c>
      <c r="Y52" s="94">
        <v>4202024.5191634865</v>
      </c>
      <c r="Z52" s="113">
        <f t="shared" si="2"/>
        <v>1120163.7891634866</v>
      </c>
      <c r="AA52" s="114">
        <f t="shared" si="3"/>
        <v>81568.171721076098</v>
      </c>
      <c r="AC52" s="92">
        <v>151.23464256727556</v>
      </c>
      <c r="AD52" s="93">
        <f t="shared" si="4"/>
        <v>133.70027747627682</v>
      </c>
      <c r="AE52" s="89">
        <f t="shared" si="5"/>
        <v>-17.534365090998733</v>
      </c>
      <c r="AF52" s="94">
        <v>3</v>
      </c>
      <c r="AG52" s="94">
        <v>1</v>
      </c>
      <c r="AH52" s="95">
        <f t="shared" si="6"/>
        <v>133.70027747627682</v>
      </c>
      <c r="AI52" s="50"/>
      <c r="AJ52" s="50"/>
      <c r="AK52" s="78">
        <v>147.819498337917</v>
      </c>
      <c r="AL52" s="84">
        <v>149.75193988887818</v>
      </c>
      <c r="AM52" s="84">
        <v>147.819498337917</v>
      </c>
      <c r="AN52" s="84">
        <v>133.99026608100434</v>
      </c>
      <c r="AO52" s="144">
        <v>133.67530338378103</v>
      </c>
      <c r="AP52" s="84">
        <v>133.67530338378103</v>
      </c>
      <c r="AQ52" s="84">
        <v>133.6696339317441</v>
      </c>
      <c r="AR52" s="144">
        <v>133.70027747627682</v>
      </c>
      <c r="AS52" s="86"/>
      <c r="AT52" s="6">
        <f>IF(C52=1,IFERROR((X52-[1]abvfnd20!X52)/[1]abvfnd20!X52*100,""),"")</f>
        <v>13.544642853046968</v>
      </c>
      <c r="AU52" s="148">
        <v>13.544642853046968</v>
      </c>
      <c r="AV52" s="149">
        <v>2.4991141193142221</v>
      </c>
      <c r="AW52" s="49"/>
      <c r="BB52" s="143"/>
      <c r="BC52" s="143"/>
      <c r="BD52" s="143"/>
      <c r="BE52" s="143"/>
      <c r="BF52" s="143"/>
      <c r="BG52" s="143"/>
    </row>
    <row r="53" spans="1:77" s="6" customFormat="1" ht="11.25" x14ac:dyDescent="0.2">
      <c r="A53" s="110">
        <v>44</v>
      </c>
      <c r="B53" s="111" t="s">
        <v>101</v>
      </c>
      <c r="C53" s="112">
        <v>1</v>
      </c>
      <c r="D53" s="129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2992048</v>
      </c>
      <c r="K53" s="113">
        <v>2710900</v>
      </c>
      <c r="L53" s="113">
        <v>7603684</v>
      </c>
      <c r="M53" s="113">
        <v>82860</v>
      </c>
      <c r="N53" s="113">
        <v>522787</v>
      </c>
      <c r="O53" s="113">
        <v>1115506.2100000002</v>
      </c>
      <c r="P53" s="113">
        <v>0</v>
      </c>
      <c r="Q53" s="113">
        <v>0</v>
      </c>
      <c r="R53" s="113">
        <v>0</v>
      </c>
      <c r="S53" s="114">
        <v>0</v>
      </c>
      <c r="T53" s="120" t="s">
        <v>102</v>
      </c>
      <c r="U53" s="129">
        <f t="shared" si="0"/>
        <v>15027785.210000001</v>
      </c>
      <c r="V53" s="86">
        <f t="shared" si="1"/>
        <v>6.2726799270123275</v>
      </c>
      <c r="X53" s="129">
        <v>237304378.99000001</v>
      </c>
      <c r="Y53" s="94">
        <v>239575195.68765444</v>
      </c>
      <c r="Z53" s="113">
        <f t="shared" si="2"/>
        <v>2270816.6976544261</v>
      </c>
      <c r="AA53" s="114">
        <f t="shared" si="3"/>
        <v>142441.06317301339</v>
      </c>
      <c r="AC53" s="92">
        <v>106.58679921368484</v>
      </c>
      <c r="AD53" s="93">
        <f t="shared" si="4"/>
        <v>100.8968969066395</v>
      </c>
      <c r="AE53" s="89">
        <f t="shared" si="5"/>
        <v>-5.6899023070453438</v>
      </c>
      <c r="AF53" s="94">
        <v>1407.2899999999997</v>
      </c>
      <c r="AG53" s="94">
        <v>1</v>
      </c>
      <c r="AH53" s="95">
        <f t="shared" si="6"/>
        <v>100.8968969066395</v>
      </c>
      <c r="AI53" s="50"/>
      <c r="AJ53" s="50"/>
      <c r="AK53" s="78">
        <v>99.748785341410141</v>
      </c>
      <c r="AL53" s="84">
        <v>100.42227547043541</v>
      </c>
      <c r="AM53" s="84">
        <v>99.748785341410141</v>
      </c>
      <c r="AN53" s="84">
        <v>100.80269914617732</v>
      </c>
      <c r="AO53" s="144">
        <v>100.85064365747138</v>
      </c>
      <c r="AP53" s="84">
        <v>100.85064365747138</v>
      </c>
      <c r="AQ53" s="84">
        <v>100.86705336206288</v>
      </c>
      <c r="AR53" s="144">
        <v>100.8968969066395</v>
      </c>
      <c r="AS53" s="86"/>
      <c r="AT53" s="6">
        <f>IF(C53=1,IFERROR((X53-[1]abvfnd20!X53)/[1]abvfnd20!X53*100,""),"")</f>
        <v>2.0508386030640184</v>
      </c>
      <c r="AU53" s="148">
        <v>2.0508386030640184</v>
      </c>
      <c r="AV53" s="149">
        <v>3.286856775309245</v>
      </c>
      <c r="AW53" s="49"/>
      <c r="BB53" s="143"/>
      <c r="BC53" s="143"/>
      <c r="BD53" s="143"/>
      <c r="BE53" s="143"/>
      <c r="BF53" s="143"/>
      <c r="BG53" s="143"/>
    </row>
    <row r="54" spans="1:77" s="6" customFormat="1" ht="11.25" x14ac:dyDescent="0.2">
      <c r="A54" s="110">
        <v>45</v>
      </c>
      <c r="B54" s="111" t="s">
        <v>103</v>
      </c>
      <c r="C54" s="112">
        <v>1</v>
      </c>
      <c r="D54" s="129">
        <v>0</v>
      </c>
      <c r="E54" s="113">
        <v>79850</v>
      </c>
      <c r="F54" s="113">
        <v>0</v>
      </c>
      <c r="G54" s="113">
        <v>0</v>
      </c>
      <c r="H54" s="113">
        <v>0</v>
      </c>
      <c r="I54" s="113">
        <v>0</v>
      </c>
      <c r="J54" s="113">
        <v>60000</v>
      </c>
      <c r="K54" s="113">
        <v>800</v>
      </c>
      <c r="L54" s="113">
        <v>68956</v>
      </c>
      <c r="M54" s="113">
        <v>0</v>
      </c>
      <c r="N54" s="113">
        <v>1406</v>
      </c>
      <c r="O54" s="113">
        <v>4779.9500000000007</v>
      </c>
      <c r="P54" s="113">
        <v>0</v>
      </c>
      <c r="Q54" s="113">
        <v>0</v>
      </c>
      <c r="R54" s="113">
        <v>0</v>
      </c>
      <c r="S54" s="114">
        <v>0</v>
      </c>
      <c r="T54" s="113" t="s">
        <v>66</v>
      </c>
      <c r="U54" s="129">
        <f t="shared" si="0"/>
        <v>173728.79</v>
      </c>
      <c r="V54" s="86">
        <f t="shared" si="1"/>
        <v>4.8460987943867311</v>
      </c>
      <c r="X54" s="129">
        <v>2871199.0500000003</v>
      </c>
      <c r="Y54" s="94">
        <v>3584920.5179479886</v>
      </c>
      <c r="Z54" s="113">
        <f t="shared" si="2"/>
        <v>713721.46794798831</v>
      </c>
      <c r="AA54" s="114">
        <f t="shared" si="3"/>
        <v>34587.647453506746</v>
      </c>
      <c r="AC54" s="92">
        <v>132.1764603321881</v>
      </c>
      <c r="AD54" s="93">
        <f t="shared" si="4"/>
        <v>123.65331726111017</v>
      </c>
      <c r="AE54" s="89">
        <f t="shared" si="5"/>
        <v>-8.523143071077925</v>
      </c>
      <c r="AF54" s="94">
        <v>7</v>
      </c>
      <c r="AG54" s="94">
        <v>1</v>
      </c>
      <c r="AH54" s="95">
        <f t="shared" si="6"/>
        <v>123.65331726111017</v>
      </c>
      <c r="AI54" s="50"/>
      <c r="AJ54" s="50"/>
      <c r="AK54" s="78">
        <v>128.58730253502057</v>
      </c>
      <c r="AL54" s="84">
        <v>128.87888536150137</v>
      </c>
      <c r="AM54" s="84">
        <v>128.58730253502057</v>
      </c>
      <c r="AN54" s="84">
        <v>123.20638781684079</v>
      </c>
      <c r="AO54" s="144">
        <v>123.6047181221923</v>
      </c>
      <c r="AP54" s="84">
        <v>123.6047181221923</v>
      </c>
      <c r="AQ54" s="84">
        <v>123.60017284802014</v>
      </c>
      <c r="AR54" s="144">
        <v>123.65331726111017</v>
      </c>
      <c r="AS54" s="86"/>
      <c r="AT54" s="6">
        <f>IF(C54=1,IFERROR((X54-[1]abvfnd20!X54)/[1]abvfnd20!X54*100,""),"")</f>
        <v>4.7630884597799312</v>
      </c>
      <c r="AU54" s="148">
        <v>4.7630884597799312</v>
      </c>
      <c r="AV54" s="149">
        <v>0.72538079731810523</v>
      </c>
      <c r="AW54" s="49"/>
      <c r="BB54" s="143"/>
      <c r="BC54" s="143"/>
      <c r="BD54" s="143"/>
      <c r="BE54" s="143"/>
      <c r="BF54" s="143"/>
      <c r="BG54" s="143"/>
    </row>
    <row r="55" spans="1:77" s="6" customFormat="1" ht="11.25" x14ac:dyDescent="0.2">
      <c r="A55" s="110">
        <v>46</v>
      </c>
      <c r="B55" s="111" t="s">
        <v>104</v>
      </c>
      <c r="C55" s="112">
        <v>1</v>
      </c>
      <c r="D55" s="129">
        <v>0</v>
      </c>
      <c r="E55" s="113">
        <v>48034</v>
      </c>
      <c r="F55" s="113">
        <v>0</v>
      </c>
      <c r="G55" s="113">
        <v>0</v>
      </c>
      <c r="H55" s="113">
        <v>0</v>
      </c>
      <c r="I55" s="113">
        <v>306642</v>
      </c>
      <c r="J55" s="113">
        <v>3852297</v>
      </c>
      <c r="K55" s="113">
        <v>141188</v>
      </c>
      <c r="L55" s="113">
        <v>2363103</v>
      </c>
      <c r="M55" s="113">
        <v>33614</v>
      </c>
      <c r="N55" s="113">
        <v>0</v>
      </c>
      <c r="O55" s="113">
        <v>3338.7200000000003</v>
      </c>
      <c r="P55" s="113">
        <v>0</v>
      </c>
      <c r="Q55" s="113">
        <v>0</v>
      </c>
      <c r="R55" s="113">
        <v>0</v>
      </c>
      <c r="S55" s="114">
        <v>0</v>
      </c>
      <c r="T55" s="113" t="s">
        <v>66</v>
      </c>
      <c r="U55" s="129">
        <f t="shared" si="0"/>
        <v>5306723.8899999997</v>
      </c>
      <c r="V55" s="86">
        <f t="shared" si="1"/>
        <v>3.4490938470030792</v>
      </c>
      <c r="X55" s="129">
        <v>83874467.613419995</v>
      </c>
      <c r="Y55" s="94">
        <v>153858495.17000002</v>
      </c>
      <c r="Z55" s="113">
        <f t="shared" si="2"/>
        <v>69984027.556580022</v>
      </c>
      <c r="AA55" s="114">
        <f t="shared" si="3"/>
        <v>2413814.7883389411</v>
      </c>
      <c r="AC55" s="92">
        <v>173.33498803768933</v>
      </c>
      <c r="AD55" s="93">
        <f t="shared" si="4"/>
        <v>180.56112270026475</v>
      </c>
      <c r="AE55" s="89">
        <f t="shared" si="5"/>
        <v>7.2261346625754186</v>
      </c>
      <c r="AF55" s="94">
        <v>3.4299999999999997</v>
      </c>
      <c r="AG55" s="94">
        <v>1</v>
      </c>
      <c r="AH55" s="95">
        <f t="shared" si="6"/>
        <v>180.56112270026475</v>
      </c>
      <c r="AI55" s="50"/>
      <c r="AJ55" s="50"/>
      <c r="AK55" s="78">
        <v>179.06250711173846</v>
      </c>
      <c r="AL55" s="84">
        <v>179.53039565323056</v>
      </c>
      <c r="AM55" s="84">
        <v>179.06250711173846</v>
      </c>
      <c r="AN55" s="84">
        <v>179.06250711173846</v>
      </c>
      <c r="AO55" s="144">
        <v>179.06250711173846</v>
      </c>
      <c r="AP55" s="84">
        <v>180.27602210510253</v>
      </c>
      <c r="AQ55" s="84">
        <v>180.56112270026475</v>
      </c>
      <c r="AR55" s="144">
        <v>180.56112270026475</v>
      </c>
      <c r="AS55" s="86"/>
      <c r="AT55" s="6">
        <f>IF(C55=1,IFERROR((X55-[1]abvfnd20!X55)/[1]abvfnd20!X55*100,""),"")</f>
        <v>0.76718204242229004</v>
      </c>
      <c r="AU55" s="148">
        <v>0.76718204242229004</v>
      </c>
      <c r="AV55" s="149">
        <v>1.6876483935769206</v>
      </c>
      <c r="AW55" s="49"/>
      <c r="BB55" s="143"/>
      <c r="BC55" s="143"/>
      <c r="BD55" s="143"/>
      <c r="BE55" s="143"/>
      <c r="BF55" s="143"/>
      <c r="BG55" s="143"/>
    </row>
    <row r="56" spans="1:77" s="6" customFormat="1" ht="11.25" x14ac:dyDescent="0.2">
      <c r="A56" s="110">
        <v>47</v>
      </c>
      <c r="B56" s="111" t="s">
        <v>105</v>
      </c>
      <c r="C56" s="112">
        <v>0</v>
      </c>
      <c r="D56" s="129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4">
        <v>0</v>
      </c>
      <c r="T56" s="113">
        <v>0</v>
      </c>
      <c r="U56" s="129">
        <f t="shared" si="0"/>
        <v>0</v>
      </c>
      <c r="V56" s="86">
        <f t="shared" si="1"/>
        <v>0</v>
      </c>
      <c r="X56" s="129">
        <v>29315.599999999999</v>
      </c>
      <c r="Y56" s="94">
        <v>31109.200000000001</v>
      </c>
      <c r="Z56" s="113">
        <f t="shared" si="2"/>
        <v>1793.6000000000022</v>
      </c>
      <c r="AA56" s="114">
        <f t="shared" si="3"/>
        <v>0</v>
      </c>
      <c r="AC56" s="92">
        <v>0</v>
      </c>
      <c r="AD56" s="93">
        <f t="shared" si="4"/>
        <v>0</v>
      </c>
      <c r="AE56" s="89">
        <f t="shared" si="5"/>
        <v>0</v>
      </c>
      <c r="AF56" s="94">
        <v>0</v>
      </c>
      <c r="AG56" s="94" t="s">
        <v>58</v>
      </c>
      <c r="AH56" s="95">
        <f t="shared" si="6"/>
        <v>0</v>
      </c>
      <c r="AI56" s="50"/>
      <c r="AJ56" s="50"/>
      <c r="AK56" s="78">
        <v>0</v>
      </c>
      <c r="AL56" s="84">
        <v>0</v>
      </c>
      <c r="AM56" s="84">
        <v>0</v>
      </c>
      <c r="AN56" s="84">
        <v>0</v>
      </c>
      <c r="AO56" s="144">
        <v>0</v>
      </c>
      <c r="AP56" s="84">
        <v>0</v>
      </c>
      <c r="AQ56" s="84">
        <v>0</v>
      </c>
      <c r="AR56" s="144">
        <v>0</v>
      </c>
      <c r="AS56" s="86"/>
      <c r="AT56" s="6" t="str">
        <f>IF(C56=1,IFERROR((X56-[1]abvfnd20!X56)/[1]abvfnd20!X56*100,""),"")</f>
        <v/>
      </c>
      <c r="AU56" s="148" t="s">
        <v>513</v>
      </c>
      <c r="AV56" s="149" t="s">
        <v>513</v>
      </c>
      <c r="AW56" s="49"/>
      <c r="BB56" s="143"/>
      <c r="BC56" s="143"/>
      <c r="BD56" s="143"/>
      <c r="BE56" s="143"/>
      <c r="BF56" s="143"/>
      <c r="BG56" s="143"/>
    </row>
    <row r="57" spans="1:77" s="6" customFormat="1" ht="11.25" x14ac:dyDescent="0.2">
      <c r="A57" s="110">
        <v>48</v>
      </c>
      <c r="B57" s="111" t="s">
        <v>106</v>
      </c>
      <c r="C57" s="112">
        <v>1</v>
      </c>
      <c r="D57" s="129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4083405</v>
      </c>
      <c r="K57" s="113">
        <v>2138235</v>
      </c>
      <c r="L57" s="113">
        <v>2576993</v>
      </c>
      <c r="M57" s="113">
        <v>22933</v>
      </c>
      <c r="N57" s="113">
        <v>5555</v>
      </c>
      <c r="O57" s="113">
        <v>11080.51</v>
      </c>
      <c r="P57" s="113">
        <v>0</v>
      </c>
      <c r="Q57" s="113">
        <v>0</v>
      </c>
      <c r="R57" s="113">
        <v>0</v>
      </c>
      <c r="S57" s="114">
        <v>0</v>
      </c>
      <c r="T57" s="113" t="s">
        <v>56</v>
      </c>
      <c r="U57" s="129">
        <f t="shared" si="0"/>
        <v>8838201.5099999998</v>
      </c>
      <c r="V57" s="86">
        <f t="shared" si="1"/>
        <v>11.363866983047958</v>
      </c>
      <c r="X57" s="129">
        <v>40012176.135040008</v>
      </c>
      <c r="Y57" s="94">
        <v>77774594.890844658</v>
      </c>
      <c r="Z57" s="113">
        <f t="shared" si="2"/>
        <v>37762418.75580465</v>
      </c>
      <c r="AA57" s="114">
        <f t="shared" si="3"/>
        <v>4291271.0369911939</v>
      </c>
      <c r="AC57" s="92">
        <v>178.77090944425223</v>
      </c>
      <c r="AD57" s="93">
        <f t="shared" si="4"/>
        <v>183.65240522247339</v>
      </c>
      <c r="AE57" s="89">
        <f t="shared" si="5"/>
        <v>4.881495778221165</v>
      </c>
      <c r="AF57" s="94">
        <v>9</v>
      </c>
      <c r="AG57" s="94">
        <v>1</v>
      </c>
      <c r="AH57" s="95">
        <f t="shared" si="6"/>
        <v>183.65240522247339</v>
      </c>
      <c r="AI57" s="50"/>
      <c r="AJ57" s="50"/>
      <c r="AK57" s="78">
        <v>180.36292450968321</v>
      </c>
      <c r="AL57" s="84">
        <v>180.32062229631362</v>
      </c>
      <c r="AM57" s="84">
        <v>180.36292450968321</v>
      </c>
      <c r="AN57" s="84">
        <v>183.61033907005</v>
      </c>
      <c r="AO57" s="144">
        <v>183.64772681526637</v>
      </c>
      <c r="AP57" s="84">
        <v>183.64772681526637</v>
      </c>
      <c r="AQ57" s="84">
        <v>183.64728925633861</v>
      </c>
      <c r="AR57" s="144">
        <v>183.65240522247339</v>
      </c>
      <c r="AS57" s="86"/>
      <c r="AT57" s="6">
        <f>IF(C57=1,IFERROR((X57-[1]abvfnd20!X57)/[1]abvfnd20!X57*100,""),"")</f>
        <v>2.2471707443347735</v>
      </c>
      <c r="AU57" s="148">
        <v>2.2471707443347735</v>
      </c>
      <c r="AV57" s="149">
        <v>4.3278145030992574</v>
      </c>
      <c r="AW57" s="49"/>
      <c r="BB57" s="143"/>
      <c r="BC57" s="143"/>
      <c r="BD57" s="143"/>
      <c r="BE57" s="143"/>
      <c r="BF57" s="143"/>
      <c r="BG57" s="143"/>
    </row>
    <row r="58" spans="1:77" s="6" customFormat="1" ht="11.25" x14ac:dyDescent="0.2">
      <c r="A58" s="110">
        <v>49</v>
      </c>
      <c r="B58" s="111" t="s">
        <v>107</v>
      </c>
      <c r="C58" s="112">
        <v>1</v>
      </c>
      <c r="D58" s="129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8181923</v>
      </c>
      <c r="K58" s="113">
        <v>0</v>
      </c>
      <c r="L58" s="113">
        <v>5798873</v>
      </c>
      <c r="M58" s="113">
        <v>64861</v>
      </c>
      <c r="N58" s="113">
        <v>0</v>
      </c>
      <c r="O58" s="113">
        <v>1100988.56</v>
      </c>
      <c r="P58" s="113">
        <v>0</v>
      </c>
      <c r="Q58" s="113">
        <v>0</v>
      </c>
      <c r="R58" s="113">
        <v>0</v>
      </c>
      <c r="S58" s="114">
        <v>0</v>
      </c>
      <c r="T58" s="113" t="s">
        <v>56</v>
      </c>
      <c r="U58" s="129">
        <f t="shared" si="0"/>
        <v>15146645.560000001</v>
      </c>
      <c r="V58" s="86">
        <f t="shared" si="1"/>
        <v>6.5873191029466902</v>
      </c>
      <c r="X58" s="129">
        <v>97837766.086960018</v>
      </c>
      <c r="Y58" s="94">
        <v>229936417.58184278</v>
      </c>
      <c r="Z58" s="113">
        <f t="shared" si="2"/>
        <v>132098651.49488276</v>
      </c>
      <c r="AA58" s="114">
        <f t="shared" si="3"/>
        <v>8701759.7046573851</v>
      </c>
      <c r="AC58" s="92">
        <v>223.70917515346287</v>
      </c>
      <c r="AD58" s="93">
        <f t="shared" si="4"/>
        <v>226.12398741867014</v>
      </c>
      <c r="AE58" s="89">
        <f t="shared" si="5"/>
        <v>2.4148122652072743</v>
      </c>
      <c r="AF58" s="94">
        <v>524.72</v>
      </c>
      <c r="AG58" s="94">
        <v>1</v>
      </c>
      <c r="AH58" s="95">
        <f t="shared" si="6"/>
        <v>226.12398741867014</v>
      </c>
      <c r="AI58" s="50"/>
      <c r="AJ58" s="50"/>
      <c r="AK58" s="78">
        <v>219.02795685561571</v>
      </c>
      <c r="AL58" s="84">
        <v>220.46278840606729</v>
      </c>
      <c r="AM58" s="84">
        <v>219.02795685561571</v>
      </c>
      <c r="AN58" s="84">
        <v>225.95732925175747</v>
      </c>
      <c r="AO58" s="144">
        <v>225.93542537992869</v>
      </c>
      <c r="AP58" s="84">
        <v>225.93542537992869</v>
      </c>
      <c r="AQ58" s="84">
        <v>226.08251591634638</v>
      </c>
      <c r="AR58" s="144">
        <v>226.12398741867014</v>
      </c>
      <c r="AS58" s="86"/>
      <c r="AT58" s="6">
        <f>IF(C58=1,IFERROR((X58-[1]abvfnd20!X58)/[1]abvfnd20!X58*100,""),"")</f>
        <v>2.1755233448427873</v>
      </c>
      <c r="AU58" s="148">
        <v>2.1755233448427873</v>
      </c>
      <c r="AV58" s="149">
        <v>5.3448441410117784</v>
      </c>
      <c r="AW58" s="49"/>
      <c r="BB58" s="143"/>
      <c r="BC58" s="143"/>
      <c r="BD58" s="143"/>
      <c r="BE58" s="143"/>
      <c r="BF58" s="143"/>
      <c r="BG58" s="143"/>
    </row>
    <row r="59" spans="1:77" s="6" customFormat="1" ht="11.25" x14ac:dyDescent="0.2">
      <c r="A59" s="110">
        <v>50</v>
      </c>
      <c r="B59" s="111" t="s">
        <v>108</v>
      </c>
      <c r="C59" s="112">
        <v>1</v>
      </c>
      <c r="D59" s="129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1499307</v>
      </c>
      <c r="K59" s="113">
        <v>1318896</v>
      </c>
      <c r="L59" s="113">
        <v>1869262</v>
      </c>
      <c r="M59" s="113">
        <v>13639</v>
      </c>
      <c r="N59" s="113">
        <v>0</v>
      </c>
      <c r="O59" s="113">
        <v>15476.440000000002</v>
      </c>
      <c r="P59" s="113">
        <v>0</v>
      </c>
      <c r="Q59" s="113">
        <v>0</v>
      </c>
      <c r="R59" s="113">
        <v>0</v>
      </c>
      <c r="S59" s="114">
        <v>0</v>
      </c>
      <c r="T59" s="113" t="s">
        <v>56</v>
      </c>
      <c r="U59" s="129">
        <f t="shared" si="0"/>
        <v>4716580.4400000004</v>
      </c>
      <c r="V59" s="86">
        <f t="shared" si="1"/>
        <v>8.5218188266740587</v>
      </c>
      <c r="X59" s="129">
        <v>37234938.635360003</v>
      </c>
      <c r="Y59" s="94">
        <v>55347110</v>
      </c>
      <c r="Z59" s="113">
        <f t="shared" si="2"/>
        <v>18112171.364639997</v>
      </c>
      <c r="AA59" s="114">
        <f t="shared" si="3"/>
        <v>1543486.429271359</v>
      </c>
      <c r="AC59" s="92">
        <v>142.5321312361948</v>
      </c>
      <c r="AD59" s="93">
        <f t="shared" si="4"/>
        <v>144.49768293597847</v>
      </c>
      <c r="AE59" s="89">
        <f t="shared" si="5"/>
        <v>1.9655516997836742</v>
      </c>
      <c r="AF59" s="94">
        <v>22.320000000000004</v>
      </c>
      <c r="AG59" s="94">
        <v>1</v>
      </c>
      <c r="AH59" s="95">
        <f t="shared" si="6"/>
        <v>144.49768293597847</v>
      </c>
      <c r="AI59" s="50"/>
      <c r="AJ59" s="50"/>
      <c r="AK59" s="78">
        <v>141.8484049065404</v>
      </c>
      <c r="AL59" s="84">
        <v>143.94649631317716</v>
      </c>
      <c r="AM59" s="84">
        <v>141.8484049065404</v>
      </c>
      <c r="AN59" s="84">
        <v>151.68229636051629</v>
      </c>
      <c r="AO59" s="144">
        <v>151.8368778466388</v>
      </c>
      <c r="AP59" s="84">
        <v>151.8368778466388</v>
      </c>
      <c r="AQ59" s="84">
        <v>151.8368778466388</v>
      </c>
      <c r="AR59" s="144">
        <v>144.49768293597847</v>
      </c>
      <c r="AS59" s="86"/>
      <c r="AT59" s="6">
        <f>IF(C59=1,IFERROR((X59-[1]abvfnd20!X59)/[1]abvfnd20!X59*100,""),"")</f>
        <v>3.0657240115502158</v>
      </c>
      <c r="AU59" s="148">
        <v>3.0657240115502158</v>
      </c>
      <c r="AV59" s="149">
        <v>4.8452556104587368</v>
      </c>
      <c r="AW59" s="49"/>
      <c r="BB59" s="143"/>
      <c r="BC59" s="143"/>
      <c r="BD59" s="143"/>
      <c r="BE59" s="143"/>
      <c r="BF59" s="143"/>
      <c r="BG59" s="143"/>
    </row>
    <row r="60" spans="1:77" s="6" customFormat="1" ht="11.25" x14ac:dyDescent="0.2">
      <c r="A60" s="110">
        <v>51</v>
      </c>
      <c r="B60" s="111" t="s">
        <v>109</v>
      </c>
      <c r="C60" s="112">
        <v>1</v>
      </c>
      <c r="D60" s="129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56982.7</v>
      </c>
      <c r="K60" s="113">
        <v>250000</v>
      </c>
      <c r="L60" s="113">
        <v>261376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4">
        <v>0</v>
      </c>
      <c r="T60" s="113" t="s">
        <v>56</v>
      </c>
      <c r="U60" s="129">
        <f t="shared" si="0"/>
        <v>568358.69999999995</v>
      </c>
      <c r="V60" s="86">
        <f t="shared" si="1"/>
        <v>4.7120896053725199</v>
      </c>
      <c r="X60" s="129">
        <v>5783671.1796799991</v>
      </c>
      <c r="Y60" s="94">
        <v>12061712.479999999</v>
      </c>
      <c r="Z60" s="113">
        <f t="shared" si="2"/>
        <v>6278041.3003199995</v>
      </c>
      <c r="AA60" s="114">
        <f t="shared" si="3"/>
        <v>295826.9315333725</v>
      </c>
      <c r="AC60" s="92">
        <v>209.94189191262228</v>
      </c>
      <c r="AD60" s="93">
        <f t="shared" si="4"/>
        <v>203.43282290674094</v>
      </c>
      <c r="AE60" s="89">
        <f t="shared" si="5"/>
        <v>-6.5090690058813436</v>
      </c>
      <c r="AF60" s="94">
        <v>0</v>
      </c>
      <c r="AG60" s="94">
        <v>1</v>
      </c>
      <c r="AH60" s="95">
        <f t="shared" si="6"/>
        <v>203.43282290674094</v>
      </c>
      <c r="AI60" s="50"/>
      <c r="AJ60" s="50"/>
      <c r="AK60" s="78">
        <v>208.99004989429025</v>
      </c>
      <c r="AL60" s="84">
        <v>208.69302721389354</v>
      </c>
      <c r="AM60" s="84">
        <v>208.99004989429025</v>
      </c>
      <c r="AN60" s="84">
        <v>208.99004989429025</v>
      </c>
      <c r="AO60" s="144">
        <v>208.99004989429025</v>
      </c>
      <c r="AP60" s="84">
        <v>208.99004989429025</v>
      </c>
      <c r="AQ60" s="84">
        <v>208.99004989429025</v>
      </c>
      <c r="AR60" s="144">
        <v>203.43282290674094</v>
      </c>
      <c r="AS60" s="86"/>
      <c r="AT60" s="6">
        <f>IF(C60=1,IFERROR((X60-[1]abvfnd20!X60)/[1]abvfnd20!X60*100,""),"")</f>
        <v>2.449190791564352</v>
      </c>
      <c r="AU60" s="148">
        <v>2.449190791564352</v>
      </c>
      <c r="AV60" s="149">
        <v>-0.32626027973448934</v>
      </c>
      <c r="AW60" s="49"/>
      <c r="BB60" s="143"/>
      <c r="BC60" s="143"/>
      <c r="BD60" s="143"/>
      <c r="BE60" s="143"/>
      <c r="BF60" s="143"/>
      <c r="BG60" s="143"/>
    </row>
    <row r="61" spans="1:77" s="6" customFormat="1" ht="11.25" x14ac:dyDescent="0.2">
      <c r="A61" s="110">
        <v>52</v>
      </c>
      <c r="B61" s="111" t="s">
        <v>110</v>
      </c>
      <c r="C61" s="112">
        <v>1</v>
      </c>
      <c r="D61" s="129">
        <v>898900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296263</v>
      </c>
      <c r="K61" s="113">
        <v>588737</v>
      </c>
      <c r="L61" s="113">
        <v>0</v>
      </c>
      <c r="M61" s="113">
        <v>16361</v>
      </c>
      <c r="N61" s="113">
        <v>30686</v>
      </c>
      <c r="O61" s="113">
        <v>60201.820000000007</v>
      </c>
      <c r="P61" s="113">
        <v>0</v>
      </c>
      <c r="Q61" s="113">
        <v>0</v>
      </c>
      <c r="R61" s="113">
        <v>0</v>
      </c>
      <c r="S61" s="114">
        <v>0</v>
      </c>
      <c r="T61" s="113" t="s">
        <v>56</v>
      </c>
      <c r="U61" s="129">
        <f t="shared" si="0"/>
        <v>1891148.82</v>
      </c>
      <c r="V61" s="86">
        <f t="shared" si="1"/>
        <v>7.9292761987097586</v>
      </c>
      <c r="X61" s="129">
        <v>18039221.234960001</v>
      </c>
      <c r="Y61" s="94">
        <v>23850207.416254781</v>
      </c>
      <c r="Z61" s="113">
        <f t="shared" si="2"/>
        <v>5810986.1812947802</v>
      </c>
      <c r="AA61" s="114">
        <f t="shared" si="3"/>
        <v>460769.14418372011</v>
      </c>
      <c r="AC61" s="92">
        <v>130.59725136300077</v>
      </c>
      <c r="AD61" s="93">
        <f t="shared" si="4"/>
        <v>129.65880271340285</v>
      </c>
      <c r="AE61" s="89">
        <f t="shared" si="5"/>
        <v>-0.93844864959791607</v>
      </c>
      <c r="AF61" s="94">
        <v>66.650000000000006</v>
      </c>
      <c r="AG61" s="94">
        <v>1</v>
      </c>
      <c r="AH61" s="95">
        <f t="shared" si="6"/>
        <v>129.65880271340285</v>
      </c>
      <c r="AI61" s="50"/>
      <c r="AJ61" s="50"/>
      <c r="AK61" s="78">
        <v>131.96274634604222</v>
      </c>
      <c r="AL61" s="84">
        <v>132.35594602152293</v>
      </c>
      <c r="AM61" s="84">
        <v>131.96274634604222</v>
      </c>
      <c r="AN61" s="84">
        <v>129.80302092219122</v>
      </c>
      <c r="AO61" s="144">
        <v>129.62411996877518</v>
      </c>
      <c r="AP61" s="84">
        <v>129.62411996877518</v>
      </c>
      <c r="AQ61" s="84">
        <v>129.62087624188695</v>
      </c>
      <c r="AR61" s="144">
        <v>129.65880271340285</v>
      </c>
      <c r="AS61" s="86"/>
      <c r="AT61" s="6">
        <f>IF(C61=1,IFERROR((X61-[1]abvfnd20!X61)/[1]abvfnd20!X61*100,""),"")</f>
        <v>3.5894159972386595</v>
      </c>
      <c r="AU61" s="148">
        <v>3.5894159972386595</v>
      </c>
      <c r="AV61" s="149">
        <v>1.5292763763133237</v>
      </c>
      <c r="AW61" s="49"/>
      <c r="BB61" s="143"/>
      <c r="BC61" s="143"/>
      <c r="BD61" s="143"/>
      <c r="BE61" s="143"/>
      <c r="BF61" s="143"/>
      <c r="BG61" s="143"/>
    </row>
    <row r="62" spans="1:77" s="6" customFormat="1" ht="11.25" x14ac:dyDescent="0.2">
      <c r="A62" s="110">
        <v>53</v>
      </c>
      <c r="B62" s="111" t="s">
        <v>111</v>
      </c>
      <c r="C62" s="112">
        <v>0</v>
      </c>
      <c r="D62" s="129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3">
        <v>0</v>
      </c>
      <c r="U62" s="129">
        <f t="shared" si="0"/>
        <v>0</v>
      </c>
      <c r="V62" s="86">
        <f t="shared" si="1"/>
        <v>0</v>
      </c>
      <c r="X62" s="129">
        <v>102604.6</v>
      </c>
      <c r="Y62" s="94">
        <v>1943830.6</v>
      </c>
      <c r="Z62" s="113">
        <f t="shared" si="2"/>
        <v>1841226</v>
      </c>
      <c r="AA62" s="114">
        <f t="shared" si="3"/>
        <v>0</v>
      </c>
      <c r="AC62" s="92">
        <v>0</v>
      </c>
      <c r="AD62" s="93">
        <f t="shared" si="4"/>
        <v>0</v>
      </c>
      <c r="AE62" s="89">
        <f t="shared" si="5"/>
        <v>0</v>
      </c>
      <c r="AF62" s="94">
        <v>0</v>
      </c>
      <c r="AG62" s="94" t="s">
        <v>58</v>
      </c>
      <c r="AH62" s="95">
        <f t="shared" si="6"/>
        <v>0</v>
      </c>
      <c r="AI62" s="50"/>
      <c r="AJ62" s="50"/>
      <c r="AK62" s="78">
        <v>0</v>
      </c>
      <c r="AL62" s="84">
        <v>0</v>
      </c>
      <c r="AM62" s="84">
        <v>0</v>
      </c>
      <c r="AN62" s="84">
        <v>0</v>
      </c>
      <c r="AO62" s="144">
        <v>0</v>
      </c>
      <c r="AP62" s="84">
        <v>0</v>
      </c>
      <c r="AQ62" s="84">
        <v>0</v>
      </c>
      <c r="AR62" s="144">
        <v>0</v>
      </c>
      <c r="AS62" s="86"/>
      <c r="AT62" s="6" t="str">
        <f>IF(C62=1,IFERROR((X62-[1]abvfnd20!X62)/[1]abvfnd20!X62*100,""),"")</f>
        <v/>
      </c>
      <c r="AU62" s="148" t="s">
        <v>513</v>
      </c>
      <c r="AV62" s="149" t="s">
        <v>513</v>
      </c>
      <c r="AW62" s="49"/>
      <c r="BB62" s="143"/>
      <c r="BC62" s="143"/>
      <c r="BD62" s="143"/>
      <c r="BE62" s="143"/>
      <c r="BF62" s="143"/>
      <c r="BG62" s="143"/>
    </row>
    <row r="63" spans="1:77" s="6" customFormat="1" ht="11.25" x14ac:dyDescent="0.2">
      <c r="A63" s="110">
        <v>54</v>
      </c>
      <c r="B63" s="111" t="s">
        <v>112</v>
      </c>
      <c r="C63" s="112">
        <v>0</v>
      </c>
      <c r="D63" s="129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4">
        <v>0</v>
      </c>
      <c r="T63" s="113">
        <v>0</v>
      </c>
      <c r="U63" s="129">
        <f t="shared" si="0"/>
        <v>0</v>
      </c>
      <c r="V63" s="86">
        <f t="shared" si="1"/>
        <v>0</v>
      </c>
      <c r="X63" s="129">
        <v>14657.8</v>
      </c>
      <c r="Y63" s="94">
        <v>32509</v>
      </c>
      <c r="Z63" s="113">
        <f t="shared" si="2"/>
        <v>17851.2</v>
      </c>
      <c r="AA63" s="114">
        <f t="shared" si="3"/>
        <v>0</v>
      </c>
      <c r="AC63" s="92">
        <v>0</v>
      </c>
      <c r="AD63" s="93">
        <f t="shared" si="4"/>
        <v>0</v>
      </c>
      <c r="AE63" s="89">
        <f t="shared" si="5"/>
        <v>0</v>
      </c>
      <c r="AF63" s="94">
        <v>0</v>
      </c>
      <c r="AG63" s="94" t="s">
        <v>58</v>
      </c>
      <c r="AH63" s="95">
        <f t="shared" si="6"/>
        <v>0</v>
      </c>
      <c r="AI63" s="50"/>
      <c r="AJ63" s="50"/>
      <c r="AK63" s="78">
        <v>0</v>
      </c>
      <c r="AL63" s="84">
        <v>0</v>
      </c>
      <c r="AM63" s="84">
        <v>0</v>
      </c>
      <c r="AN63" s="84">
        <v>0</v>
      </c>
      <c r="AO63" s="144">
        <v>0</v>
      </c>
      <c r="AP63" s="84">
        <v>0</v>
      </c>
      <c r="AQ63" s="84">
        <v>0</v>
      </c>
      <c r="AR63" s="144">
        <v>0</v>
      </c>
      <c r="AS63" s="86"/>
      <c r="AT63" s="6" t="str">
        <f>IF(C63=1,IFERROR((X63-[1]abvfnd20!X63)/[1]abvfnd20!X63*100,""),"")</f>
        <v/>
      </c>
      <c r="AU63" s="148" t="s">
        <v>513</v>
      </c>
      <c r="AV63" s="149" t="s">
        <v>513</v>
      </c>
      <c r="AW63" s="49"/>
      <c r="BB63" s="143"/>
      <c r="BC63" s="143"/>
      <c r="BD63" s="143"/>
      <c r="BE63" s="143"/>
      <c r="BF63" s="143"/>
      <c r="BG63" s="143"/>
    </row>
    <row r="64" spans="1:77" s="51" customFormat="1" ht="11.25" x14ac:dyDescent="0.2">
      <c r="A64" s="115">
        <v>55</v>
      </c>
      <c r="B64" s="116" t="s">
        <v>113</v>
      </c>
      <c r="C64" s="117">
        <v>0</v>
      </c>
      <c r="D64" s="130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208622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119">
        <v>0</v>
      </c>
      <c r="T64" s="99">
        <v>0</v>
      </c>
      <c r="U64" s="129">
        <f t="shared" si="0"/>
        <v>0</v>
      </c>
      <c r="V64" s="87">
        <f t="shared" si="1"/>
        <v>0</v>
      </c>
      <c r="X64" s="130">
        <v>0</v>
      </c>
      <c r="Y64" s="99">
        <v>0</v>
      </c>
      <c r="Z64" s="113">
        <f t="shared" si="2"/>
        <v>0</v>
      </c>
      <c r="AA64" s="119">
        <f t="shared" si="3"/>
        <v>0</v>
      </c>
      <c r="AC64" s="96">
        <v>0</v>
      </c>
      <c r="AD64" s="97">
        <f t="shared" si="4"/>
        <v>0</v>
      </c>
      <c r="AE64" s="98">
        <f t="shared" si="5"/>
        <v>0</v>
      </c>
      <c r="AF64" s="99">
        <v>0</v>
      </c>
      <c r="AG64" s="99" t="s">
        <v>58</v>
      </c>
      <c r="AH64" s="100">
        <f t="shared" si="6"/>
        <v>0</v>
      </c>
      <c r="AJ64" s="50"/>
      <c r="AK64" s="78">
        <v>0</v>
      </c>
      <c r="AL64" s="84">
        <v>0</v>
      </c>
      <c r="AM64" s="84">
        <v>0</v>
      </c>
      <c r="AN64" s="84">
        <v>0</v>
      </c>
      <c r="AO64" s="144">
        <v>0</v>
      </c>
      <c r="AP64" s="84">
        <v>0</v>
      </c>
      <c r="AQ64" s="84">
        <v>0</v>
      </c>
      <c r="AR64" s="144">
        <v>0</v>
      </c>
      <c r="AS64" s="87"/>
      <c r="AT64" s="6" t="str">
        <f>IF(C64=1,IFERROR((X64-[1]abvfnd20!X64)/[1]abvfnd20!X64*100,""),"")</f>
        <v/>
      </c>
      <c r="AU64" s="148" t="s">
        <v>513</v>
      </c>
      <c r="AV64" s="149" t="s">
        <v>513</v>
      </c>
      <c r="AW64" s="49"/>
      <c r="AX64" s="6"/>
      <c r="AY64" s="6"/>
      <c r="AZ64" s="6"/>
      <c r="BA64" s="6"/>
      <c r="BB64" s="143"/>
      <c r="BC64" s="143"/>
      <c r="BD64" s="143"/>
      <c r="BE64" s="143"/>
      <c r="BF64" s="143"/>
      <c r="BG64" s="143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1:49" ht="11.25" x14ac:dyDescent="0.2">
      <c r="A65" s="110">
        <v>56</v>
      </c>
      <c r="B65" s="111" t="s">
        <v>114</v>
      </c>
      <c r="C65" s="112">
        <v>1</v>
      </c>
      <c r="D65" s="129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1259313</v>
      </c>
      <c r="K65" s="113">
        <v>2239700</v>
      </c>
      <c r="L65" s="113">
        <v>1912640</v>
      </c>
      <c r="M65" s="113">
        <v>4337</v>
      </c>
      <c r="N65" s="113">
        <v>29005</v>
      </c>
      <c r="O65" s="113">
        <v>107895.41</v>
      </c>
      <c r="P65" s="113">
        <v>0</v>
      </c>
      <c r="Q65" s="113">
        <v>0</v>
      </c>
      <c r="R65" s="113">
        <v>0</v>
      </c>
      <c r="S65" s="114">
        <v>0</v>
      </c>
      <c r="T65" s="113" t="s">
        <v>56</v>
      </c>
      <c r="U65" s="129">
        <f t="shared" si="0"/>
        <v>5552890.4100000001</v>
      </c>
      <c r="V65" s="86">
        <f t="shared" si="1"/>
        <v>7.4040142015875121</v>
      </c>
      <c r="W65" s="6"/>
      <c r="X65" s="129">
        <v>54223728</v>
      </c>
      <c r="Y65" s="94">
        <v>74998376</v>
      </c>
      <c r="Z65" s="113">
        <f t="shared" si="2"/>
        <v>20774648</v>
      </c>
      <c r="AA65" s="114">
        <f t="shared" si="3"/>
        <v>1538157.8882498161</v>
      </c>
      <c r="AB65" s="6"/>
      <c r="AC65" s="92">
        <v>134.97052283472831</v>
      </c>
      <c r="AD65" s="93">
        <f t="shared" si="4"/>
        <v>135.47614821273481</v>
      </c>
      <c r="AE65" s="89">
        <f t="shared" si="5"/>
        <v>0.5056253780064992</v>
      </c>
      <c r="AF65" s="94">
        <v>105.85</v>
      </c>
      <c r="AG65" s="94">
        <v>1</v>
      </c>
      <c r="AH65" s="95">
        <f t="shared" si="6"/>
        <v>135.47614821273481</v>
      </c>
      <c r="AI65" s="50"/>
      <c r="AJ65" s="50"/>
      <c r="AK65" s="78">
        <v>133.81302879035803</v>
      </c>
      <c r="AL65" s="84">
        <v>133.94853421992516</v>
      </c>
      <c r="AM65" s="84">
        <v>133.81302879035803</v>
      </c>
      <c r="AN65" s="84">
        <v>135.58240447769245</v>
      </c>
      <c r="AO65" s="144">
        <v>135.47614821273481</v>
      </c>
      <c r="AP65" s="84">
        <v>135.47614821273481</v>
      </c>
      <c r="AQ65" s="84">
        <v>135.47614821273481</v>
      </c>
      <c r="AR65" s="144">
        <v>135.47614821273481</v>
      </c>
      <c r="AS65" s="86"/>
      <c r="AT65" s="6">
        <f>IF(C65=1,IFERROR((X65-[1]abvfnd20!X65)/[1]abvfnd20!X65*100,""),"")</f>
        <v>2.4145072088287884</v>
      </c>
      <c r="AU65" s="148">
        <v>2.4145072088287884</v>
      </c>
      <c r="AV65" s="149">
        <v>3.6625353194969361</v>
      </c>
      <c r="AW65" s="49"/>
    </row>
    <row r="66" spans="1:49" ht="11.25" x14ac:dyDescent="0.2">
      <c r="A66" s="110">
        <v>57</v>
      </c>
      <c r="B66" s="111" t="s">
        <v>115</v>
      </c>
      <c r="C66" s="112">
        <v>1</v>
      </c>
      <c r="D66" s="129">
        <v>2540886</v>
      </c>
      <c r="E66" s="113">
        <v>811358.03</v>
      </c>
      <c r="F66" s="113">
        <v>0</v>
      </c>
      <c r="G66" s="113">
        <v>0</v>
      </c>
      <c r="H66" s="113">
        <v>0</v>
      </c>
      <c r="I66" s="113">
        <v>0</v>
      </c>
      <c r="J66" s="113">
        <v>3293749.24</v>
      </c>
      <c r="K66" s="113">
        <v>6765637.29</v>
      </c>
      <c r="L66" s="113">
        <v>0</v>
      </c>
      <c r="M66" s="113">
        <v>22337</v>
      </c>
      <c r="N66" s="113">
        <v>0</v>
      </c>
      <c r="O66" s="113">
        <v>994073.22000000009</v>
      </c>
      <c r="P66" s="113">
        <v>0</v>
      </c>
      <c r="Q66" s="113">
        <v>0</v>
      </c>
      <c r="R66" s="113">
        <v>0</v>
      </c>
      <c r="S66" s="114">
        <v>0</v>
      </c>
      <c r="T66" s="113" t="s">
        <v>56</v>
      </c>
      <c r="U66" s="129">
        <f t="shared" si="0"/>
        <v>14428040.780000001</v>
      </c>
      <c r="V66" s="86">
        <f t="shared" si="1"/>
        <v>13.178994523479512</v>
      </c>
      <c r="W66" s="6"/>
      <c r="X66" s="129">
        <v>105670798.9015</v>
      </c>
      <c r="Y66" s="94">
        <v>109477553.49844941</v>
      </c>
      <c r="Z66" s="113">
        <f t="shared" si="2"/>
        <v>3806754.5969494134</v>
      </c>
      <c r="AA66" s="114">
        <f t="shared" si="3"/>
        <v>501691.97985426779</v>
      </c>
      <c r="AB66" s="6"/>
      <c r="AC66" s="92">
        <v>105.26866054059703</v>
      </c>
      <c r="AD66" s="93">
        <f t="shared" si="4"/>
        <v>103.12769719870853</v>
      </c>
      <c r="AE66" s="89">
        <f t="shared" si="5"/>
        <v>-2.1409633418884937</v>
      </c>
      <c r="AF66" s="94">
        <v>974.82999999999959</v>
      </c>
      <c r="AG66" s="94">
        <v>1</v>
      </c>
      <c r="AH66" s="95">
        <f t="shared" si="6"/>
        <v>103.12769719870853</v>
      </c>
      <c r="AI66" s="50"/>
      <c r="AJ66" s="50"/>
      <c r="AK66" s="78">
        <v>102.67481336168454</v>
      </c>
      <c r="AL66" s="84">
        <v>103.57823782689672</v>
      </c>
      <c r="AM66" s="84">
        <v>102.67481336168454</v>
      </c>
      <c r="AN66" s="84">
        <v>103.03621325485226</v>
      </c>
      <c r="AO66" s="144">
        <v>103.09680619936327</v>
      </c>
      <c r="AP66" s="84">
        <v>103.09680619936327</v>
      </c>
      <c r="AQ66" s="84">
        <v>103.09391719914119</v>
      </c>
      <c r="AR66" s="144">
        <v>103.12769719870853</v>
      </c>
      <c r="AS66" s="86"/>
      <c r="AT66" s="6">
        <f>IF(C66=1,IFERROR((X66-[1]abvfnd20!X66)/[1]abvfnd20!X66*100,""),"")</f>
        <v>5.4985269359085454</v>
      </c>
      <c r="AU66" s="148">
        <v>5.4985269359085454</v>
      </c>
      <c r="AV66" s="149">
        <v>6.0164182354382305</v>
      </c>
      <c r="AW66" s="49"/>
    </row>
    <row r="67" spans="1:49" ht="11.25" x14ac:dyDescent="0.2">
      <c r="A67" s="110">
        <v>58</v>
      </c>
      <c r="B67" s="111" t="s">
        <v>116</v>
      </c>
      <c r="C67" s="112">
        <v>0</v>
      </c>
      <c r="D67" s="129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4">
        <v>0</v>
      </c>
      <c r="T67" s="113">
        <v>0</v>
      </c>
      <c r="U67" s="129">
        <f t="shared" si="0"/>
        <v>0</v>
      </c>
      <c r="V67" s="86">
        <f t="shared" si="1"/>
        <v>0</v>
      </c>
      <c r="W67" s="6"/>
      <c r="X67" s="129">
        <v>14657.8</v>
      </c>
      <c r="Y67" s="94">
        <v>15616.995000000001</v>
      </c>
      <c r="Z67" s="113">
        <f t="shared" si="2"/>
        <v>959.19500000000153</v>
      </c>
      <c r="AA67" s="114">
        <f t="shared" si="3"/>
        <v>0</v>
      </c>
      <c r="AB67" s="6"/>
      <c r="AC67" s="92">
        <v>0</v>
      </c>
      <c r="AD67" s="93">
        <f t="shared" si="4"/>
        <v>0</v>
      </c>
      <c r="AE67" s="89">
        <f t="shared" si="5"/>
        <v>0</v>
      </c>
      <c r="AF67" s="94">
        <v>0</v>
      </c>
      <c r="AG67" s="94" t="s">
        <v>58</v>
      </c>
      <c r="AH67" s="95">
        <f t="shared" si="6"/>
        <v>0</v>
      </c>
      <c r="AI67" s="50"/>
      <c r="AJ67" s="50"/>
      <c r="AK67" s="78">
        <v>0</v>
      </c>
      <c r="AL67" s="84">
        <v>0</v>
      </c>
      <c r="AM67" s="84">
        <v>0</v>
      </c>
      <c r="AN67" s="84">
        <v>0</v>
      </c>
      <c r="AO67" s="144">
        <v>0</v>
      </c>
      <c r="AP67" s="84">
        <v>0</v>
      </c>
      <c r="AQ67" s="84">
        <v>0</v>
      </c>
      <c r="AR67" s="144">
        <v>0</v>
      </c>
      <c r="AS67" s="86"/>
      <c r="AT67" s="6" t="str">
        <f>IF(C67=1,IFERROR((X67-[1]abvfnd20!X67)/[1]abvfnd20!X67*100,""),"")</f>
        <v/>
      </c>
      <c r="AU67" s="148" t="s">
        <v>513</v>
      </c>
      <c r="AV67" s="149" t="s">
        <v>513</v>
      </c>
      <c r="AW67" s="49"/>
    </row>
    <row r="68" spans="1:49" ht="11.25" x14ac:dyDescent="0.2">
      <c r="A68" s="110">
        <v>59</v>
      </c>
      <c r="B68" s="111" t="s">
        <v>117</v>
      </c>
      <c r="C68" s="112">
        <v>0</v>
      </c>
      <c r="D68" s="129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4">
        <v>0</v>
      </c>
      <c r="T68" s="113">
        <v>0</v>
      </c>
      <c r="U68" s="129">
        <f t="shared" si="0"/>
        <v>0</v>
      </c>
      <c r="V68" s="86">
        <f t="shared" si="1"/>
        <v>0</v>
      </c>
      <c r="W68" s="6"/>
      <c r="X68" s="129">
        <v>131920.19999999998</v>
      </c>
      <c r="Y68" s="94">
        <v>1635161</v>
      </c>
      <c r="Z68" s="113">
        <f t="shared" si="2"/>
        <v>1503240.8</v>
      </c>
      <c r="AA68" s="114">
        <f t="shared" si="3"/>
        <v>0</v>
      </c>
      <c r="AB68" s="6"/>
      <c r="AC68" s="92">
        <v>0</v>
      </c>
      <c r="AD68" s="93">
        <f t="shared" si="4"/>
        <v>0</v>
      </c>
      <c r="AE68" s="89">
        <f t="shared" si="5"/>
        <v>0</v>
      </c>
      <c r="AF68" s="94">
        <v>0</v>
      </c>
      <c r="AG68" s="94" t="s">
        <v>58</v>
      </c>
      <c r="AH68" s="95">
        <f t="shared" si="6"/>
        <v>0</v>
      </c>
      <c r="AI68" s="50"/>
      <c r="AJ68" s="50"/>
      <c r="AK68" s="78">
        <v>0</v>
      </c>
      <c r="AL68" s="84">
        <v>0</v>
      </c>
      <c r="AM68" s="84">
        <v>0</v>
      </c>
      <c r="AN68" s="84">
        <v>0</v>
      </c>
      <c r="AO68" s="144">
        <v>0</v>
      </c>
      <c r="AP68" s="84">
        <v>0</v>
      </c>
      <c r="AQ68" s="84">
        <v>0</v>
      </c>
      <c r="AR68" s="144">
        <v>0</v>
      </c>
      <c r="AS68" s="86"/>
      <c r="AT68" s="6" t="str">
        <f>IF(C68=1,IFERROR((X68-[1]abvfnd20!X68)/[1]abvfnd20!X68*100,""),"")</f>
        <v/>
      </c>
      <c r="AU68" s="148" t="s">
        <v>513</v>
      </c>
      <c r="AV68" s="149" t="s">
        <v>513</v>
      </c>
      <c r="AW68" s="49"/>
    </row>
    <row r="69" spans="1:49" ht="11.25" x14ac:dyDescent="0.2">
      <c r="A69" s="110">
        <v>60</v>
      </c>
      <c r="B69" s="111" t="s">
        <v>118</v>
      </c>
      <c r="C69" s="112">
        <v>0</v>
      </c>
      <c r="D69" s="129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4">
        <v>0</v>
      </c>
      <c r="T69" s="113">
        <v>0</v>
      </c>
      <c r="U69" s="129">
        <f t="shared" si="0"/>
        <v>0</v>
      </c>
      <c r="V69" s="86">
        <f t="shared" si="1"/>
        <v>0</v>
      </c>
      <c r="W69" s="6"/>
      <c r="X69" s="129">
        <v>276890.62</v>
      </c>
      <c r="Y69" s="94">
        <v>366515</v>
      </c>
      <c r="Z69" s="113">
        <f t="shared" si="2"/>
        <v>89624.38</v>
      </c>
      <c r="AA69" s="114">
        <f t="shared" si="3"/>
        <v>0</v>
      </c>
      <c r="AB69" s="6"/>
      <c r="AC69" s="92">
        <v>0</v>
      </c>
      <c r="AD69" s="93">
        <f t="shared" si="4"/>
        <v>0</v>
      </c>
      <c r="AE69" s="89">
        <f t="shared" si="5"/>
        <v>0</v>
      </c>
      <c r="AF69" s="94">
        <v>0</v>
      </c>
      <c r="AG69" s="94" t="s">
        <v>58</v>
      </c>
      <c r="AH69" s="95">
        <f t="shared" si="6"/>
        <v>0</v>
      </c>
      <c r="AI69" s="50"/>
      <c r="AJ69" s="50"/>
      <c r="AK69" s="78">
        <v>0</v>
      </c>
      <c r="AL69" s="84">
        <v>0</v>
      </c>
      <c r="AM69" s="84">
        <v>0</v>
      </c>
      <c r="AN69" s="84">
        <v>0</v>
      </c>
      <c r="AO69" s="144">
        <v>0</v>
      </c>
      <c r="AP69" s="84">
        <v>0</v>
      </c>
      <c r="AQ69" s="84">
        <v>0</v>
      </c>
      <c r="AR69" s="144">
        <v>0</v>
      </c>
      <c r="AS69" s="86"/>
      <c r="AT69" s="6" t="str">
        <f>IF(C69=1,IFERROR((X69-[1]abvfnd20!X69)/[1]abvfnd20!X69*100,""),"")</f>
        <v/>
      </c>
      <c r="AU69" s="148" t="s">
        <v>513</v>
      </c>
      <c r="AV69" s="149" t="s">
        <v>513</v>
      </c>
      <c r="AW69" s="49"/>
    </row>
    <row r="70" spans="1:49" ht="11.25" x14ac:dyDescent="0.2">
      <c r="A70" s="110">
        <v>61</v>
      </c>
      <c r="B70" s="111" t="s">
        <v>119</v>
      </c>
      <c r="C70" s="112">
        <v>1</v>
      </c>
      <c r="D70" s="129">
        <v>0</v>
      </c>
      <c r="E70" s="113">
        <v>2500000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2217207</v>
      </c>
      <c r="M70" s="113">
        <v>22305</v>
      </c>
      <c r="N70" s="113">
        <v>109641</v>
      </c>
      <c r="O70" s="113">
        <v>286629.91000000003</v>
      </c>
      <c r="P70" s="113">
        <v>0</v>
      </c>
      <c r="Q70" s="113">
        <v>0</v>
      </c>
      <c r="R70" s="113">
        <v>0</v>
      </c>
      <c r="S70" s="114">
        <v>0</v>
      </c>
      <c r="T70" s="113" t="s">
        <v>56</v>
      </c>
      <c r="U70" s="129">
        <f t="shared" si="0"/>
        <v>5135782.91</v>
      </c>
      <c r="V70" s="86">
        <f t="shared" si="1"/>
        <v>4.8579677443407947</v>
      </c>
      <c r="W70" s="6"/>
      <c r="X70" s="129">
        <v>99981143.989999995</v>
      </c>
      <c r="Y70" s="94">
        <v>105718752.7846977</v>
      </c>
      <c r="Z70" s="113">
        <f t="shared" si="2"/>
        <v>5737608.7946977019</v>
      </c>
      <c r="AA70" s="114">
        <f t="shared" si="3"/>
        <v>278731.18454287504</v>
      </c>
      <c r="AB70" s="6"/>
      <c r="AC70" s="92">
        <v>104.75531819121811</v>
      </c>
      <c r="AD70" s="93">
        <f t="shared" si="4"/>
        <v>105.45990713078939</v>
      </c>
      <c r="AE70" s="89">
        <f t="shared" si="5"/>
        <v>0.70458893957128055</v>
      </c>
      <c r="AF70" s="94">
        <v>317.95</v>
      </c>
      <c r="AG70" s="94">
        <v>1</v>
      </c>
      <c r="AH70" s="95">
        <f t="shared" si="6"/>
        <v>105.45990713078939</v>
      </c>
      <c r="AI70" s="50"/>
      <c r="AJ70" s="50"/>
      <c r="AK70" s="78">
        <v>104.5826645780448</v>
      </c>
      <c r="AL70" s="84">
        <v>107.21637455785935</v>
      </c>
      <c r="AM70" s="84">
        <v>104.5826645780448</v>
      </c>
      <c r="AN70" s="84">
        <v>105.48751143166875</v>
      </c>
      <c r="AO70" s="144">
        <v>105.44388723880932</v>
      </c>
      <c r="AP70" s="84">
        <v>105.44388723880932</v>
      </c>
      <c r="AQ70" s="84">
        <v>105.44238895104215</v>
      </c>
      <c r="AR70" s="144">
        <v>105.45990713078939</v>
      </c>
      <c r="AS70" s="86"/>
      <c r="AT70" s="6">
        <f>IF(C70=1,IFERROR((X70-[1]abvfnd20!X70)/[1]abvfnd20!X70*100,""),"")</f>
        <v>0.64884380685954623</v>
      </c>
      <c r="AU70" s="148">
        <v>0.64884380685954623</v>
      </c>
      <c r="AV70" s="149">
        <v>1.5838118011103459</v>
      </c>
      <c r="AW70" s="49"/>
    </row>
    <row r="71" spans="1:49" ht="11.25" x14ac:dyDescent="0.2">
      <c r="A71" s="110">
        <v>62</v>
      </c>
      <c r="B71" s="111" t="s">
        <v>120</v>
      </c>
      <c r="C71" s="112">
        <v>0</v>
      </c>
      <c r="D71" s="129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4">
        <v>0</v>
      </c>
      <c r="T71" s="113">
        <v>0</v>
      </c>
      <c r="U71" s="129">
        <f t="shared" si="0"/>
        <v>0</v>
      </c>
      <c r="V71" s="86">
        <f t="shared" si="1"/>
        <v>0</v>
      </c>
      <c r="W71" s="6"/>
      <c r="X71" s="129">
        <v>0</v>
      </c>
      <c r="Y71" s="94">
        <v>0</v>
      </c>
      <c r="Z71" s="113">
        <f t="shared" si="2"/>
        <v>0</v>
      </c>
      <c r="AA71" s="114">
        <f t="shared" si="3"/>
        <v>0</v>
      </c>
      <c r="AB71" s="6"/>
      <c r="AC71" s="92">
        <v>0</v>
      </c>
      <c r="AD71" s="93">
        <f t="shared" si="4"/>
        <v>0</v>
      </c>
      <c r="AE71" s="89">
        <f t="shared" si="5"/>
        <v>0</v>
      </c>
      <c r="AF71" s="94">
        <v>0</v>
      </c>
      <c r="AG71" s="94" t="s">
        <v>58</v>
      </c>
      <c r="AH71" s="95">
        <f t="shared" si="6"/>
        <v>0</v>
      </c>
      <c r="AI71" s="50"/>
      <c r="AJ71" s="50"/>
      <c r="AK71" s="78">
        <v>0</v>
      </c>
      <c r="AL71" s="84">
        <v>0</v>
      </c>
      <c r="AM71" s="84">
        <v>0</v>
      </c>
      <c r="AN71" s="84">
        <v>0</v>
      </c>
      <c r="AO71" s="144">
        <v>0</v>
      </c>
      <c r="AP71" s="84">
        <v>0</v>
      </c>
      <c r="AQ71" s="84">
        <v>0</v>
      </c>
      <c r="AR71" s="144">
        <v>0</v>
      </c>
      <c r="AS71" s="86"/>
      <c r="AT71" s="6" t="str">
        <f>IF(C71=1,IFERROR((X71-[1]abvfnd20!X71)/[1]abvfnd20!X71*100,""),"")</f>
        <v/>
      </c>
      <c r="AU71" s="148" t="s">
        <v>513</v>
      </c>
      <c r="AV71" s="149" t="s">
        <v>513</v>
      </c>
      <c r="AW71" s="49"/>
    </row>
    <row r="72" spans="1:49" ht="11.25" x14ac:dyDescent="0.2">
      <c r="A72" s="110">
        <v>63</v>
      </c>
      <c r="B72" s="111" t="s">
        <v>121</v>
      </c>
      <c r="C72" s="112">
        <v>1</v>
      </c>
      <c r="D72" s="129">
        <v>79653</v>
      </c>
      <c r="E72" s="113">
        <v>110000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8221</v>
      </c>
      <c r="O72" s="113">
        <v>0</v>
      </c>
      <c r="P72" s="113">
        <v>0</v>
      </c>
      <c r="Q72" s="113">
        <v>0</v>
      </c>
      <c r="R72" s="113">
        <v>0</v>
      </c>
      <c r="S72" s="114">
        <v>0</v>
      </c>
      <c r="T72" s="113" t="s">
        <v>66</v>
      </c>
      <c r="U72" s="129">
        <f t="shared" si="0"/>
        <v>149285.66999999998</v>
      </c>
      <c r="V72" s="86">
        <f t="shared" si="1"/>
        <v>5.5459444029263718</v>
      </c>
      <c r="W72" s="6"/>
      <c r="X72" s="129">
        <v>2005332.3699999996</v>
      </c>
      <c r="Y72" s="94">
        <v>2691798.8922000001</v>
      </c>
      <c r="Z72" s="113">
        <f t="shared" si="2"/>
        <v>686466.52220000047</v>
      </c>
      <c r="AA72" s="114">
        <f t="shared" si="3"/>
        <v>38071.051665914245</v>
      </c>
      <c r="AB72" s="6"/>
      <c r="AC72" s="92">
        <v>150.0322999339825</v>
      </c>
      <c r="AD72" s="93">
        <f t="shared" si="4"/>
        <v>132.33356625735246</v>
      </c>
      <c r="AE72" s="89">
        <f t="shared" si="5"/>
        <v>-17.698733676630042</v>
      </c>
      <c r="AF72" s="94">
        <v>3</v>
      </c>
      <c r="AG72" s="94">
        <v>1</v>
      </c>
      <c r="AH72" s="95">
        <f t="shared" si="6"/>
        <v>132.33356625735246</v>
      </c>
      <c r="AI72" s="50"/>
      <c r="AJ72" s="50"/>
      <c r="AK72" s="78">
        <v>117.87125282601451</v>
      </c>
      <c r="AL72" s="84">
        <v>121.64073597357073</v>
      </c>
      <c r="AM72" s="84">
        <v>117.87125282601451</v>
      </c>
      <c r="AN72" s="84">
        <v>117.87125282601451</v>
      </c>
      <c r="AO72" s="144">
        <v>117.87125282601451</v>
      </c>
      <c r="AP72" s="84">
        <v>132.33356625735246</v>
      </c>
      <c r="AQ72" s="84">
        <v>132.33356625735246</v>
      </c>
      <c r="AR72" s="144">
        <v>132.33356625735246</v>
      </c>
      <c r="AS72" s="86"/>
      <c r="AT72" s="6">
        <f>IF(C72=1,IFERROR((X72-[1]abvfnd20!X72)/[1]abvfnd20!X72*100,""),"")</f>
        <v>-2.5075709875134531</v>
      </c>
      <c r="AU72" s="148">
        <v>-2.5075709875134531</v>
      </c>
      <c r="AV72" s="149">
        <v>9.3958161752675693</v>
      </c>
      <c r="AW72" s="49"/>
    </row>
    <row r="73" spans="1:49" ht="11.25" x14ac:dyDescent="0.2">
      <c r="A73" s="110">
        <v>64</v>
      </c>
      <c r="B73" s="111" t="s">
        <v>122</v>
      </c>
      <c r="C73" s="112">
        <v>1</v>
      </c>
      <c r="D73" s="129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968391</v>
      </c>
      <c r="K73" s="113">
        <v>830613</v>
      </c>
      <c r="L73" s="113">
        <v>732916</v>
      </c>
      <c r="M73" s="113">
        <v>1925</v>
      </c>
      <c r="N73" s="113">
        <v>178831</v>
      </c>
      <c r="O73" s="113">
        <v>64236.55</v>
      </c>
      <c r="P73" s="113">
        <v>0</v>
      </c>
      <c r="Q73" s="113">
        <v>0</v>
      </c>
      <c r="R73" s="113">
        <v>0</v>
      </c>
      <c r="S73" s="114">
        <v>0</v>
      </c>
      <c r="T73" s="113" t="s">
        <v>56</v>
      </c>
      <c r="U73" s="129">
        <f t="shared" si="0"/>
        <v>2776912.55</v>
      </c>
      <c r="V73" s="86">
        <f t="shared" si="1"/>
        <v>9.4861279895578043</v>
      </c>
      <c r="W73" s="6"/>
      <c r="X73" s="129">
        <v>25739349.560000002</v>
      </c>
      <c r="Y73" s="94">
        <v>29273403.78557812</v>
      </c>
      <c r="Z73" s="113">
        <f t="shared" si="2"/>
        <v>3534054.2255781181</v>
      </c>
      <c r="AA73" s="114">
        <f t="shared" si="3"/>
        <v>335244.90705871617</v>
      </c>
      <c r="AB73" s="6"/>
      <c r="AC73" s="92">
        <v>112.9378991775847</v>
      </c>
      <c r="AD73" s="93">
        <f t="shared" si="4"/>
        <v>112.42770067309891</v>
      </c>
      <c r="AE73" s="89">
        <f t="shared" si="5"/>
        <v>-0.51019850448578552</v>
      </c>
      <c r="AF73" s="94">
        <v>85.69</v>
      </c>
      <c r="AG73" s="94">
        <v>1</v>
      </c>
      <c r="AH73" s="95">
        <f t="shared" si="6"/>
        <v>112.42770067309891</v>
      </c>
      <c r="AI73" s="50"/>
      <c r="AJ73" s="50"/>
      <c r="AK73" s="78">
        <v>111.19859662574756</v>
      </c>
      <c r="AL73" s="84">
        <v>116.57926566148711</v>
      </c>
      <c r="AM73" s="84">
        <v>111.19859662574756</v>
      </c>
      <c r="AN73" s="84">
        <v>112.47841151957032</v>
      </c>
      <c r="AO73" s="144">
        <v>112.42561312306196</v>
      </c>
      <c r="AP73" s="84">
        <v>112.42561312306196</v>
      </c>
      <c r="AQ73" s="84">
        <v>112.42541788013405</v>
      </c>
      <c r="AR73" s="144">
        <v>112.42770067309891</v>
      </c>
      <c r="AS73" s="86"/>
      <c r="AT73" s="6">
        <f>IF(C73=1,IFERROR((X73-[1]abvfnd20!X73)/[1]abvfnd20!X73*100,""),"")</f>
        <v>6.8637460724959114</v>
      </c>
      <c r="AU73" s="148">
        <v>6.8637460724959114</v>
      </c>
      <c r="AV73" s="149">
        <v>7.7554157009242788</v>
      </c>
      <c r="AW73" s="49"/>
    </row>
    <row r="74" spans="1:49" ht="11.25" x14ac:dyDescent="0.2">
      <c r="A74" s="110">
        <v>65</v>
      </c>
      <c r="B74" s="111" t="s">
        <v>123</v>
      </c>
      <c r="C74" s="112">
        <v>1</v>
      </c>
      <c r="D74" s="129">
        <v>0</v>
      </c>
      <c r="E74" s="113">
        <v>97000</v>
      </c>
      <c r="F74" s="113">
        <v>0</v>
      </c>
      <c r="G74" s="113">
        <v>0</v>
      </c>
      <c r="H74" s="113">
        <v>0</v>
      </c>
      <c r="I74" s="113">
        <v>63050</v>
      </c>
      <c r="J74" s="113">
        <v>620235.06000000006</v>
      </c>
      <c r="K74" s="113">
        <v>289621.59999999998</v>
      </c>
      <c r="L74" s="113">
        <v>781116</v>
      </c>
      <c r="M74" s="113">
        <v>0</v>
      </c>
      <c r="N74" s="113">
        <v>0</v>
      </c>
      <c r="O74" s="113">
        <v>8481.4100000000017</v>
      </c>
      <c r="P74" s="113">
        <v>0</v>
      </c>
      <c r="Q74" s="113">
        <v>0</v>
      </c>
      <c r="R74" s="113">
        <v>0</v>
      </c>
      <c r="S74" s="114">
        <v>0</v>
      </c>
      <c r="T74" s="113" t="s">
        <v>66</v>
      </c>
      <c r="U74" s="129">
        <f t="shared" ref="U74:U137" si="7">IF(OR(T74="X",T74="X16",T74="X17"),SUM(D74:S74),
IF(T74="x18",SUM(D74:S74)-D74*0.61-L74*0.61,SUM(D74:S74)-D74-L74))</f>
        <v>1383023.31</v>
      </c>
      <c r="V74" s="86">
        <f t="shared" ref="V74:V137" si="8">IF(AND(C74=1,U74&gt;0),U74/Y74*100,0)</f>
        <v>5.2948217390089676</v>
      </c>
      <c r="W74" s="6"/>
      <c r="X74" s="129">
        <v>15514224.726079997</v>
      </c>
      <c r="Y74" s="94">
        <v>26120299.760249544</v>
      </c>
      <c r="Z74" s="113">
        <f t="shared" ref="Z74:Z137" si="9">IF(Y74-X74&gt;0,Y74-X74,0)</f>
        <v>10606075.034169547</v>
      </c>
      <c r="AA74" s="114">
        <f t="shared" ref="AA74:AA137" si="10">V74*0.01*Z74</f>
        <v>561572.76656481193</v>
      </c>
      <c r="AB74" s="6"/>
      <c r="AC74" s="92">
        <v>147.32786799939143</v>
      </c>
      <c r="AD74" s="93">
        <f t="shared" ref="AD74:AD137" si="11">IFERROR(IF(C74=1,(Y74-AA74)/X74*100,0),"")</f>
        <v>164.74382345847772</v>
      </c>
      <c r="AE74" s="89">
        <f t="shared" ref="AE74:AE137" si="12">AD74-AC74</f>
        <v>17.415955459086291</v>
      </c>
      <c r="AF74" s="94">
        <v>8</v>
      </c>
      <c r="AG74" s="94">
        <v>1</v>
      </c>
      <c r="AH74" s="95">
        <f t="shared" ref="AH74:AH137" si="13">IF(AG74=1,AD74,AC74)</f>
        <v>164.74382345847772</v>
      </c>
      <c r="AI74" s="50"/>
      <c r="AJ74" s="50"/>
      <c r="AK74" s="78">
        <v>157.16097366055217</v>
      </c>
      <c r="AL74" s="84">
        <v>157.56435161103781</v>
      </c>
      <c r="AM74" s="84">
        <v>157.16097366055217</v>
      </c>
      <c r="AN74" s="84">
        <v>157.16097366055217</v>
      </c>
      <c r="AO74" s="144">
        <v>157.16097366055217</v>
      </c>
      <c r="AP74" s="84">
        <v>164.74377146980274</v>
      </c>
      <c r="AQ74" s="84">
        <v>164.74376660743249</v>
      </c>
      <c r="AR74" s="144">
        <v>164.74382345847772</v>
      </c>
      <c r="AS74" s="86"/>
      <c r="AT74" s="6">
        <f>IF(C74=1,IFERROR((X74-[1]abvfnd20!X74)/[1]abvfnd20!X74*100,""),"")</f>
        <v>-1.0584454962466132</v>
      </c>
      <c r="AU74" s="148">
        <v>-1.0584454962466132</v>
      </c>
      <c r="AV74" s="149">
        <v>3.6993315266216165</v>
      </c>
      <c r="AW74" s="49"/>
    </row>
    <row r="75" spans="1:49" ht="11.25" x14ac:dyDescent="0.2">
      <c r="A75" s="110">
        <v>66</v>
      </c>
      <c r="B75" s="111" t="s">
        <v>124</v>
      </c>
      <c r="C75" s="112">
        <v>0</v>
      </c>
      <c r="D75" s="129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4">
        <v>0</v>
      </c>
      <c r="T75" s="113">
        <v>0</v>
      </c>
      <c r="U75" s="129">
        <f t="shared" si="7"/>
        <v>0</v>
      </c>
      <c r="V75" s="86">
        <f t="shared" si="8"/>
        <v>0</v>
      </c>
      <c r="W75" s="6"/>
      <c r="X75" s="129">
        <v>0</v>
      </c>
      <c r="Y75" s="94">
        <v>0</v>
      </c>
      <c r="Z75" s="113">
        <f t="shared" si="9"/>
        <v>0</v>
      </c>
      <c r="AA75" s="114">
        <f t="shared" si="10"/>
        <v>0</v>
      </c>
      <c r="AB75" s="6"/>
      <c r="AC75" s="92">
        <v>0</v>
      </c>
      <c r="AD75" s="93">
        <f t="shared" si="11"/>
        <v>0</v>
      </c>
      <c r="AE75" s="89">
        <f t="shared" si="12"/>
        <v>0</v>
      </c>
      <c r="AF75" s="94">
        <v>0</v>
      </c>
      <c r="AG75" s="94" t="s">
        <v>58</v>
      </c>
      <c r="AH75" s="95">
        <f t="shared" si="13"/>
        <v>0</v>
      </c>
      <c r="AI75" s="50"/>
      <c r="AJ75" s="50"/>
      <c r="AK75" s="78">
        <v>0</v>
      </c>
      <c r="AL75" s="84">
        <v>0</v>
      </c>
      <c r="AM75" s="84">
        <v>0</v>
      </c>
      <c r="AN75" s="84">
        <v>0</v>
      </c>
      <c r="AO75" s="144">
        <v>0</v>
      </c>
      <c r="AP75" s="84">
        <v>0</v>
      </c>
      <c r="AQ75" s="84">
        <v>0</v>
      </c>
      <c r="AR75" s="144">
        <v>0</v>
      </c>
      <c r="AS75" s="86"/>
      <c r="AT75" s="6" t="str">
        <f>IF(C75=1,IFERROR((X75-[1]abvfnd20!X75)/[1]abvfnd20!X75*100,""),"")</f>
        <v/>
      </c>
      <c r="AU75" s="148" t="s">
        <v>513</v>
      </c>
      <c r="AV75" s="149" t="s">
        <v>513</v>
      </c>
      <c r="AW75" s="49"/>
    </row>
    <row r="76" spans="1:49" ht="11.25" x14ac:dyDescent="0.2">
      <c r="A76" s="110">
        <v>67</v>
      </c>
      <c r="B76" s="111" t="s">
        <v>125</v>
      </c>
      <c r="C76" s="112">
        <v>1</v>
      </c>
      <c r="D76" s="129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269993</v>
      </c>
      <c r="K76" s="113">
        <v>928050</v>
      </c>
      <c r="L76" s="113">
        <v>533668</v>
      </c>
      <c r="M76" s="113">
        <v>0</v>
      </c>
      <c r="N76" s="113">
        <v>0</v>
      </c>
      <c r="O76" s="113">
        <v>2746.1000000000004</v>
      </c>
      <c r="P76" s="113">
        <v>0</v>
      </c>
      <c r="Q76" s="113">
        <v>0</v>
      </c>
      <c r="R76" s="113">
        <v>0</v>
      </c>
      <c r="S76" s="114">
        <v>0</v>
      </c>
      <c r="T76" s="113" t="s">
        <v>66</v>
      </c>
      <c r="U76" s="129">
        <f t="shared" si="7"/>
        <v>1408919.62</v>
      </c>
      <c r="V76" s="86">
        <f t="shared" si="8"/>
        <v>3.2678654541562357</v>
      </c>
      <c r="W76" s="6"/>
      <c r="X76" s="129">
        <v>21359034.911680002</v>
      </c>
      <c r="Y76" s="94">
        <v>43114370.519999996</v>
      </c>
      <c r="Z76" s="113">
        <f t="shared" si="9"/>
        <v>21755335.608319994</v>
      </c>
      <c r="AA76" s="114">
        <f t="shared" si="10"/>
        <v>710935.09678003949</v>
      </c>
      <c r="AB76" s="6"/>
      <c r="AC76" s="92">
        <v>196.43370506710266</v>
      </c>
      <c r="AD76" s="93">
        <f t="shared" si="11"/>
        <v>198.52692595222086</v>
      </c>
      <c r="AE76" s="89">
        <f t="shared" si="12"/>
        <v>2.0932208851181997</v>
      </c>
      <c r="AF76" s="94">
        <v>2</v>
      </c>
      <c r="AG76" s="94">
        <v>1</v>
      </c>
      <c r="AH76" s="95">
        <f t="shared" si="13"/>
        <v>198.52692595222086</v>
      </c>
      <c r="AI76" s="50"/>
      <c r="AJ76" s="50"/>
      <c r="AK76" s="78">
        <v>200.13016824977043</v>
      </c>
      <c r="AL76" s="84">
        <v>180.99399224032084</v>
      </c>
      <c r="AM76" s="84">
        <v>200.13016824977043</v>
      </c>
      <c r="AN76" s="84">
        <v>200.13016824977043</v>
      </c>
      <c r="AO76" s="144">
        <v>200.13016824977043</v>
      </c>
      <c r="AP76" s="84">
        <v>200.13016824977043</v>
      </c>
      <c r="AQ76" s="84">
        <v>200.13016824977043</v>
      </c>
      <c r="AR76" s="144">
        <v>198.52692595222086</v>
      </c>
      <c r="AS76" s="86"/>
      <c r="AT76" s="6">
        <f>IF(C76=1,IFERROR((X76-[1]abvfnd20!X76)/[1]abvfnd20!X76*100,""),"")</f>
        <v>5.224540310441868</v>
      </c>
      <c r="AU76" s="148">
        <v>5.224540310441868</v>
      </c>
      <c r="AV76" s="149">
        <v>4.6189612244034288</v>
      </c>
      <c r="AW76" s="49"/>
    </row>
    <row r="77" spans="1:49" ht="11.25" x14ac:dyDescent="0.2">
      <c r="A77" s="110">
        <v>68</v>
      </c>
      <c r="B77" s="111" t="s">
        <v>126</v>
      </c>
      <c r="C77" s="112">
        <v>1</v>
      </c>
      <c r="D77" s="129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38000</v>
      </c>
      <c r="M77" s="113">
        <v>0</v>
      </c>
      <c r="N77" s="113">
        <v>16421</v>
      </c>
      <c r="O77" s="113">
        <v>0</v>
      </c>
      <c r="P77" s="113">
        <v>0</v>
      </c>
      <c r="Q77" s="113">
        <v>0</v>
      </c>
      <c r="R77" s="113">
        <v>0</v>
      </c>
      <c r="S77" s="114">
        <v>0</v>
      </c>
      <c r="T77" s="113" t="s">
        <v>66</v>
      </c>
      <c r="U77" s="129">
        <f t="shared" si="7"/>
        <v>31241</v>
      </c>
      <c r="V77" s="86">
        <f t="shared" si="8"/>
        <v>1.3730381033170453</v>
      </c>
      <c r="W77" s="6"/>
      <c r="X77" s="129">
        <v>894594.8200000003</v>
      </c>
      <c r="Y77" s="94">
        <v>2275319.23</v>
      </c>
      <c r="Z77" s="113">
        <f t="shared" si="9"/>
        <v>1380724.4099999997</v>
      </c>
      <c r="AA77" s="114">
        <f t="shared" si="10"/>
        <v>18957.872251099463</v>
      </c>
      <c r="AB77" s="6"/>
      <c r="AC77" s="92">
        <v>171.40438086693908</v>
      </c>
      <c r="AD77" s="93">
        <f t="shared" si="11"/>
        <v>252.22159879585485</v>
      </c>
      <c r="AE77" s="89">
        <f t="shared" si="12"/>
        <v>80.817217928915767</v>
      </c>
      <c r="AF77" s="94">
        <v>0</v>
      </c>
      <c r="AG77" s="94">
        <v>1</v>
      </c>
      <c r="AH77" s="95">
        <f t="shared" si="13"/>
        <v>252.22159879585485</v>
      </c>
      <c r="AI77" s="50"/>
      <c r="AJ77" s="50"/>
      <c r="AK77" s="78">
        <v>261.77708534619592</v>
      </c>
      <c r="AL77" s="84">
        <v>257.22387878859183</v>
      </c>
      <c r="AM77" s="84">
        <v>261.77708534619592</v>
      </c>
      <c r="AN77" s="84">
        <v>256.79661098698676</v>
      </c>
      <c r="AO77" s="144">
        <v>252.22159879585485</v>
      </c>
      <c r="AP77" s="84">
        <v>252.22159879585485</v>
      </c>
      <c r="AQ77" s="84">
        <v>252.22159879585485</v>
      </c>
      <c r="AR77" s="144">
        <v>252.22159879585485</v>
      </c>
      <c r="AS77" s="86"/>
      <c r="AT77" s="6">
        <f>IF(C77=1,IFERROR((X77-[1]abvfnd20!X77)/[1]abvfnd20!X77*100,""),"")</f>
        <v>-8.9469977795072424</v>
      </c>
      <c r="AU77" s="148">
        <v>-8.9469977795072424</v>
      </c>
      <c r="AV77" s="149">
        <v>-12.033781949577078</v>
      </c>
      <c r="AW77" s="49"/>
    </row>
    <row r="78" spans="1:49" ht="11.25" x14ac:dyDescent="0.2">
      <c r="A78" s="110">
        <v>69</v>
      </c>
      <c r="B78" s="111" t="s">
        <v>127</v>
      </c>
      <c r="C78" s="112">
        <v>0</v>
      </c>
      <c r="D78" s="129"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95000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4">
        <v>0</v>
      </c>
      <c r="T78" s="113">
        <v>0</v>
      </c>
      <c r="U78" s="129">
        <f t="shared" si="7"/>
        <v>95000</v>
      </c>
      <c r="V78" s="86">
        <f t="shared" si="8"/>
        <v>0</v>
      </c>
      <c r="W78" s="6"/>
      <c r="X78" s="129">
        <v>87946.800000000017</v>
      </c>
      <c r="Y78" s="94">
        <v>153481.20000000001</v>
      </c>
      <c r="Z78" s="113">
        <f t="shared" si="9"/>
        <v>65534.399999999994</v>
      </c>
      <c r="AA78" s="114">
        <f t="shared" si="10"/>
        <v>0</v>
      </c>
      <c r="AB78" s="6"/>
      <c r="AC78" s="92">
        <v>0</v>
      </c>
      <c r="AD78" s="93">
        <f t="shared" si="11"/>
        <v>0</v>
      </c>
      <c r="AE78" s="89">
        <f t="shared" si="12"/>
        <v>0</v>
      </c>
      <c r="AF78" s="94">
        <v>0</v>
      </c>
      <c r="AG78" s="94" t="s">
        <v>58</v>
      </c>
      <c r="AH78" s="95">
        <f t="shared" si="13"/>
        <v>0</v>
      </c>
      <c r="AI78" s="50"/>
      <c r="AJ78" s="50"/>
      <c r="AK78" s="78">
        <v>0</v>
      </c>
      <c r="AL78" s="84">
        <v>0</v>
      </c>
      <c r="AM78" s="84">
        <v>0</v>
      </c>
      <c r="AN78" s="84">
        <v>0</v>
      </c>
      <c r="AO78" s="144">
        <v>0</v>
      </c>
      <c r="AP78" s="84">
        <v>0</v>
      </c>
      <c r="AQ78" s="84">
        <v>0</v>
      </c>
      <c r="AR78" s="144">
        <v>0</v>
      </c>
      <c r="AS78" s="86"/>
      <c r="AT78" s="6" t="str">
        <f>IF(C78=1,IFERROR((X78-[1]abvfnd20!X78)/[1]abvfnd20!X78*100,""),"")</f>
        <v/>
      </c>
      <c r="AU78" s="148" t="s">
        <v>513</v>
      </c>
      <c r="AV78" s="149" t="s">
        <v>513</v>
      </c>
      <c r="AW78" s="49"/>
    </row>
    <row r="79" spans="1:49" ht="11.25" x14ac:dyDescent="0.2">
      <c r="A79" s="110">
        <v>70</v>
      </c>
      <c r="B79" s="111" t="s">
        <v>128</v>
      </c>
      <c r="C79" s="112">
        <v>0</v>
      </c>
      <c r="D79" s="129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4">
        <v>0</v>
      </c>
      <c r="T79" s="113">
        <v>0</v>
      </c>
      <c r="U79" s="129">
        <f t="shared" si="7"/>
        <v>0</v>
      </c>
      <c r="V79" s="86">
        <f t="shared" si="8"/>
        <v>0</v>
      </c>
      <c r="W79" s="6"/>
      <c r="X79" s="129">
        <v>379495.22</v>
      </c>
      <c r="Y79" s="94">
        <v>487493</v>
      </c>
      <c r="Z79" s="113">
        <f t="shared" si="9"/>
        <v>107997.78000000003</v>
      </c>
      <c r="AA79" s="114">
        <f t="shared" si="10"/>
        <v>0</v>
      </c>
      <c r="AB79" s="6"/>
      <c r="AC79" s="92">
        <v>0</v>
      </c>
      <c r="AD79" s="93">
        <f t="shared" si="11"/>
        <v>0</v>
      </c>
      <c r="AE79" s="89">
        <f t="shared" si="12"/>
        <v>0</v>
      </c>
      <c r="AF79" s="94">
        <v>0</v>
      </c>
      <c r="AG79" s="94" t="s">
        <v>58</v>
      </c>
      <c r="AH79" s="95">
        <f t="shared" si="13"/>
        <v>0</v>
      </c>
      <c r="AI79" s="50"/>
      <c r="AJ79" s="50"/>
      <c r="AK79" s="78">
        <v>0</v>
      </c>
      <c r="AL79" s="84">
        <v>0</v>
      </c>
      <c r="AM79" s="84">
        <v>0</v>
      </c>
      <c r="AN79" s="84">
        <v>0</v>
      </c>
      <c r="AO79" s="144">
        <v>0</v>
      </c>
      <c r="AP79" s="84">
        <v>0</v>
      </c>
      <c r="AQ79" s="84">
        <v>0</v>
      </c>
      <c r="AR79" s="144">
        <v>0</v>
      </c>
      <c r="AS79" s="86"/>
      <c r="AT79" s="6" t="str">
        <f>IF(C79=1,IFERROR((X79-[1]abvfnd20!X79)/[1]abvfnd20!X79*100,""),"")</f>
        <v/>
      </c>
      <c r="AU79" s="148" t="s">
        <v>513</v>
      </c>
      <c r="AV79" s="149" t="s">
        <v>513</v>
      </c>
      <c r="AW79" s="49"/>
    </row>
    <row r="80" spans="1:49" ht="11.25" x14ac:dyDescent="0.2">
      <c r="A80" s="110">
        <v>71</v>
      </c>
      <c r="B80" s="111" t="s">
        <v>129</v>
      </c>
      <c r="C80" s="112">
        <v>1</v>
      </c>
      <c r="D80" s="129">
        <v>0</v>
      </c>
      <c r="E80" s="113">
        <v>139186</v>
      </c>
      <c r="F80" s="113">
        <v>0</v>
      </c>
      <c r="G80" s="113">
        <v>0</v>
      </c>
      <c r="H80" s="113">
        <v>0</v>
      </c>
      <c r="I80" s="113">
        <v>0</v>
      </c>
      <c r="J80" s="113">
        <v>1975793</v>
      </c>
      <c r="K80" s="113">
        <v>1268676</v>
      </c>
      <c r="L80" s="113">
        <v>1837307</v>
      </c>
      <c r="M80" s="113">
        <v>543</v>
      </c>
      <c r="N80" s="113">
        <v>0</v>
      </c>
      <c r="O80" s="113">
        <v>10729.53</v>
      </c>
      <c r="P80" s="113">
        <v>0</v>
      </c>
      <c r="Q80" s="113">
        <v>0</v>
      </c>
      <c r="R80" s="113">
        <v>0</v>
      </c>
      <c r="S80" s="114">
        <v>0</v>
      </c>
      <c r="T80" s="113" t="s">
        <v>56</v>
      </c>
      <c r="U80" s="129">
        <f t="shared" si="7"/>
        <v>5232234.53</v>
      </c>
      <c r="V80" s="86">
        <f t="shared" si="8"/>
        <v>9.1563075528450266</v>
      </c>
      <c r="W80" s="6"/>
      <c r="X80" s="129">
        <v>37325532.020000011</v>
      </c>
      <c r="Y80" s="94">
        <v>57143499.164947256</v>
      </c>
      <c r="Z80" s="113">
        <f t="shared" si="9"/>
        <v>19817967.144947246</v>
      </c>
      <c r="AA80" s="114">
        <f t="shared" si="10"/>
        <v>1814594.0225131505</v>
      </c>
      <c r="AB80" s="6"/>
      <c r="AC80" s="92">
        <v>139.70368061727513</v>
      </c>
      <c r="AD80" s="93">
        <f t="shared" si="11"/>
        <v>148.23339989578022</v>
      </c>
      <c r="AE80" s="89">
        <f t="shared" si="12"/>
        <v>8.5297192785050981</v>
      </c>
      <c r="AF80" s="94">
        <v>9</v>
      </c>
      <c r="AG80" s="94">
        <v>1</v>
      </c>
      <c r="AH80" s="95">
        <f t="shared" si="13"/>
        <v>148.23339989578022</v>
      </c>
      <c r="AI80" s="50"/>
      <c r="AJ80" s="50"/>
      <c r="AK80" s="78">
        <v>146.86962673945249</v>
      </c>
      <c r="AL80" s="84">
        <v>146.2781257484653</v>
      </c>
      <c r="AM80" s="84">
        <v>146.86962673945249</v>
      </c>
      <c r="AN80" s="84">
        <v>147.22238083633178</v>
      </c>
      <c r="AO80" s="144">
        <v>147.08496235840184</v>
      </c>
      <c r="AP80" s="84">
        <v>147.08496235840184</v>
      </c>
      <c r="AQ80" s="84">
        <v>147.08492443957809</v>
      </c>
      <c r="AR80" s="144">
        <v>148.23339989578022</v>
      </c>
      <c r="AS80" s="86"/>
      <c r="AT80" s="6">
        <f>IF(C80=1,IFERROR((X80-[1]abvfnd20!X80)/[1]abvfnd20!X80*100,""),"")</f>
        <v>0.58725634935779147</v>
      </c>
      <c r="AU80" s="148">
        <v>0.58725634935779147</v>
      </c>
      <c r="AV80" s="149">
        <v>1.6943506601059188</v>
      </c>
      <c r="AW80" s="49"/>
    </row>
    <row r="81" spans="1:49" ht="11.25" x14ac:dyDescent="0.2">
      <c r="A81" s="110">
        <v>72</v>
      </c>
      <c r="B81" s="111" t="s">
        <v>130</v>
      </c>
      <c r="C81" s="112">
        <v>1</v>
      </c>
      <c r="D81" s="129">
        <v>0</v>
      </c>
      <c r="E81" s="113">
        <v>245500</v>
      </c>
      <c r="F81" s="113">
        <v>0</v>
      </c>
      <c r="G81" s="113">
        <v>0</v>
      </c>
      <c r="H81" s="113">
        <v>0</v>
      </c>
      <c r="I81" s="113">
        <v>438933</v>
      </c>
      <c r="J81" s="113">
        <v>764000</v>
      </c>
      <c r="K81" s="113">
        <v>255000</v>
      </c>
      <c r="L81" s="113">
        <v>1067924</v>
      </c>
      <c r="M81" s="113">
        <v>0</v>
      </c>
      <c r="N81" s="113">
        <v>8586</v>
      </c>
      <c r="O81" s="113">
        <v>11852.470000000001</v>
      </c>
      <c r="P81" s="113">
        <v>0</v>
      </c>
      <c r="Q81" s="113">
        <v>0</v>
      </c>
      <c r="R81" s="113">
        <v>0</v>
      </c>
      <c r="S81" s="114">
        <v>0</v>
      </c>
      <c r="T81" s="113" t="s">
        <v>56</v>
      </c>
      <c r="U81" s="129">
        <f t="shared" si="7"/>
        <v>2791795.47</v>
      </c>
      <c r="V81" s="86">
        <f t="shared" si="8"/>
        <v>5.635078298214963</v>
      </c>
      <c r="W81" s="6"/>
      <c r="X81" s="129">
        <v>38785092.380000003</v>
      </c>
      <c r="Y81" s="94">
        <v>49543153.125030473</v>
      </c>
      <c r="Z81" s="113">
        <f t="shared" si="9"/>
        <v>10758060.74503047</v>
      </c>
      <c r="AA81" s="114">
        <f t="shared" si="10"/>
        <v>606225.14635199495</v>
      </c>
      <c r="AB81" s="6"/>
      <c r="AC81" s="92">
        <v>120.34021705495557</v>
      </c>
      <c r="AD81" s="93">
        <f t="shared" si="11"/>
        <v>126.17458145829605</v>
      </c>
      <c r="AE81" s="89">
        <f t="shared" si="12"/>
        <v>5.8343644033404729</v>
      </c>
      <c r="AF81" s="94">
        <v>12</v>
      </c>
      <c r="AG81" s="94">
        <v>1</v>
      </c>
      <c r="AH81" s="95">
        <f t="shared" si="13"/>
        <v>126.17458145829605</v>
      </c>
      <c r="AI81" s="50"/>
      <c r="AJ81" s="50"/>
      <c r="AK81" s="78">
        <v>122.54308941162631</v>
      </c>
      <c r="AL81" s="84">
        <v>121.68174409800621</v>
      </c>
      <c r="AM81" s="84">
        <v>122.54308941162631</v>
      </c>
      <c r="AN81" s="84">
        <v>125.9984997942679</v>
      </c>
      <c r="AO81" s="144">
        <v>126.17343067123774</v>
      </c>
      <c r="AP81" s="84">
        <v>126.17343067123774</v>
      </c>
      <c r="AQ81" s="84">
        <v>126.17332304106286</v>
      </c>
      <c r="AR81" s="144">
        <v>126.17458145829605</v>
      </c>
      <c r="AS81" s="86"/>
      <c r="AT81" s="6">
        <f>IF(C81=1,IFERROR((X81-[1]abvfnd20!X81)/[1]abvfnd20!X81*100,""),"")</f>
        <v>1.0174492616276822</v>
      </c>
      <c r="AU81" s="148">
        <v>1.0174492616276822</v>
      </c>
      <c r="AV81" s="149">
        <v>4.2158972896096065</v>
      </c>
      <c r="AW81" s="49"/>
    </row>
    <row r="82" spans="1:49" ht="11.25" x14ac:dyDescent="0.2">
      <c r="A82" s="110">
        <v>73</v>
      </c>
      <c r="B82" s="111" t="s">
        <v>131</v>
      </c>
      <c r="C82" s="112">
        <v>1</v>
      </c>
      <c r="D82" s="129">
        <v>0</v>
      </c>
      <c r="E82" s="113">
        <v>50000</v>
      </c>
      <c r="F82" s="113">
        <v>0</v>
      </c>
      <c r="G82" s="113">
        <v>0</v>
      </c>
      <c r="H82" s="113">
        <v>0</v>
      </c>
      <c r="I82" s="113">
        <v>0</v>
      </c>
      <c r="J82" s="113">
        <v>901157</v>
      </c>
      <c r="K82" s="113">
        <v>981162</v>
      </c>
      <c r="L82" s="113">
        <v>1590433</v>
      </c>
      <c r="M82" s="113">
        <v>4427</v>
      </c>
      <c r="N82" s="113">
        <v>0</v>
      </c>
      <c r="O82" s="113">
        <v>188943.15</v>
      </c>
      <c r="P82" s="113">
        <v>0</v>
      </c>
      <c r="Q82" s="113">
        <v>0</v>
      </c>
      <c r="R82" s="113">
        <v>0</v>
      </c>
      <c r="S82" s="114">
        <v>0</v>
      </c>
      <c r="T82" s="113" t="s">
        <v>66</v>
      </c>
      <c r="U82" s="129">
        <f t="shared" si="7"/>
        <v>2745958.02</v>
      </c>
      <c r="V82" s="86">
        <f t="shared" si="8"/>
        <v>5.1148396722333382</v>
      </c>
      <c r="W82" s="6"/>
      <c r="X82" s="129">
        <v>31069861.763470002</v>
      </c>
      <c r="Y82" s="94">
        <v>53686101.539151624</v>
      </c>
      <c r="Z82" s="113">
        <f t="shared" si="9"/>
        <v>22616239.775681622</v>
      </c>
      <c r="AA82" s="114">
        <f t="shared" si="10"/>
        <v>1156784.40441398</v>
      </c>
      <c r="AB82" s="6"/>
      <c r="AC82" s="92">
        <v>170.75196029227888</v>
      </c>
      <c r="AD82" s="93">
        <f t="shared" si="11"/>
        <v>169.06839668175905</v>
      </c>
      <c r="AE82" s="89">
        <f t="shared" si="12"/>
        <v>-1.6835636105198262</v>
      </c>
      <c r="AF82" s="94">
        <v>36.530000000000008</v>
      </c>
      <c r="AG82" s="94">
        <v>1</v>
      </c>
      <c r="AH82" s="95">
        <f t="shared" si="13"/>
        <v>169.06839668175905</v>
      </c>
      <c r="AI82" s="50"/>
      <c r="AJ82" s="50"/>
      <c r="AK82" s="78">
        <v>165.33077809634915</v>
      </c>
      <c r="AL82" s="84">
        <v>165.58745965194672</v>
      </c>
      <c r="AM82" s="84">
        <v>165.33077809634915</v>
      </c>
      <c r="AN82" s="84">
        <v>168.92484568609214</v>
      </c>
      <c r="AO82" s="144">
        <v>169.05490566781097</v>
      </c>
      <c r="AP82" s="84">
        <v>169.05490566781097</v>
      </c>
      <c r="AQ82" s="84">
        <v>169.05364389051419</v>
      </c>
      <c r="AR82" s="144">
        <v>169.06839668175905</v>
      </c>
      <c r="AS82" s="86"/>
      <c r="AT82" s="6">
        <f>IF(C82=1,IFERROR((X82-[1]abvfnd20!X82)/[1]abvfnd20!X82*100,""),"")</f>
        <v>2.4467627929900693</v>
      </c>
      <c r="AU82" s="148">
        <v>2.4467627929900693</v>
      </c>
      <c r="AV82" s="149">
        <v>4.9975135461976832</v>
      </c>
      <c r="AW82" s="49"/>
    </row>
    <row r="83" spans="1:49" ht="11.25" x14ac:dyDescent="0.2">
      <c r="A83" s="110">
        <v>74</v>
      </c>
      <c r="B83" s="111" t="s">
        <v>132</v>
      </c>
      <c r="C83" s="112">
        <v>1</v>
      </c>
      <c r="D83" s="129">
        <v>0</v>
      </c>
      <c r="E83" s="113">
        <v>55000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88000</v>
      </c>
      <c r="M83" s="113">
        <v>0</v>
      </c>
      <c r="N83" s="113">
        <v>20102</v>
      </c>
      <c r="O83" s="113">
        <v>7775.81</v>
      </c>
      <c r="P83" s="113">
        <v>0</v>
      </c>
      <c r="Q83" s="113">
        <v>0</v>
      </c>
      <c r="R83" s="113">
        <v>0</v>
      </c>
      <c r="S83" s="114">
        <v>0</v>
      </c>
      <c r="T83" s="113" t="s">
        <v>66</v>
      </c>
      <c r="U83" s="129">
        <f t="shared" si="7"/>
        <v>117197.81</v>
      </c>
      <c r="V83" s="86">
        <f t="shared" si="8"/>
        <v>1.9931933149183092</v>
      </c>
      <c r="W83" s="6"/>
      <c r="X83" s="129">
        <v>3368724.2699999996</v>
      </c>
      <c r="Y83" s="94">
        <v>5879901.8200000003</v>
      </c>
      <c r="Z83" s="113">
        <f t="shared" si="9"/>
        <v>2511177.5500000007</v>
      </c>
      <c r="AA83" s="114">
        <f t="shared" si="10"/>
        <v>50052.623052329393</v>
      </c>
      <c r="AB83" s="6"/>
      <c r="AC83" s="92">
        <v>166.65706164896147</v>
      </c>
      <c r="AD83" s="93">
        <f t="shared" si="11"/>
        <v>173.05806975254973</v>
      </c>
      <c r="AE83" s="89">
        <f t="shared" si="12"/>
        <v>6.4010081035882536</v>
      </c>
      <c r="AF83" s="94">
        <v>7.5</v>
      </c>
      <c r="AG83" s="94">
        <v>1</v>
      </c>
      <c r="AH83" s="95">
        <f t="shared" si="13"/>
        <v>173.05806975254973</v>
      </c>
      <c r="AI83" s="50"/>
      <c r="AJ83" s="50"/>
      <c r="AK83" s="78">
        <v>176.42948473016381</v>
      </c>
      <c r="AL83" s="84">
        <v>178.44130203848869</v>
      </c>
      <c r="AM83" s="84">
        <v>176.42948473016381</v>
      </c>
      <c r="AN83" s="84">
        <v>173.77998290247407</v>
      </c>
      <c r="AO83" s="144">
        <v>173.05806975254973</v>
      </c>
      <c r="AP83" s="84">
        <v>173.05806975254973</v>
      </c>
      <c r="AQ83" s="84">
        <v>173.05806975254973</v>
      </c>
      <c r="AR83" s="144">
        <v>173.05806975254973</v>
      </c>
      <c r="AS83" s="86"/>
      <c r="AT83" s="6">
        <f>IF(C83=1,IFERROR((X83-[1]abvfnd20!X83)/[1]abvfnd20!X83*100,""),"")</f>
        <v>0.41743759599127961</v>
      </c>
      <c r="AU83" s="148">
        <v>0.41743759599127961</v>
      </c>
      <c r="AV83" s="149">
        <v>-1.2738997410329629</v>
      </c>
      <c r="AW83" s="49"/>
    </row>
    <row r="84" spans="1:49" ht="11.25" x14ac:dyDescent="0.2">
      <c r="A84" s="110">
        <v>75</v>
      </c>
      <c r="B84" s="111" t="s">
        <v>133</v>
      </c>
      <c r="C84" s="112">
        <v>0</v>
      </c>
      <c r="D84" s="129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4">
        <v>0</v>
      </c>
      <c r="T84" s="113">
        <v>0</v>
      </c>
      <c r="U84" s="129">
        <f t="shared" si="7"/>
        <v>0</v>
      </c>
      <c r="V84" s="86">
        <f t="shared" si="8"/>
        <v>0</v>
      </c>
      <c r="W84" s="6"/>
      <c r="X84" s="129">
        <v>0</v>
      </c>
      <c r="Y84" s="94">
        <v>111975</v>
      </c>
      <c r="Z84" s="113">
        <f t="shared" si="9"/>
        <v>111975</v>
      </c>
      <c r="AA84" s="114">
        <f t="shared" si="10"/>
        <v>0</v>
      </c>
      <c r="AB84" s="6"/>
      <c r="AC84" s="92">
        <v>0</v>
      </c>
      <c r="AD84" s="93">
        <f t="shared" si="11"/>
        <v>0</v>
      </c>
      <c r="AE84" s="89">
        <f t="shared" si="12"/>
        <v>0</v>
      </c>
      <c r="AF84" s="94">
        <v>0</v>
      </c>
      <c r="AG84" s="94" t="s">
        <v>58</v>
      </c>
      <c r="AH84" s="95">
        <f t="shared" si="13"/>
        <v>0</v>
      </c>
      <c r="AI84" s="50"/>
      <c r="AJ84" s="50"/>
      <c r="AK84" s="78">
        <v>0</v>
      </c>
      <c r="AL84" s="84">
        <v>0</v>
      </c>
      <c r="AM84" s="84">
        <v>0</v>
      </c>
      <c r="AN84" s="84">
        <v>0</v>
      </c>
      <c r="AO84" s="144">
        <v>0</v>
      </c>
      <c r="AP84" s="84">
        <v>0</v>
      </c>
      <c r="AQ84" s="84">
        <v>0</v>
      </c>
      <c r="AR84" s="144">
        <v>0</v>
      </c>
      <c r="AS84" s="86"/>
      <c r="AT84" s="6" t="str">
        <f>IF(C84=1,IFERROR((X84-[1]abvfnd20!X84)/[1]abvfnd20!X84*100,""),"")</f>
        <v/>
      </c>
      <c r="AU84" s="148" t="s">
        <v>513</v>
      </c>
      <c r="AV84" s="149" t="s">
        <v>513</v>
      </c>
      <c r="AW84" s="49"/>
    </row>
    <row r="85" spans="1:49" ht="11.25" x14ac:dyDescent="0.2">
      <c r="A85" s="110">
        <v>76</v>
      </c>
      <c r="B85" s="111" t="s">
        <v>134</v>
      </c>
      <c r="C85" s="112">
        <v>0</v>
      </c>
      <c r="D85" s="129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4">
        <v>0</v>
      </c>
      <c r="T85" s="113">
        <v>0</v>
      </c>
      <c r="U85" s="129">
        <f t="shared" si="7"/>
        <v>0</v>
      </c>
      <c r="V85" s="86">
        <f t="shared" si="8"/>
        <v>0</v>
      </c>
      <c r="W85" s="6"/>
      <c r="X85" s="129">
        <v>0</v>
      </c>
      <c r="Y85" s="94">
        <v>0</v>
      </c>
      <c r="Z85" s="113">
        <f t="shared" si="9"/>
        <v>0</v>
      </c>
      <c r="AA85" s="114">
        <f t="shared" si="10"/>
        <v>0</v>
      </c>
      <c r="AB85" s="6"/>
      <c r="AC85" s="92">
        <v>0</v>
      </c>
      <c r="AD85" s="93">
        <f t="shared" si="11"/>
        <v>0</v>
      </c>
      <c r="AE85" s="89">
        <f t="shared" si="12"/>
        <v>0</v>
      </c>
      <c r="AF85" s="94">
        <v>0</v>
      </c>
      <c r="AG85" s="94" t="s">
        <v>58</v>
      </c>
      <c r="AH85" s="95">
        <f t="shared" si="13"/>
        <v>0</v>
      </c>
      <c r="AI85" s="50"/>
      <c r="AJ85" s="50"/>
      <c r="AK85" s="78">
        <v>0</v>
      </c>
      <c r="AL85" s="84">
        <v>0</v>
      </c>
      <c r="AM85" s="84">
        <v>0</v>
      </c>
      <c r="AN85" s="84">
        <v>0</v>
      </c>
      <c r="AO85" s="144">
        <v>0</v>
      </c>
      <c r="AP85" s="84">
        <v>0</v>
      </c>
      <c r="AQ85" s="84">
        <v>0</v>
      </c>
      <c r="AR85" s="144">
        <v>0</v>
      </c>
      <c r="AS85" s="86"/>
      <c r="AT85" s="6" t="str">
        <f>IF(C85=1,IFERROR((X85-[1]abvfnd20!X85)/[1]abvfnd20!X85*100,""),"")</f>
        <v/>
      </c>
      <c r="AU85" s="148" t="s">
        <v>513</v>
      </c>
      <c r="AV85" s="149" t="s">
        <v>513</v>
      </c>
      <c r="AW85" s="49"/>
    </row>
    <row r="86" spans="1:49" ht="11.25" x14ac:dyDescent="0.2">
      <c r="A86" s="110">
        <v>77</v>
      </c>
      <c r="B86" s="111" t="s">
        <v>135</v>
      </c>
      <c r="C86" s="112">
        <v>1</v>
      </c>
      <c r="D86" s="129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269907</v>
      </c>
      <c r="K86" s="113">
        <v>26783</v>
      </c>
      <c r="L86" s="113">
        <v>127326</v>
      </c>
      <c r="M86" s="113">
        <v>0</v>
      </c>
      <c r="N86" s="113">
        <v>115733</v>
      </c>
      <c r="O86" s="113">
        <v>0</v>
      </c>
      <c r="P86" s="113">
        <v>0</v>
      </c>
      <c r="Q86" s="113">
        <v>0</v>
      </c>
      <c r="R86" s="113">
        <v>0</v>
      </c>
      <c r="S86" s="114">
        <v>0</v>
      </c>
      <c r="T86" s="113" t="s">
        <v>56</v>
      </c>
      <c r="U86" s="129">
        <f t="shared" si="7"/>
        <v>539749</v>
      </c>
      <c r="V86" s="86">
        <f t="shared" si="8"/>
        <v>3.1004984309047745</v>
      </c>
      <c r="W86" s="6"/>
      <c r="X86" s="129">
        <v>13102757.229999999</v>
      </c>
      <c r="Y86" s="94">
        <v>17408459.059999999</v>
      </c>
      <c r="Z86" s="113">
        <f t="shared" si="9"/>
        <v>4305701.83</v>
      </c>
      <c r="AA86" s="114">
        <f t="shared" si="10"/>
        <v>133498.21767858817</v>
      </c>
      <c r="AB86" s="6"/>
      <c r="AC86" s="92">
        <v>113.78483018408498</v>
      </c>
      <c r="AD86" s="93">
        <f t="shared" si="11"/>
        <v>131.84218053562617</v>
      </c>
      <c r="AE86" s="89">
        <f t="shared" si="12"/>
        <v>18.057350351541189</v>
      </c>
      <c r="AF86" s="94">
        <v>3</v>
      </c>
      <c r="AG86" s="94">
        <v>1</v>
      </c>
      <c r="AH86" s="95">
        <f t="shared" si="13"/>
        <v>131.84218053562617</v>
      </c>
      <c r="AI86" s="50"/>
      <c r="AJ86" s="50"/>
      <c r="AK86" s="78">
        <v>129.32491027611428</v>
      </c>
      <c r="AL86" s="84">
        <v>129.40267672299612</v>
      </c>
      <c r="AM86" s="84">
        <v>129.32491027611428</v>
      </c>
      <c r="AN86" s="84">
        <v>131.73694872035833</v>
      </c>
      <c r="AO86" s="144">
        <v>131.84218053562617</v>
      </c>
      <c r="AP86" s="84">
        <v>131.84218053562617</v>
      </c>
      <c r="AQ86" s="84">
        <v>131.84218053562617</v>
      </c>
      <c r="AR86" s="144">
        <v>131.84218053562617</v>
      </c>
      <c r="AS86" s="86"/>
      <c r="AT86" s="6">
        <f>IF(C86=1,IFERROR((X86-[1]abvfnd20!X86)/[1]abvfnd20!X86*100,""),"")</f>
        <v>1.0225837272597975</v>
      </c>
      <c r="AU86" s="148">
        <v>1.0225837272597975</v>
      </c>
      <c r="AV86" s="149">
        <v>2.1487960607261747</v>
      </c>
      <c r="AW86" s="49"/>
    </row>
    <row r="87" spans="1:49" ht="11.25" x14ac:dyDescent="0.2">
      <c r="A87" s="110">
        <v>78</v>
      </c>
      <c r="B87" s="111" t="s">
        <v>136</v>
      </c>
      <c r="C87" s="112">
        <v>1</v>
      </c>
      <c r="D87" s="129">
        <v>0</v>
      </c>
      <c r="E87" s="113">
        <v>206120</v>
      </c>
      <c r="F87" s="113">
        <v>0</v>
      </c>
      <c r="G87" s="113">
        <v>0</v>
      </c>
      <c r="H87" s="113">
        <v>0</v>
      </c>
      <c r="I87" s="113">
        <v>227442</v>
      </c>
      <c r="J87" s="113">
        <v>1917952</v>
      </c>
      <c r="K87" s="113">
        <v>316075</v>
      </c>
      <c r="L87" s="113">
        <v>182367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4">
        <v>0</v>
      </c>
      <c r="T87" s="113" t="s">
        <v>66</v>
      </c>
      <c r="U87" s="129">
        <f t="shared" si="7"/>
        <v>2738712.13</v>
      </c>
      <c r="V87" s="86">
        <f t="shared" si="8"/>
        <v>22.571591573745952</v>
      </c>
      <c r="W87" s="6"/>
      <c r="X87" s="129">
        <v>4983216.4504999993</v>
      </c>
      <c r="Y87" s="94">
        <v>12133447.129999999</v>
      </c>
      <c r="Z87" s="113">
        <f t="shared" si="9"/>
        <v>7150230.6794999996</v>
      </c>
      <c r="AA87" s="114">
        <f t="shared" si="10"/>
        <v>1613920.8655574198</v>
      </c>
      <c r="AB87" s="6"/>
      <c r="AC87" s="92">
        <v>233.25371400005702</v>
      </c>
      <c r="AD87" s="93">
        <f t="shared" si="11"/>
        <v>211.09912380761799</v>
      </c>
      <c r="AE87" s="89">
        <f t="shared" si="12"/>
        <v>-22.154590192439031</v>
      </c>
      <c r="AF87" s="94">
        <v>0</v>
      </c>
      <c r="AG87" s="94">
        <v>1</v>
      </c>
      <c r="AH87" s="95">
        <f t="shared" si="13"/>
        <v>211.09912380761799</v>
      </c>
      <c r="AI87" s="50"/>
      <c r="AJ87" s="50"/>
      <c r="AK87" s="78">
        <v>212.15815797337649</v>
      </c>
      <c r="AL87" s="84">
        <v>212.15815797337649</v>
      </c>
      <c r="AM87" s="84">
        <v>212.15815797337649</v>
      </c>
      <c r="AN87" s="84">
        <v>212.15815797337649</v>
      </c>
      <c r="AO87" s="144">
        <v>212.15815797337649</v>
      </c>
      <c r="AP87" s="84">
        <v>211.09912380761799</v>
      </c>
      <c r="AQ87" s="84">
        <v>211.09912380761799</v>
      </c>
      <c r="AR87" s="144">
        <v>211.09912380761799</v>
      </c>
      <c r="AS87" s="86"/>
      <c r="AT87" s="6">
        <f>IF(C87=1,IFERROR((X87-[1]abvfnd20!X87)/[1]abvfnd20!X87*100,""),"")</f>
        <v>2.2479701991356773</v>
      </c>
      <c r="AU87" s="148">
        <v>2.2479701991356773</v>
      </c>
      <c r="AV87" s="149">
        <v>5.9810025559995053E-2</v>
      </c>
      <c r="AW87" s="49"/>
    </row>
    <row r="88" spans="1:49" ht="11.25" x14ac:dyDescent="0.2">
      <c r="A88" s="110">
        <v>79</v>
      </c>
      <c r="B88" s="111" t="s">
        <v>137</v>
      </c>
      <c r="C88" s="112">
        <v>1</v>
      </c>
      <c r="D88" s="129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1090985.6200000001</v>
      </c>
      <c r="L88" s="113">
        <v>2331770</v>
      </c>
      <c r="M88" s="113">
        <v>14728</v>
      </c>
      <c r="N88" s="113">
        <v>30334</v>
      </c>
      <c r="O88" s="113">
        <v>198227.47000000003</v>
      </c>
      <c r="P88" s="113">
        <v>0</v>
      </c>
      <c r="Q88" s="113">
        <v>0</v>
      </c>
      <c r="R88" s="113">
        <v>0</v>
      </c>
      <c r="S88" s="114">
        <v>0</v>
      </c>
      <c r="T88" s="113" t="s">
        <v>56</v>
      </c>
      <c r="U88" s="129">
        <f t="shared" si="7"/>
        <v>3666045.0900000003</v>
      </c>
      <c r="V88" s="86">
        <f t="shared" si="8"/>
        <v>8.2627026292144503</v>
      </c>
      <c r="W88" s="6"/>
      <c r="X88" s="129">
        <v>44096709.129999995</v>
      </c>
      <c r="Y88" s="94">
        <v>44368595.295175694</v>
      </c>
      <c r="Z88" s="113">
        <f t="shared" si="9"/>
        <v>271886.1651756987</v>
      </c>
      <c r="AA88" s="114">
        <f t="shared" si="10"/>
        <v>22465.145318442803</v>
      </c>
      <c r="AB88" s="6"/>
      <c r="AC88" s="92">
        <v>106.41868082082884</v>
      </c>
      <c r="AD88" s="93">
        <f t="shared" si="11"/>
        <v>100.5656227523055</v>
      </c>
      <c r="AE88" s="89">
        <f t="shared" si="12"/>
        <v>-5.8530580685233389</v>
      </c>
      <c r="AF88" s="94">
        <v>280.43999999999994</v>
      </c>
      <c r="AG88" s="94">
        <v>1</v>
      </c>
      <c r="AH88" s="95">
        <f t="shared" si="13"/>
        <v>100.5656227523055</v>
      </c>
      <c r="AI88" s="50"/>
      <c r="AJ88" s="50"/>
      <c r="AK88" s="78">
        <v>101.81903890618051</v>
      </c>
      <c r="AL88" s="84">
        <v>102.99209807317821</v>
      </c>
      <c r="AM88" s="84">
        <v>101.81903890618051</v>
      </c>
      <c r="AN88" s="84">
        <v>99.537244774713699</v>
      </c>
      <c r="AO88" s="144">
        <v>99.136790855398743</v>
      </c>
      <c r="AP88" s="84">
        <v>99.136790855398743</v>
      </c>
      <c r="AQ88" s="84">
        <v>100.45701762916326</v>
      </c>
      <c r="AR88" s="144">
        <v>100.5656227523055</v>
      </c>
      <c r="AS88" s="86"/>
      <c r="AT88" s="6">
        <f>IF(C88=1,IFERROR((X88-[1]abvfnd20!X88)/[1]abvfnd20!X88*100,""),"")</f>
        <v>5.4010429730547846</v>
      </c>
      <c r="AU88" s="148">
        <v>5.4010429730547846</v>
      </c>
      <c r="AV88" s="149">
        <v>3.9667480593227213</v>
      </c>
      <c r="AW88" s="49"/>
    </row>
    <row r="89" spans="1:49" ht="11.25" x14ac:dyDescent="0.2">
      <c r="A89" s="110">
        <v>80</v>
      </c>
      <c r="B89" s="111" t="s">
        <v>138</v>
      </c>
      <c r="C89" s="112">
        <v>0</v>
      </c>
      <c r="D89" s="129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4">
        <v>0</v>
      </c>
      <c r="T89" s="113">
        <v>0</v>
      </c>
      <c r="U89" s="129">
        <f t="shared" si="7"/>
        <v>0</v>
      </c>
      <c r="V89" s="86">
        <f t="shared" si="8"/>
        <v>0</v>
      </c>
      <c r="W89" s="6"/>
      <c r="X89" s="129">
        <v>0</v>
      </c>
      <c r="Y89" s="94">
        <v>45000</v>
      </c>
      <c r="Z89" s="113">
        <f t="shared" si="9"/>
        <v>45000</v>
      </c>
      <c r="AA89" s="114">
        <f t="shared" si="10"/>
        <v>0</v>
      </c>
      <c r="AB89" s="6"/>
      <c r="AC89" s="92">
        <v>0</v>
      </c>
      <c r="AD89" s="93">
        <f t="shared" si="11"/>
        <v>0</v>
      </c>
      <c r="AE89" s="89">
        <f t="shared" si="12"/>
        <v>0</v>
      </c>
      <c r="AF89" s="94">
        <v>0</v>
      </c>
      <c r="AG89" s="94" t="s">
        <v>58</v>
      </c>
      <c r="AH89" s="95">
        <f t="shared" si="13"/>
        <v>0</v>
      </c>
      <c r="AI89" s="50"/>
      <c r="AJ89" s="50"/>
      <c r="AK89" s="78">
        <v>0</v>
      </c>
      <c r="AL89" s="84">
        <v>0</v>
      </c>
      <c r="AM89" s="84">
        <v>0</v>
      </c>
      <c r="AN89" s="84">
        <v>0</v>
      </c>
      <c r="AO89" s="144">
        <v>0</v>
      </c>
      <c r="AP89" s="84">
        <v>0</v>
      </c>
      <c r="AQ89" s="84">
        <v>0</v>
      </c>
      <c r="AR89" s="144">
        <v>0</v>
      </c>
      <c r="AS89" s="86"/>
      <c r="AT89" s="6" t="str">
        <f>IF(C89=1,IFERROR((X89-[1]abvfnd20!X89)/[1]abvfnd20!X89*100,""),"")</f>
        <v/>
      </c>
      <c r="AU89" s="148" t="s">
        <v>513</v>
      </c>
      <c r="AV89" s="149" t="s">
        <v>513</v>
      </c>
      <c r="AW89" s="49"/>
    </row>
    <row r="90" spans="1:49" ht="11.25" x14ac:dyDescent="0.2">
      <c r="A90" s="110">
        <v>81</v>
      </c>
      <c r="B90" s="111" t="s">
        <v>139</v>
      </c>
      <c r="C90" s="112">
        <v>0</v>
      </c>
      <c r="D90" s="129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114">
        <v>0</v>
      </c>
      <c r="T90" s="113">
        <v>0</v>
      </c>
      <c r="U90" s="129">
        <f t="shared" si="7"/>
        <v>0</v>
      </c>
      <c r="V90" s="86">
        <f t="shared" si="8"/>
        <v>0</v>
      </c>
      <c r="W90" s="6"/>
      <c r="X90" s="129">
        <v>0</v>
      </c>
      <c r="Y90" s="94">
        <v>694.40000000000009</v>
      </c>
      <c r="Z90" s="113">
        <f t="shared" si="9"/>
        <v>694.40000000000009</v>
      </c>
      <c r="AA90" s="114">
        <f t="shared" si="10"/>
        <v>0</v>
      </c>
      <c r="AB90" s="6"/>
      <c r="AC90" s="92">
        <v>0</v>
      </c>
      <c r="AD90" s="93">
        <f t="shared" si="11"/>
        <v>0</v>
      </c>
      <c r="AE90" s="89">
        <f t="shared" si="12"/>
        <v>0</v>
      </c>
      <c r="AF90" s="94">
        <v>0</v>
      </c>
      <c r="AG90" s="94" t="s">
        <v>58</v>
      </c>
      <c r="AH90" s="95">
        <f t="shared" si="13"/>
        <v>0</v>
      </c>
      <c r="AI90" s="50"/>
      <c r="AJ90" s="50"/>
      <c r="AK90" s="78">
        <v>0</v>
      </c>
      <c r="AL90" s="84">
        <v>0</v>
      </c>
      <c r="AM90" s="84">
        <v>0</v>
      </c>
      <c r="AN90" s="84">
        <v>0</v>
      </c>
      <c r="AO90" s="144">
        <v>0</v>
      </c>
      <c r="AP90" s="84">
        <v>0</v>
      </c>
      <c r="AQ90" s="84">
        <v>0</v>
      </c>
      <c r="AR90" s="144">
        <v>0</v>
      </c>
      <c r="AS90" s="86"/>
      <c r="AT90" s="6" t="str">
        <f>IF(C90=1,IFERROR((X90-[1]abvfnd20!X90)/[1]abvfnd20!X90*100,""),"")</f>
        <v/>
      </c>
      <c r="AU90" s="148" t="s">
        <v>513</v>
      </c>
      <c r="AV90" s="149" t="s">
        <v>513</v>
      </c>
      <c r="AW90" s="49"/>
    </row>
    <row r="91" spans="1:49" ht="11.25" x14ac:dyDescent="0.2">
      <c r="A91" s="110">
        <v>82</v>
      </c>
      <c r="B91" s="111" t="s">
        <v>140</v>
      </c>
      <c r="C91" s="112">
        <v>1</v>
      </c>
      <c r="D91" s="129">
        <v>0</v>
      </c>
      <c r="E91" s="113">
        <v>564926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13523</v>
      </c>
      <c r="L91" s="113">
        <v>976577</v>
      </c>
      <c r="M91" s="113">
        <v>0</v>
      </c>
      <c r="N91" s="113">
        <v>0</v>
      </c>
      <c r="O91" s="113">
        <v>10485.02</v>
      </c>
      <c r="P91" s="113">
        <v>0</v>
      </c>
      <c r="Q91" s="113">
        <v>0</v>
      </c>
      <c r="R91" s="113">
        <v>0</v>
      </c>
      <c r="S91" s="114">
        <v>0</v>
      </c>
      <c r="T91" s="113" t="s">
        <v>66</v>
      </c>
      <c r="U91" s="129">
        <f t="shared" si="7"/>
        <v>969799.05</v>
      </c>
      <c r="V91" s="86">
        <f t="shared" si="8"/>
        <v>2.205834466447135</v>
      </c>
      <c r="W91" s="6"/>
      <c r="X91" s="129">
        <v>30754555.552399997</v>
      </c>
      <c r="Y91" s="94">
        <v>43965178.019999996</v>
      </c>
      <c r="Z91" s="113">
        <f t="shared" si="9"/>
        <v>13210622.467599999</v>
      </c>
      <c r="AA91" s="114">
        <f t="shared" si="10"/>
        <v>291404.46362252976</v>
      </c>
      <c r="AB91" s="6"/>
      <c r="AC91" s="92">
        <v>125.7716456389489</v>
      </c>
      <c r="AD91" s="93">
        <f t="shared" si="11"/>
        <v>142.0074937580078</v>
      </c>
      <c r="AE91" s="89">
        <f t="shared" si="12"/>
        <v>16.2358481190589</v>
      </c>
      <c r="AF91" s="94">
        <v>8.2999999999999989</v>
      </c>
      <c r="AG91" s="94">
        <v>1</v>
      </c>
      <c r="AH91" s="95">
        <f t="shared" si="13"/>
        <v>142.0074937580078</v>
      </c>
      <c r="AI91" s="50"/>
      <c r="AJ91" s="50"/>
      <c r="AK91" s="78">
        <v>139.23878061694396</v>
      </c>
      <c r="AL91" s="84">
        <v>138.92469092727225</v>
      </c>
      <c r="AM91" s="84">
        <v>139.23878061694396</v>
      </c>
      <c r="AN91" s="84">
        <v>141.9057519013287</v>
      </c>
      <c r="AO91" s="144">
        <v>142.00721203670855</v>
      </c>
      <c r="AP91" s="84">
        <v>142.00721203670855</v>
      </c>
      <c r="AQ91" s="84">
        <v>142.0074937580078</v>
      </c>
      <c r="AR91" s="144">
        <v>142.0074937580078</v>
      </c>
      <c r="AS91" s="86"/>
      <c r="AT91" s="6">
        <f>IF(C91=1,IFERROR((X91-[1]abvfnd20!X91)/[1]abvfnd20!X91*100,""),"")</f>
        <v>1.1210600130677459</v>
      </c>
      <c r="AU91" s="148">
        <v>1.1210600130677459</v>
      </c>
      <c r="AV91" s="149">
        <v>2.9668191039298955</v>
      </c>
      <c r="AW91" s="49"/>
    </row>
    <row r="92" spans="1:49" ht="11.25" x14ac:dyDescent="0.2">
      <c r="A92" s="110">
        <v>83</v>
      </c>
      <c r="B92" s="111" t="s">
        <v>141</v>
      </c>
      <c r="C92" s="112">
        <v>1</v>
      </c>
      <c r="D92" s="129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611370</v>
      </c>
      <c r="K92" s="113">
        <v>1093237</v>
      </c>
      <c r="L92" s="113">
        <v>1208580</v>
      </c>
      <c r="M92" s="113">
        <v>0</v>
      </c>
      <c r="N92" s="113">
        <v>67562</v>
      </c>
      <c r="O92" s="113">
        <v>8818.8100000000013</v>
      </c>
      <c r="P92" s="113">
        <v>0</v>
      </c>
      <c r="Q92" s="113">
        <v>0</v>
      </c>
      <c r="R92" s="113">
        <v>0</v>
      </c>
      <c r="S92" s="114">
        <v>0</v>
      </c>
      <c r="T92" s="113" t="s">
        <v>56</v>
      </c>
      <c r="U92" s="129">
        <f t="shared" si="7"/>
        <v>2989567.81</v>
      </c>
      <c r="V92" s="86">
        <f t="shared" si="8"/>
        <v>10.603125488571616</v>
      </c>
      <c r="W92" s="6"/>
      <c r="X92" s="129">
        <v>23574021.350000001</v>
      </c>
      <c r="Y92" s="94">
        <v>28195156.354814917</v>
      </c>
      <c r="Z92" s="113">
        <f t="shared" si="9"/>
        <v>4621135.0048149154</v>
      </c>
      <c r="AA92" s="114">
        <f t="shared" si="10"/>
        <v>489984.74355683546</v>
      </c>
      <c r="AB92" s="6"/>
      <c r="AC92" s="92">
        <v>114.34306838161228</v>
      </c>
      <c r="AD92" s="93">
        <f t="shared" si="11"/>
        <v>117.52416441778647</v>
      </c>
      <c r="AE92" s="89">
        <f t="shared" si="12"/>
        <v>3.181096036174182</v>
      </c>
      <c r="AF92" s="94">
        <v>13.81</v>
      </c>
      <c r="AG92" s="94">
        <v>1</v>
      </c>
      <c r="AH92" s="95">
        <f t="shared" si="13"/>
        <v>117.52416441778647</v>
      </c>
      <c r="AI92" s="50"/>
      <c r="AJ92" s="50"/>
      <c r="AK92" s="78">
        <v>116.80451802157094</v>
      </c>
      <c r="AL92" s="84">
        <v>116.55812876810623</v>
      </c>
      <c r="AM92" s="84">
        <v>116.80451802157094</v>
      </c>
      <c r="AN92" s="84">
        <v>117.72023762399459</v>
      </c>
      <c r="AO92" s="144">
        <v>117.52176231946936</v>
      </c>
      <c r="AP92" s="84">
        <v>117.52176231946936</v>
      </c>
      <c r="AQ92" s="84">
        <v>117.52153765776762</v>
      </c>
      <c r="AR92" s="144">
        <v>117.52416441778647</v>
      </c>
      <c r="AS92" s="86"/>
      <c r="AT92" s="6">
        <f>IF(C92=1,IFERROR((X92-[1]abvfnd20!X92)/[1]abvfnd20!X92*100,""),"")</f>
        <v>2.4000860934291715</v>
      </c>
      <c r="AU92" s="148">
        <v>2.4000860934291715</v>
      </c>
      <c r="AV92" s="149">
        <v>3.3257206327731561</v>
      </c>
      <c r="AW92" s="49"/>
    </row>
    <row r="93" spans="1:49" ht="11.25" x14ac:dyDescent="0.2">
      <c r="A93" s="110">
        <v>84</v>
      </c>
      <c r="B93" s="111" t="s">
        <v>142</v>
      </c>
      <c r="C93" s="112">
        <v>0</v>
      </c>
      <c r="D93" s="129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4">
        <v>0</v>
      </c>
      <c r="T93" s="113">
        <v>0</v>
      </c>
      <c r="U93" s="129">
        <f t="shared" si="7"/>
        <v>0</v>
      </c>
      <c r="V93" s="86">
        <f t="shared" si="8"/>
        <v>0</v>
      </c>
      <c r="W93" s="6"/>
      <c r="X93" s="129">
        <v>335521.82</v>
      </c>
      <c r="Y93" s="94">
        <v>365523.65</v>
      </c>
      <c r="Z93" s="113">
        <f t="shared" si="9"/>
        <v>30001.830000000016</v>
      </c>
      <c r="AA93" s="114">
        <f t="shared" si="10"/>
        <v>0</v>
      </c>
      <c r="AB93" s="6"/>
      <c r="AC93" s="92">
        <v>0</v>
      </c>
      <c r="AD93" s="93">
        <f t="shared" si="11"/>
        <v>0</v>
      </c>
      <c r="AE93" s="89">
        <f t="shared" si="12"/>
        <v>0</v>
      </c>
      <c r="AF93" s="94">
        <v>0</v>
      </c>
      <c r="AG93" s="94" t="s">
        <v>58</v>
      </c>
      <c r="AH93" s="95">
        <f t="shared" si="13"/>
        <v>0</v>
      </c>
      <c r="AI93" s="50"/>
      <c r="AJ93" s="50"/>
      <c r="AK93" s="78">
        <v>0</v>
      </c>
      <c r="AL93" s="84">
        <v>0</v>
      </c>
      <c r="AM93" s="84">
        <v>0</v>
      </c>
      <c r="AN93" s="84">
        <v>0</v>
      </c>
      <c r="AO93" s="144">
        <v>0</v>
      </c>
      <c r="AP93" s="84">
        <v>0</v>
      </c>
      <c r="AQ93" s="84">
        <v>0</v>
      </c>
      <c r="AR93" s="144">
        <v>0</v>
      </c>
      <c r="AS93" s="86"/>
      <c r="AT93" s="6" t="str">
        <f>IF(C93=1,IFERROR((X93-[1]abvfnd20!X93)/[1]abvfnd20!X93*100,""),"")</f>
        <v/>
      </c>
      <c r="AU93" s="148" t="s">
        <v>513</v>
      </c>
      <c r="AV93" s="149" t="s">
        <v>513</v>
      </c>
      <c r="AW93" s="49"/>
    </row>
    <row r="94" spans="1:49" ht="11.25" x14ac:dyDescent="0.2">
      <c r="A94" s="110">
        <v>85</v>
      </c>
      <c r="B94" s="111" t="s">
        <v>143</v>
      </c>
      <c r="C94" s="112">
        <v>1</v>
      </c>
      <c r="D94" s="129">
        <v>0</v>
      </c>
      <c r="E94" s="113">
        <v>217146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97551</v>
      </c>
      <c r="L94" s="113">
        <v>15956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4">
        <v>0</v>
      </c>
      <c r="T94" s="113" t="s">
        <v>66</v>
      </c>
      <c r="U94" s="129">
        <f t="shared" si="7"/>
        <v>320919.84000000003</v>
      </c>
      <c r="V94" s="86">
        <f t="shared" si="8"/>
        <v>6.7826368231963015</v>
      </c>
      <c r="W94" s="6"/>
      <c r="X94" s="129">
        <v>2151871.9300000002</v>
      </c>
      <c r="Y94" s="94">
        <v>4731490.84</v>
      </c>
      <c r="Z94" s="113">
        <f t="shared" si="9"/>
        <v>2579618.9099999997</v>
      </c>
      <c r="AA94" s="114">
        <f t="shared" si="10"/>
        <v>174966.18208779505</v>
      </c>
      <c r="AB94" s="6"/>
      <c r="AC94" s="92">
        <v>230.97607111490274</v>
      </c>
      <c r="AD94" s="93">
        <f t="shared" si="11"/>
        <v>211.74701869512299</v>
      </c>
      <c r="AE94" s="89">
        <f t="shared" si="12"/>
        <v>-19.229052419779748</v>
      </c>
      <c r="AF94" s="94">
        <v>0</v>
      </c>
      <c r="AG94" s="94">
        <v>1</v>
      </c>
      <c r="AH94" s="95">
        <f t="shared" si="13"/>
        <v>211.74701869512299</v>
      </c>
      <c r="AI94" s="50"/>
      <c r="AJ94" s="50"/>
      <c r="AK94" s="78">
        <v>240.32671220644457</v>
      </c>
      <c r="AL94" s="84">
        <v>238.2937560074586</v>
      </c>
      <c r="AM94" s="84">
        <v>240.32671220644457</v>
      </c>
      <c r="AN94" s="84">
        <v>211.49481732483059</v>
      </c>
      <c r="AO94" s="144">
        <v>211.74701869512299</v>
      </c>
      <c r="AP94" s="84">
        <v>211.74701869512299</v>
      </c>
      <c r="AQ94" s="84">
        <v>211.74701869512299</v>
      </c>
      <c r="AR94" s="144">
        <v>211.74701869512299</v>
      </c>
      <c r="AS94" s="86"/>
      <c r="AT94" s="6">
        <f>IF(C94=1,IFERROR((X94-[1]abvfnd20!X94)/[1]abvfnd20!X94*100,""),"")</f>
        <v>15.742687380027187</v>
      </c>
      <c r="AU94" s="148">
        <v>15.742687380027187</v>
      </c>
      <c r="AV94" s="149">
        <v>3.2812691916707917</v>
      </c>
      <c r="AW94" s="49"/>
    </row>
    <row r="95" spans="1:49" ht="11.25" x14ac:dyDescent="0.2">
      <c r="A95" s="110">
        <v>86</v>
      </c>
      <c r="B95" s="111" t="s">
        <v>144</v>
      </c>
      <c r="C95" s="112">
        <v>1</v>
      </c>
      <c r="D95" s="129">
        <v>0</v>
      </c>
      <c r="E95" s="113">
        <v>100000</v>
      </c>
      <c r="F95" s="113">
        <v>0</v>
      </c>
      <c r="G95" s="113">
        <v>0</v>
      </c>
      <c r="H95" s="113">
        <v>0</v>
      </c>
      <c r="I95" s="113">
        <v>0</v>
      </c>
      <c r="J95" s="113">
        <v>725000</v>
      </c>
      <c r="K95" s="113">
        <v>75000</v>
      </c>
      <c r="L95" s="113">
        <v>698381</v>
      </c>
      <c r="M95" s="113">
        <v>0</v>
      </c>
      <c r="N95" s="113">
        <v>188109</v>
      </c>
      <c r="O95" s="113">
        <v>98694.330000000016</v>
      </c>
      <c r="P95" s="113">
        <v>0</v>
      </c>
      <c r="Q95" s="113">
        <v>0</v>
      </c>
      <c r="R95" s="113">
        <v>0</v>
      </c>
      <c r="S95" s="114">
        <v>0</v>
      </c>
      <c r="T95" s="113" t="s">
        <v>66</v>
      </c>
      <c r="U95" s="129">
        <f t="shared" si="7"/>
        <v>1459171.9200000002</v>
      </c>
      <c r="V95" s="86">
        <f t="shared" si="8"/>
        <v>6.2180921471073356</v>
      </c>
      <c r="W95" s="6"/>
      <c r="X95" s="129">
        <v>20082994.249999996</v>
      </c>
      <c r="Y95" s="94">
        <v>23466553.493884917</v>
      </c>
      <c r="Z95" s="113">
        <f t="shared" si="9"/>
        <v>3383559.2438849211</v>
      </c>
      <c r="AA95" s="114">
        <f t="shared" si="10"/>
        <v>210392.83163673262</v>
      </c>
      <c r="AB95" s="6"/>
      <c r="AC95" s="92">
        <v>114.32377890604315</v>
      </c>
      <c r="AD95" s="93">
        <f t="shared" si="11"/>
        <v>115.80026550198403</v>
      </c>
      <c r="AE95" s="89">
        <f t="shared" si="12"/>
        <v>1.4764865959408837</v>
      </c>
      <c r="AF95" s="94">
        <v>123.02999999999999</v>
      </c>
      <c r="AG95" s="94">
        <v>1</v>
      </c>
      <c r="AH95" s="95">
        <f t="shared" si="13"/>
        <v>115.80026550198403</v>
      </c>
      <c r="AI95" s="50"/>
      <c r="AJ95" s="50"/>
      <c r="AK95" s="78">
        <v>116.60630572592147</v>
      </c>
      <c r="AL95" s="84">
        <v>116.76678253085315</v>
      </c>
      <c r="AM95" s="84">
        <v>116.60630572592147</v>
      </c>
      <c r="AN95" s="84">
        <v>115.96930948465966</v>
      </c>
      <c r="AO95" s="144">
        <v>115.79586081356055</v>
      </c>
      <c r="AP95" s="84">
        <v>115.79586081356055</v>
      </c>
      <c r="AQ95" s="84">
        <v>115.79544885511245</v>
      </c>
      <c r="AR95" s="144">
        <v>115.80026550198403</v>
      </c>
      <c r="AS95" s="86"/>
      <c r="AT95" s="6">
        <f>IF(C95=1,IFERROR((X95-[1]abvfnd20!X95)/[1]abvfnd20!X95*100,""),"")</f>
        <v>1.9412398882844073</v>
      </c>
      <c r="AU95" s="148">
        <v>1.9412398882844073</v>
      </c>
      <c r="AV95" s="149">
        <v>0.96705094396651226</v>
      </c>
      <c r="AW95" s="49"/>
    </row>
    <row r="96" spans="1:49" ht="11.25" x14ac:dyDescent="0.2">
      <c r="A96" s="110">
        <v>87</v>
      </c>
      <c r="B96" s="111" t="s">
        <v>145</v>
      </c>
      <c r="C96" s="112">
        <v>1</v>
      </c>
      <c r="D96" s="129">
        <v>0</v>
      </c>
      <c r="E96" s="113">
        <v>306139</v>
      </c>
      <c r="F96" s="113">
        <v>0</v>
      </c>
      <c r="G96" s="113">
        <v>0</v>
      </c>
      <c r="H96" s="113">
        <v>0</v>
      </c>
      <c r="I96" s="113">
        <v>260300</v>
      </c>
      <c r="J96" s="113">
        <v>463546</v>
      </c>
      <c r="K96" s="113">
        <v>471730</v>
      </c>
      <c r="L96" s="113">
        <v>1220959</v>
      </c>
      <c r="M96" s="113">
        <v>0</v>
      </c>
      <c r="N96" s="113">
        <v>0</v>
      </c>
      <c r="O96" s="113">
        <v>11664.730000000001</v>
      </c>
      <c r="P96" s="113">
        <v>0</v>
      </c>
      <c r="Q96" s="113">
        <v>0</v>
      </c>
      <c r="R96" s="113">
        <v>0</v>
      </c>
      <c r="S96" s="114">
        <v>0</v>
      </c>
      <c r="T96" s="113" t="s">
        <v>56</v>
      </c>
      <c r="U96" s="129">
        <f t="shared" si="7"/>
        <v>2734338.73</v>
      </c>
      <c r="V96" s="86">
        <f t="shared" si="8"/>
        <v>6.7965608432162243</v>
      </c>
      <c r="W96" s="6"/>
      <c r="X96" s="129">
        <v>29030299.670000002</v>
      </c>
      <c r="Y96" s="94">
        <v>40231210.947360165</v>
      </c>
      <c r="Z96" s="113">
        <f t="shared" si="9"/>
        <v>11200911.277360164</v>
      </c>
      <c r="AA96" s="114">
        <f t="shared" si="10"/>
        <v>761276.74996045115</v>
      </c>
      <c r="AB96" s="6"/>
      <c r="AC96" s="92">
        <v>137.0039329551212</v>
      </c>
      <c r="AD96" s="93">
        <f t="shared" si="11"/>
        <v>135.96116693961676</v>
      </c>
      <c r="AE96" s="89">
        <f t="shared" si="12"/>
        <v>-1.0427660155044407</v>
      </c>
      <c r="AF96" s="94">
        <v>9.77</v>
      </c>
      <c r="AG96" s="94">
        <v>1</v>
      </c>
      <c r="AH96" s="95">
        <f t="shared" si="13"/>
        <v>135.96116693961676</v>
      </c>
      <c r="AI96" s="50"/>
      <c r="AJ96" s="50"/>
      <c r="AK96" s="78">
        <v>133.93425665770806</v>
      </c>
      <c r="AL96" s="84">
        <v>133.9246350874175</v>
      </c>
      <c r="AM96" s="84">
        <v>133.93425665770806</v>
      </c>
      <c r="AN96" s="84">
        <v>135.77169544318883</v>
      </c>
      <c r="AO96" s="144">
        <v>135.96082917996981</v>
      </c>
      <c r="AP96" s="84">
        <v>135.96082917996981</v>
      </c>
      <c r="AQ96" s="84">
        <v>135.96079759016209</v>
      </c>
      <c r="AR96" s="144">
        <v>135.96116693961676</v>
      </c>
      <c r="AS96" s="86"/>
      <c r="AT96" s="6">
        <f>IF(C96=1,IFERROR((X96-[1]abvfnd20!X96)/[1]abvfnd20!X96*100,""),"")</f>
        <v>0.90524215549425779</v>
      </c>
      <c r="AU96" s="148">
        <v>0.90524215549425779</v>
      </c>
      <c r="AV96" s="149">
        <v>2.949817488784126</v>
      </c>
      <c r="AW96" s="49"/>
    </row>
    <row r="97" spans="1:49" ht="11.25" x14ac:dyDescent="0.2">
      <c r="A97" s="110">
        <v>88</v>
      </c>
      <c r="B97" s="111" t="s">
        <v>146</v>
      </c>
      <c r="C97" s="112">
        <v>1</v>
      </c>
      <c r="D97" s="129">
        <v>0</v>
      </c>
      <c r="E97" s="113">
        <v>50000</v>
      </c>
      <c r="F97" s="113">
        <v>0</v>
      </c>
      <c r="G97" s="113">
        <v>0</v>
      </c>
      <c r="H97" s="113">
        <v>0</v>
      </c>
      <c r="I97" s="113">
        <v>0</v>
      </c>
      <c r="J97" s="113">
        <v>872520</v>
      </c>
      <c r="K97" s="113">
        <v>1044681</v>
      </c>
      <c r="L97" s="113">
        <v>1913233</v>
      </c>
      <c r="M97" s="113">
        <v>17185</v>
      </c>
      <c r="N97" s="113">
        <v>0</v>
      </c>
      <c r="O97" s="113">
        <v>26832.610000000004</v>
      </c>
      <c r="P97" s="113">
        <v>0</v>
      </c>
      <c r="Q97" s="113">
        <v>0</v>
      </c>
      <c r="R97" s="113">
        <v>0</v>
      </c>
      <c r="S97" s="114">
        <v>0</v>
      </c>
      <c r="T97" s="113" t="s">
        <v>56</v>
      </c>
      <c r="U97" s="129">
        <f t="shared" si="7"/>
        <v>3924451.61</v>
      </c>
      <c r="V97" s="86">
        <f t="shared" si="8"/>
        <v>7.925740695562526</v>
      </c>
      <c r="W97" s="6"/>
      <c r="X97" s="129">
        <v>37563612.82</v>
      </c>
      <c r="Y97" s="94">
        <v>49515266.279115424</v>
      </c>
      <c r="Z97" s="113">
        <f t="shared" si="9"/>
        <v>11951653.459115423</v>
      </c>
      <c r="AA97" s="114">
        <f t="shared" si="10"/>
        <v>947257.06200171751</v>
      </c>
      <c r="AB97" s="6"/>
      <c r="AC97" s="92">
        <v>128.57779319466835</v>
      </c>
      <c r="AD97" s="93">
        <f t="shared" si="11"/>
        <v>129.29536210972398</v>
      </c>
      <c r="AE97" s="89">
        <f t="shared" si="12"/>
        <v>0.71756891505563658</v>
      </c>
      <c r="AF97" s="94">
        <v>17.829999999999998</v>
      </c>
      <c r="AG97" s="94">
        <v>1</v>
      </c>
      <c r="AH97" s="95">
        <f t="shared" si="13"/>
        <v>129.29536210972398</v>
      </c>
      <c r="AI97" s="50"/>
      <c r="AJ97" s="50"/>
      <c r="AK97" s="78">
        <v>129.31169496857876</v>
      </c>
      <c r="AL97" s="84">
        <v>129.33972259895751</v>
      </c>
      <c r="AM97" s="84">
        <v>129.31169496857876</v>
      </c>
      <c r="AN97" s="84">
        <v>129.36509749147871</v>
      </c>
      <c r="AO97" s="144">
        <v>129.29449169917532</v>
      </c>
      <c r="AP97" s="84">
        <v>129.29449169917532</v>
      </c>
      <c r="AQ97" s="84">
        <v>129.29398893334647</v>
      </c>
      <c r="AR97" s="144">
        <v>129.29536210972398</v>
      </c>
      <c r="AS97" s="86"/>
      <c r="AT97" s="6">
        <f>IF(C97=1,IFERROR((X97-[1]abvfnd20!X97)/[1]abvfnd20!X97*100,""),"")</f>
        <v>0.80118712906967582</v>
      </c>
      <c r="AU97" s="148">
        <v>0.80118712906967582</v>
      </c>
      <c r="AV97" s="149">
        <v>0.6565359973267485</v>
      </c>
      <c r="AW97" s="49"/>
    </row>
    <row r="98" spans="1:49" ht="11.25" x14ac:dyDescent="0.2">
      <c r="A98" s="110">
        <v>89</v>
      </c>
      <c r="B98" s="111" t="s">
        <v>147</v>
      </c>
      <c r="C98" s="112">
        <v>1</v>
      </c>
      <c r="D98" s="129">
        <v>12305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250000</v>
      </c>
      <c r="K98" s="113">
        <v>0</v>
      </c>
      <c r="L98" s="113">
        <v>229159</v>
      </c>
      <c r="M98" s="113">
        <v>0</v>
      </c>
      <c r="N98" s="113">
        <v>37303</v>
      </c>
      <c r="O98" s="113">
        <v>59408.3</v>
      </c>
      <c r="P98" s="113">
        <v>0</v>
      </c>
      <c r="Q98" s="113">
        <v>0</v>
      </c>
      <c r="R98" s="113">
        <v>0</v>
      </c>
      <c r="S98" s="114">
        <v>0</v>
      </c>
      <c r="T98" s="113" t="s">
        <v>66</v>
      </c>
      <c r="U98" s="129">
        <f t="shared" si="7"/>
        <v>440882.26</v>
      </c>
      <c r="V98" s="86">
        <f t="shared" si="8"/>
        <v>3.7290219119730934</v>
      </c>
      <c r="W98" s="6"/>
      <c r="X98" s="129">
        <v>5167542.74</v>
      </c>
      <c r="Y98" s="94">
        <v>11822999.9825</v>
      </c>
      <c r="Z98" s="113">
        <f t="shared" si="9"/>
        <v>6655457.2424999997</v>
      </c>
      <c r="AA98" s="114">
        <f t="shared" si="10"/>
        <v>248183.4589148252</v>
      </c>
      <c r="AB98" s="6"/>
      <c r="AC98" s="92">
        <v>251.025949521288</v>
      </c>
      <c r="AD98" s="93">
        <f t="shared" si="11"/>
        <v>223.99072646248058</v>
      </c>
      <c r="AE98" s="89">
        <f t="shared" si="12"/>
        <v>-27.035223058807418</v>
      </c>
      <c r="AF98" s="94">
        <v>25.55</v>
      </c>
      <c r="AG98" s="94">
        <v>1</v>
      </c>
      <c r="AH98" s="95">
        <f t="shared" si="13"/>
        <v>223.99072646248058</v>
      </c>
      <c r="AI98" s="50"/>
      <c r="AJ98" s="50"/>
      <c r="AK98" s="78">
        <v>236.10244393871213</v>
      </c>
      <c r="AL98" s="84">
        <v>258.42941063478708</v>
      </c>
      <c r="AM98" s="84">
        <v>236.10244393871213</v>
      </c>
      <c r="AN98" s="84">
        <v>236.10244393871213</v>
      </c>
      <c r="AO98" s="144">
        <v>236.10244393871213</v>
      </c>
      <c r="AP98" s="84">
        <v>236.10244393871213</v>
      </c>
      <c r="AQ98" s="84">
        <v>236.10244393871213</v>
      </c>
      <c r="AR98" s="144">
        <v>223.99072646248058</v>
      </c>
      <c r="AS98" s="86"/>
      <c r="AT98" s="6">
        <f>IF(C98=1,IFERROR((X98-[1]abvfnd20!X98)/[1]abvfnd20!X98*100,""),"")</f>
        <v>5.7908022615484258</v>
      </c>
      <c r="AU98" s="148">
        <v>5.7908022615484258</v>
      </c>
      <c r="AV98" s="149">
        <v>1.2812697971247895</v>
      </c>
      <c r="AW98" s="49"/>
    </row>
    <row r="99" spans="1:49" ht="11.25" x14ac:dyDescent="0.2">
      <c r="A99" s="110">
        <v>90</v>
      </c>
      <c r="B99" s="111" t="s">
        <v>148</v>
      </c>
      <c r="C99" s="112">
        <v>0</v>
      </c>
      <c r="D99" s="129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  <c r="S99" s="114">
        <v>0</v>
      </c>
      <c r="T99" s="113">
        <v>0</v>
      </c>
      <c r="U99" s="129">
        <f t="shared" si="7"/>
        <v>0</v>
      </c>
      <c r="V99" s="86">
        <f t="shared" si="8"/>
        <v>0</v>
      </c>
      <c r="W99" s="6"/>
      <c r="X99" s="129">
        <v>0</v>
      </c>
      <c r="Y99" s="94">
        <v>0</v>
      </c>
      <c r="Z99" s="113">
        <f t="shared" si="9"/>
        <v>0</v>
      </c>
      <c r="AA99" s="114">
        <f t="shared" si="10"/>
        <v>0</v>
      </c>
      <c r="AB99" s="6"/>
      <c r="AC99" s="92">
        <v>0</v>
      </c>
      <c r="AD99" s="93">
        <f t="shared" si="11"/>
        <v>0</v>
      </c>
      <c r="AE99" s="89">
        <f t="shared" si="12"/>
        <v>0</v>
      </c>
      <c r="AF99" s="94">
        <v>0</v>
      </c>
      <c r="AG99" s="94" t="s">
        <v>58</v>
      </c>
      <c r="AH99" s="95">
        <f t="shared" si="13"/>
        <v>0</v>
      </c>
      <c r="AI99" s="50"/>
      <c r="AJ99" s="50"/>
      <c r="AK99" s="78">
        <v>0</v>
      </c>
      <c r="AL99" s="84">
        <v>0</v>
      </c>
      <c r="AM99" s="84">
        <v>0</v>
      </c>
      <c r="AN99" s="84">
        <v>0</v>
      </c>
      <c r="AO99" s="144">
        <v>0</v>
      </c>
      <c r="AP99" s="84">
        <v>0</v>
      </c>
      <c r="AQ99" s="84">
        <v>0</v>
      </c>
      <c r="AR99" s="144">
        <v>0</v>
      </c>
      <c r="AS99" s="86"/>
      <c r="AT99" s="6" t="str">
        <f>IF(C99=1,IFERROR((X99-[1]abvfnd20!X99)/[1]abvfnd20!X99*100,""),"")</f>
        <v/>
      </c>
      <c r="AU99" s="148" t="s">
        <v>513</v>
      </c>
      <c r="AV99" s="149" t="s">
        <v>513</v>
      </c>
      <c r="AW99" s="49"/>
    </row>
    <row r="100" spans="1:49" ht="11.25" x14ac:dyDescent="0.2">
      <c r="A100" s="110">
        <v>91</v>
      </c>
      <c r="B100" s="111" t="s">
        <v>149</v>
      </c>
      <c r="C100" s="112">
        <v>1</v>
      </c>
      <c r="D100" s="129">
        <v>0</v>
      </c>
      <c r="E100" s="113">
        <v>356560</v>
      </c>
      <c r="F100" s="113">
        <v>0</v>
      </c>
      <c r="G100" s="113">
        <v>0</v>
      </c>
      <c r="H100" s="113">
        <v>0</v>
      </c>
      <c r="I100" s="113">
        <v>0</v>
      </c>
      <c r="J100" s="113">
        <v>89574</v>
      </c>
      <c r="K100" s="113">
        <v>0</v>
      </c>
      <c r="L100" s="113">
        <v>157284</v>
      </c>
      <c r="M100" s="113">
        <v>0</v>
      </c>
      <c r="N100" s="113">
        <v>0</v>
      </c>
      <c r="O100" s="113">
        <v>4697.2800000000007</v>
      </c>
      <c r="P100" s="113">
        <v>0</v>
      </c>
      <c r="Q100" s="113">
        <v>0</v>
      </c>
      <c r="R100" s="113">
        <v>0</v>
      </c>
      <c r="S100" s="114">
        <v>0</v>
      </c>
      <c r="T100" s="113" t="s">
        <v>66</v>
      </c>
      <c r="U100" s="129">
        <f t="shared" si="7"/>
        <v>512172.04000000004</v>
      </c>
      <c r="V100" s="86">
        <f t="shared" si="8"/>
        <v>8.7371691237238291</v>
      </c>
      <c r="W100" s="6"/>
      <c r="X100" s="129">
        <v>2326189.63</v>
      </c>
      <c r="Y100" s="94">
        <v>5861990.6831070874</v>
      </c>
      <c r="Z100" s="113">
        <f t="shared" si="9"/>
        <v>3535801.0531070875</v>
      </c>
      <c r="AA100" s="114">
        <f t="shared" si="10"/>
        <v>308928.91788837448</v>
      </c>
      <c r="AB100" s="6"/>
      <c r="AC100" s="92">
        <v>209.34237314490599</v>
      </c>
      <c r="AD100" s="93">
        <f t="shared" si="11"/>
        <v>238.71922106448017</v>
      </c>
      <c r="AE100" s="89">
        <f t="shared" si="12"/>
        <v>29.376847919574175</v>
      </c>
      <c r="AF100" s="94">
        <v>3.1100000000000003</v>
      </c>
      <c r="AG100" s="94">
        <v>1</v>
      </c>
      <c r="AH100" s="95">
        <f t="shared" si="13"/>
        <v>238.71922106448017</v>
      </c>
      <c r="AI100" s="50"/>
      <c r="AJ100" s="50"/>
      <c r="AK100" s="78">
        <v>226.50881177449355</v>
      </c>
      <c r="AL100" s="84">
        <v>228.54739309502023</v>
      </c>
      <c r="AM100" s="84">
        <v>226.50881177449355</v>
      </c>
      <c r="AN100" s="84">
        <v>237.57750636557503</v>
      </c>
      <c r="AO100" s="144">
        <v>238.78265635110947</v>
      </c>
      <c r="AP100" s="84">
        <v>238.78265635110947</v>
      </c>
      <c r="AQ100" s="84">
        <v>238.71922106448017</v>
      </c>
      <c r="AR100" s="144">
        <v>238.71922106448017</v>
      </c>
      <c r="AS100" s="86"/>
      <c r="AT100" s="6">
        <f>IF(C100=1,IFERROR((X100-[1]abvfnd20!X100)/[1]abvfnd20!X100*100,""),"")</f>
        <v>1.9896703362207235</v>
      </c>
      <c r="AU100" s="148">
        <v>1.9896703362207235</v>
      </c>
      <c r="AV100" s="149">
        <v>6.0828437075573802</v>
      </c>
      <c r="AW100" s="49"/>
    </row>
    <row r="101" spans="1:49" ht="11.25" x14ac:dyDescent="0.2">
      <c r="A101" s="110">
        <v>92</v>
      </c>
      <c r="B101" s="111" t="s">
        <v>150</v>
      </c>
      <c r="C101" s="112">
        <v>0</v>
      </c>
      <c r="D101" s="129">
        <v>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4">
        <v>0</v>
      </c>
      <c r="T101" s="113">
        <v>0</v>
      </c>
      <c r="U101" s="129">
        <f t="shared" si="7"/>
        <v>0</v>
      </c>
      <c r="V101" s="86">
        <f t="shared" si="8"/>
        <v>0</v>
      </c>
      <c r="W101" s="6"/>
      <c r="X101" s="129">
        <v>0</v>
      </c>
      <c r="Y101" s="94">
        <v>0</v>
      </c>
      <c r="Z101" s="113">
        <f t="shared" si="9"/>
        <v>0</v>
      </c>
      <c r="AA101" s="114">
        <f t="shared" si="10"/>
        <v>0</v>
      </c>
      <c r="AB101" s="6"/>
      <c r="AC101" s="92">
        <v>0</v>
      </c>
      <c r="AD101" s="93">
        <f t="shared" si="11"/>
        <v>0</v>
      </c>
      <c r="AE101" s="89">
        <f t="shared" si="12"/>
        <v>0</v>
      </c>
      <c r="AF101" s="94">
        <v>0</v>
      </c>
      <c r="AG101" s="94" t="s">
        <v>58</v>
      </c>
      <c r="AH101" s="95">
        <f t="shared" si="13"/>
        <v>0</v>
      </c>
      <c r="AI101" s="50"/>
      <c r="AJ101" s="50"/>
      <c r="AK101" s="78">
        <v>0</v>
      </c>
      <c r="AL101" s="84">
        <v>0</v>
      </c>
      <c r="AM101" s="84">
        <v>0</v>
      </c>
      <c r="AN101" s="84">
        <v>0</v>
      </c>
      <c r="AO101" s="144">
        <v>0</v>
      </c>
      <c r="AP101" s="84">
        <v>0</v>
      </c>
      <c r="AQ101" s="84">
        <v>0</v>
      </c>
      <c r="AR101" s="144">
        <v>0</v>
      </c>
      <c r="AS101" s="86"/>
      <c r="AT101" s="6" t="str">
        <f>IF(C101=1,IFERROR((X101-[1]abvfnd20!X101)/[1]abvfnd20!X101*100,""),"")</f>
        <v/>
      </c>
      <c r="AU101" s="148" t="s">
        <v>513</v>
      </c>
      <c r="AV101" s="149" t="s">
        <v>513</v>
      </c>
      <c r="AW101" s="49"/>
    </row>
    <row r="102" spans="1:49" ht="11.25" x14ac:dyDescent="0.2">
      <c r="A102" s="110">
        <v>93</v>
      </c>
      <c r="B102" s="111" t="s">
        <v>151</v>
      </c>
      <c r="C102" s="112">
        <v>1</v>
      </c>
      <c r="D102" s="129">
        <v>0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2650000</v>
      </c>
      <c r="K102" s="113">
        <v>2650000</v>
      </c>
      <c r="L102" s="113">
        <v>1900861</v>
      </c>
      <c r="M102" s="113">
        <v>19672</v>
      </c>
      <c r="N102" s="113">
        <v>0</v>
      </c>
      <c r="O102" s="113">
        <v>610490.72000000009</v>
      </c>
      <c r="P102" s="113">
        <v>0</v>
      </c>
      <c r="Q102" s="113">
        <v>0</v>
      </c>
      <c r="R102" s="113">
        <v>0</v>
      </c>
      <c r="S102" s="114">
        <v>0</v>
      </c>
      <c r="T102" s="113" t="s">
        <v>56</v>
      </c>
      <c r="U102" s="129">
        <f t="shared" si="7"/>
        <v>7831023.7199999997</v>
      </c>
      <c r="V102" s="86">
        <f t="shared" si="8"/>
        <v>7.1360694604726831</v>
      </c>
      <c r="W102" s="6"/>
      <c r="X102" s="129">
        <v>109071464.1568</v>
      </c>
      <c r="Y102" s="94">
        <v>109738614</v>
      </c>
      <c r="Z102" s="113">
        <f t="shared" si="9"/>
        <v>667149.84319999814</v>
      </c>
      <c r="AA102" s="114">
        <f t="shared" si="10"/>
        <v>47608.276216186452</v>
      </c>
      <c r="AB102" s="6"/>
      <c r="AC102" s="92">
        <v>103.01662429458867</v>
      </c>
      <c r="AD102" s="93">
        <f t="shared" si="11"/>
        <v>100.56801434891638</v>
      </c>
      <c r="AE102" s="89">
        <f t="shared" si="12"/>
        <v>-2.4486099456722883</v>
      </c>
      <c r="AF102" s="94">
        <v>648.94999999999993</v>
      </c>
      <c r="AG102" s="94">
        <v>1</v>
      </c>
      <c r="AH102" s="95">
        <f t="shared" si="13"/>
        <v>100.56801434891638</v>
      </c>
      <c r="AI102" s="50"/>
      <c r="AJ102" s="50"/>
      <c r="AK102" s="78">
        <v>103.41256236856333</v>
      </c>
      <c r="AL102" s="84">
        <v>104.00261032436853</v>
      </c>
      <c r="AM102" s="84">
        <v>103.41256236856333</v>
      </c>
      <c r="AN102" s="84">
        <v>101.0252543879445</v>
      </c>
      <c r="AO102" s="144">
        <v>100.85272876801992</v>
      </c>
      <c r="AP102" s="84">
        <v>100.85272876801992</v>
      </c>
      <c r="AQ102" s="84">
        <v>100.58594164058243</v>
      </c>
      <c r="AR102" s="144">
        <v>100.56801434891638</v>
      </c>
      <c r="AS102" s="85"/>
      <c r="AT102" s="6">
        <f>IF(C102=1,IFERROR((X102-[1]abvfnd20!X102)/[1]abvfnd20!X102*100,""),"")</f>
        <v>3.2702540249462326</v>
      </c>
      <c r="AU102" s="148">
        <v>3.2702540249462326</v>
      </c>
      <c r="AV102" s="149">
        <v>0.15410659975179736</v>
      </c>
      <c r="AW102" s="49"/>
    </row>
    <row r="103" spans="1:49" ht="11.25" x14ac:dyDescent="0.2">
      <c r="A103" s="110">
        <v>94</v>
      </c>
      <c r="B103" s="111" t="s">
        <v>152</v>
      </c>
      <c r="C103" s="112">
        <v>1</v>
      </c>
      <c r="D103" s="129">
        <v>0</v>
      </c>
      <c r="E103" s="113">
        <v>12049</v>
      </c>
      <c r="F103" s="113">
        <v>0</v>
      </c>
      <c r="G103" s="113">
        <v>0</v>
      </c>
      <c r="H103" s="113">
        <v>0</v>
      </c>
      <c r="I103" s="113">
        <v>132741</v>
      </c>
      <c r="J103" s="113">
        <v>483434</v>
      </c>
      <c r="K103" s="113">
        <v>427984</v>
      </c>
      <c r="L103" s="113">
        <v>846039</v>
      </c>
      <c r="M103" s="113">
        <v>0</v>
      </c>
      <c r="N103" s="113">
        <v>0</v>
      </c>
      <c r="O103" s="113">
        <v>5117.1400000000003</v>
      </c>
      <c r="P103" s="113">
        <v>0</v>
      </c>
      <c r="Q103" s="113">
        <v>0</v>
      </c>
      <c r="R103" s="113">
        <v>0</v>
      </c>
      <c r="S103" s="114">
        <v>0</v>
      </c>
      <c r="T103" s="113" t="s">
        <v>56</v>
      </c>
      <c r="U103" s="129">
        <f t="shared" si="7"/>
        <v>1907364.14</v>
      </c>
      <c r="V103" s="86">
        <f t="shared" si="8"/>
        <v>8.4311753399338798</v>
      </c>
      <c r="W103" s="6"/>
      <c r="X103" s="129">
        <v>20977288.109999999</v>
      </c>
      <c r="Y103" s="94">
        <v>22622754.990823831</v>
      </c>
      <c r="Z103" s="113">
        <f t="shared" si="9"/>
        <v>1645466.880823832</v>
      </c>
      <c r="AA103" s="114">
        <f t="shared" si="10"/>
        <v>138732.19788279812</v>
      </c>
      <c r="AB103" s="6"/>
      <c r="AC103" s="92">
        <v>107.85758473949438</v>
      </c>
      <c r="AD103" s="93">
        <f t="shared" si="11"/>
        <v>107.18269527996216</v>
      </c>
      <c r="AE103" s="89">
        <f t="shared" si="12"/>
        <v>-0.67488945953222412</v>
      </c>
      <c r="AF103" s="94">
        <v>3.5</v>
      </c>
      <c r="AG103" s="94">
        <v>1</v>
      </c>
      <c r="AH103" s="95">
        <f t="shared" si="13"/>
        <v>107.18269527996216</v>
      </c>
      <c r="AI103" s="50"/>
      <c r="AJ103" s="50"/>
      <c r="AK103" s="78">
        <v>107.01038026639395</v>
      </c>
      <c r="AL103" s="84">
        <v>107.44089016590274</v>
      </c>
      <c r="AM103" s="84">
        <v>107.01038026639395</v>
      </c>
      <c r="AN103" s="84">
        <v>106.62665904145069</v>
      </c>
      <c r="AO103" s="144">
        <v>107.17451399009403</v>
      </c>
      <c r="AP103" s="84">
        <v>107.17451399009403</v>
      </c>
      <c r="AQ103" s="84">
        <v>107.17529612787334</v>
      </c>
      <c r="AR103" s="144">
        <v>107.18269527996216</v>
      </c>
      <c r="AS103" s="86"/>
      <c r="AT103" s="6">
        <f>IF(C103=1,IFERROR((X103-[1]abvfnd20!X103)/[1]abvfnd20!X103*100,""),"")</f>
        <v>2.3803009269879984</v>
      </c>
      <c r="AU103" s="148">
        <v>2.3803009269879984</v>
      </c>
      <c r="AV103" s="149">
        <v>2.5236082859538111</v>
      </c>
      <c r="AW103" s="49"/>
    </row>
    <row r="104" spans="1:49" ht="11.25" x14ac:dyDescent="0.2">
      <c r="A104" s="110">
        <v>95</v>
      </c>
      <c r="B104" s="111" t="s">
        <v>153</v>
      </c>
      <c r="C104" s="112">
        <v>1</v>
      </c>
      <c r="D104" s="129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1649719</v>
      </c>
      <c r="J104" s="113">
        <v>3388133</v>
      </c>
      <c r="K104" s="113">
        <v>3491421</v>
      </c>
      <c r="L104" s="113">
        <v>6625080</v>
      </c>
      <c r="M104" s="113">
        <v>66312</v>
      </c>
      <c r="N104" s="113">
        <v>26759</v>
      </c>
      <c r="O104" s="113">
        <v>1589303.6600000001</v>
      </c>
      <c r="P104" s="113">
        <v>0</v>
      </c>
      <c r="Q104" s="113">
        <v>0</v>
      </c>
      <c r="R104" s="113">
        <v>0</v>
      </c>
      <c r="S104" s="114">
        <v>0</v>
      </c>
      <c r="T104" s="113" t="s">
        <v>56</v>
      </c>
      <c r="U104" s="129">
        <f t="shared" si="7"/>
        <v>16836727.66</v>
      </c>
      <c r="V104" s="86">
        <f t="shared" si="8"/>
        <v>9.8292335190571922</v>
      </c>
      <c r="W104" s="6"/>
      <c r="X104" s="129">
        <v>169915017.67999995</v>
      </c>
      <c r="Y104" s="94">
        <v>171292376.23011482</v>
      </c>
      <c r="Z104" s="113">
        <f t="shared" si="9"/>
        <v>1377358.5501148701</v>
      </c>
      <c r="AA104" s="114">
        <f t="shared" si="10"/>
        <v>135383.78828549097</v>
      </c>
      <c r="AB104" s="6"/>
      <c r="AC104" s="92">
        <v>101.24057005435874</v>
      </c>
      <c r="AD104" s="93">
        <f t="shared" si="11"/>
        <v>100.73093878268512</v>
      </c>
      <c r="AE104" s="89">
        <f t="shared" si="12"/>
        <v>-0.50963127167362643</v>
      </c>
      <c r="AF104" s="94">
        <v>1783.9999999999995</v>
      </c>
      <c r="AG104" s="94">
        <v>1</v>
      </c>
      <c r="AH104" s="95">
        <f t="shared" si="13"/>
        <v>100.73093878268512</v>
      </c>
      <c r="AI104" s="50"/>
      <c r="AJ104" s="50"/>
      <c r="AK104" s="78">
        <v>98.754377585256876</v>
      </c>
      <c r="AL104" s="84">
        <v>100.01210170164553</v>
      </c>
      <c r="AM104" s="84">
        <v>98.754377585256876</v>
      </c>
      <c r="AN104" s="84">
        <v>100.54638500411264</v>
      </c>
      <c r="AO104" s="144">
        <v>100.69568642585112</v>
      </c>
      <c r="AP104" s="84">
        <v>100.69568642585112</v>
      </c>
      <c r="AQ104" s="84">
        <v>100.69238951242905</v>
      </c>
      <c r="AR104" s="144">
        <v>100.73093878268512</v>
      </c>
      <c r="AS104" s="86"/>
      <c r="AT104" s="6">
        <f>IF(C104=1,IFERROR((X104-[1]abvfnd20!X104)/[1]abvfnd20!X104*100,""),"")</f>
        <v>4.8138292156552476</v>
      </c>
      <c r="AU104" s="148">
        <v>4.8138292156552476</v>
      </c>
      <c r="AV104" s="149">
        <v>6.9962361277521516</v>
      </c>
      <c r="AW104" s="49"/>
    </row>
    <row r="105" spans="1:49" ht="11.25" x14ac:dyDescent="0.2">
      <c r="A105" s="110">
        <v>96</v>
      </c>
      <c r="B105" s="111" t="s">
        <v>154</v>
      </c>
      <c r="C105" s="112">
        <v>1</v>
      </c>
      <c r="D105" s="129">
        <v>0</v>
      </c>
      <c r="E105" s="113">
        <v>0</v>
      </c>
      <c r="F105" s="113">
        <v>0</v>
      </c>
      <c r="G105" s="113">
        <v>0</v>
      </c>
      <c r="H105" s="113">
        <v>0</v>
      </c>
      <c r="I105" s="113">
        <v>0</v>
      </c>
      <c r="J105" s="113">
        <v>2125000</v>
      </c>
      <c r="K105" s="113">
        <v>0</v>
      </c>
      <c r="L105" s="113">
        <v>1847098</v>
      </c>
      <c r="M105" s="113">
        <v>4273</v>
      </c>
      <c r="N105" s="113">
        <v>69267</v>
      </c>
      <c r="O105" s="113">
        <v>137007.08000000002</v>
      </c>
      <c r="P105" s="113">
        <v>0</v>
      </c>
      <c r="Q105" s="113">
        <v>0</v>
      </c>
      <c r="R105" s="113">
        <v>0</v>
      </c>
      <c r="S105" s="114">
        <v>0</v>
      </c>
      <c r="T105" s="113" t="s">
        <v>66</v>
      </c>
      <c r="U105" s="129">
        <f t="shared" si="7"/>
        <v>3055915.3</v>
      </c>
      <c r="V105" s="86">
        <f t="shared" si="8"/>
        <v>5.0141429556822272</v>
      </c>
      <c r="W105" s="6"/>
      <c r="X105" s="129">
        <v>38101629.059999995</v>
      </c>
      <c r="Y105" s="94">
        <v>60945914.925239906</v>
      </c>
      <c r="Z105" s="113">
        <f t="shared" si="9"/>
        <v>22844285.865239911</v>
      </c>
      <c r="AA105" s="114">
        <f t="shared" si="10"/>
        <v>1145445.1504878376</v>
      </c>
      <c r="AB105" s="6"/>
      <c r="AC105" s="92">
        <v>149.25497511177645</v>
      </c>
      <c r="AD105" s="93">
        <f t="shared" si="11"/>
        <v>156.94990279964705</v>
      </c>
      <c r="AE105" s="89">
        <f t="shared" si="12"/>
        <v>7.694927687870603</v>
      </c>
      <c r="AF105" s="94">
        <v>113.53</v>
      </c>
      <c r="AG105" s="94">
        <v>1</v>
      </c>
      <c r="AH105" s="95">
        <f t="shared" si="13"/>
        <v>156.94990279964705</v>
      </c>
      <c r="AI105" s="50"/>
      <c r="AJ105" s="50"/>
      <c r="AK105" s="78">
        <v>154.43373561810523</v>
      </c>
      <c r="AL105" s="84">
        <v>154.7692249695335</v>
      </c>
      <c r="AM105" s="84">
        <v>154.43373561810523</v>
      </c>
      <c r="AN105" s="84">
        <v>156.77984498472398</v>
      </c>
      <c r="AO105" s="144">
        <v>156.92544665456012</v>
      </c>
      <c r="AP105" s="84">
        <v>156.92544665456012</v>
      </c>
      <c r="AQ105" s="84">
        <v>156.92315934545451</v>
      </c>
      <c r="AR105" s="144">
        <v>156.94990279964705</v>
      </c>
      <c r="AS105" s="86"/>
      <c r="AT105" s="6">
        <f>IF(C105=1,IFERROR((X105-[1]abvfnd20!X105)/[1]abvfnd20!X105*100,""),"")</f>
        <v>-0.33770455248706471</v>
      </c>
      <c r="AU105" s="148">
        <v>-0.33770455248706471</v>
      </c>
      <c r="AV105" s="149">
        <v>1.3120792449682794</v>
      </c>
      <c r="AW105" s="49"/>
    </row>
    <row r="106" spans="1:49" ht="11.25" x14ac:dyDescent="0.2">
      <c r="A106" s="110">
        <v>97</v>
      </c>
      <c r="B106" s="111" t="s">
        <v>155</v>
      </c>
      <c r="C106" s="112">
        <v>1</v>
      </c>
      <c r="D106" s="129">
        <v>0</v>
      </c>
      <c r="E106" s="113">
        <v>50000</v>
      </c>
      <c r="F106" s="113">
        <v>0</v>
      </c>
      <c r="G106" s="113">
        <v>0</v>
      </c>
      <c r="H106" s="113">
        <v>0</v>
      </c>
      <c r="I106" s="113">
        <v>0</v>
      </c>
      <c r="J106" s="113">
        <v>3340794</v>
      </c>
      <c r="K106" s="113">
        <v>2835191</v>
      </c>
      <c r="L106" s="113">
        <v>2663000</v>
      </c>
      <c r="M106" s="113">
        <v>48694</v>
      </c>
      <c r="N106" s="113">
        <v>220675</v>
      </c>
      <c r="O106" s="113">
        <v>191138.64</v>
      </c>
      <c r="P106" s="113">
        <v>0</v>
      </c>
      <c r="Q106" s="113">
        <v>0</v>
      </c>
      <c r="R106" s="113">
        <v>0</v>
      </c>
      <c r="S106" s="114">
        <v>0</v>
      </c>
      <c r="T106" s="113" t="s">
        <v>56</v>
      </c>
      <c r="U106" s="129">
        <f t="shared" si="7"/>
        <v>9349492.6400000006</v>
      </c>
      <c r="V106" s="86">
        <f t="shared" si="8"/>
        <v>12.130207478500068</v>
      </c>
      <c r="W106" s="6"/>
      <c r="X106" s="129">
        <v>77039272.929999992</v>
      </c>
      <c r="Y106" s="94">
        <v>77076114.786752924</v>
      </c>
      <c r="Z106" s="113">
        <f t="shared" si="9"/>
        <v>36841.856752932072</v>
      </c>
      <c r="AA106" s="114">
        <f t="shared" si="10"/>
        <v>4468.9936630624488</v>
      </c>
      <c r="AB106" s="6"/>
      <c r="AC106" s="92">
        <v>100.70223080628018</v>
      </c>
      <c r="AD106" s="93">
        <f t="shared" si="11"/>
        <v>100.04202124690258</v>
      </c>
      <c r="AE106" s="89">
        <f t="shared" si="12"/>
        <v>-0.66020955937760561</v>
      </c>
      <c r="AF106" s="94">
        <v>227.03000000000003</v>
      </c>
      <c r="AG106" s="94">
        <v>1</v>
      </c>
      <c r="AH106" s="95">
        <f t="shared" si="13"/>
        <v>100.04202124690258</v>
      </c>
      <c r="AI106" s="50"/>
      <c r="AJ106" s="50"/>
      <c r="AK106" s="78">
        <v>98.035638795578237</v>
      </c>
      <c r="AL106" s="84">
        <v>98.250616893311673</v>
      </c>
      <c r="AM106" s="84">
        <v>98.035638795578237</v>
      </c>
      <c r="AN106" s="84">
        <v>99.960747036044665</v>
      </c>
      <c r="AO106" s="144">
        <v>100.0335368081477</v>
      </c>
      <c r="AP106" s="84">
        <v>100.0335368081477</v>
      </c>
      <c r="AQ106" s="84">
        <v>100.03274329143619</v>
      </c>
      <c r="AR106" s="144">
        <v>100.04202124690258</v>
      </c>
      <c r="AS106" s="86"/>
      <c r="AT106" s="6">
        <f>IF(C106=1,IFERROR((X106-[1]abvfnd20!X106)/[1]abvfnd20!X106*100,""),"")</f>
        <v>2.3192093678575505</v>
      </c>
      <c r="AU106" s="148">
        <v>2.3192093678575505</v>
      </c>
      <c r="AV106" s="149">
        <v>4.4193131171236928</v>
      </c>
      <c r="AW106" s="49"/>
    </row>
    <row r="107" spans="1:49" ht="11.25" x14ac:dyDescent="0.2">
      <c r="A107" s="110">
        <v>98</v>
      </c>
      <c r="B107" s="111" t="s">
        <v>156</v>
      </c>
      <c r="C107" s="112">
        <v>1</v>
      </c>
      <c r="D107" s="129">
        <v>0</v>
      </c>
      <c r="E107" s="113">
        <v>80496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36750</v>
      </c>
      <c r="M107" s="113">
        <v>0</v>
      </c>
      <c r="N107" s="113">
        <v>6161</v>
      </c>
      <c r="O107" s="113">
        <v>5212.4100000000008</v>
      </c>
      <c r="P107" s="113">
        <v>0</v>
      </c>
      <c r="Q107" s="113">
        <v>0</v>
      </c>
      <c r="R107" s="113">
        <v>0</v>
      </c>
      <c r="S107" s="114">
        <v>0</v>
      </c>
      <c r="T107" s="113" t="s">
        <v>66</v>
      </c>
      <c r="U107" s="129">
        <f t="shared" si="7"/>
        <v>106201.91</v>
      </c>
      <c r="V107" s="86">
        <f t="shared" si="8"/>
        <v>5.6865255991541286</v>
      </c>
      <c r="W107" s="6"/>
      <c r="X107" s="129">
        <v>747149.5</v>
      </c>
      <c r="Y107" s="94">
        <v>1867606.2940048585</v>
      </c>
      <c r="Z107" s="113">
        <f t="shared" si="9"/>
        <v>1120456.7940048585</v>
      </c>
      <c r="AA107" s="114">
        <f t="shared" si="10"/>
        <v>63715.062418547925</v>
      </c>
      <c r="AB107" s="6"/>
      <c r="AC107" s="92">
        <v>185.79453355843506</v>
      </c>
      <c r="AD107" s="93">
        <f t="shared" si="11"/>
        <v>241.43645034712739</v>
      </c>
      <c r="AE107" s="89">
        <f t="shared" si="12"/>
        <v>55.641916788692328</v>
      </c>
      <c r="AF107" s="94">
        <v>1</v>
      </c>
      <c r="AG107" s="94">
        <v>1</v>
      </c>
      <c r="AH107" s="95">
        <f t="shared" si="13"/>
        <v>241.43645034712739</v>
      </c>
      <c r="AI107" s="50"/>
      <c r="AJ107" s="50"/>
      <c r="AK107" s="78">
        <v>200.39497988974958</v>
      </c>
      <c r="AL107" s="84">
        <v>205.15989796701842</v>
      </c>
      <c r="AM107" s="84">
        <v>200.39497988974958</v>
      </c>
      <c r="AN107" s="84">
        <v>200.39497988974958</v>
      </c>
      <c r="AO107" s="144">
        <v>200.39497988974958</v>
      </c>
      <c r="AP107" s="84">
        <v>240.7004233163741</v>
      </c>
      <c r="AQ107" s="84">
        <v>240.68457590606235</v>
      </c>
      <c r="AR107" s="144">
        <v>241.43645034712739</v>
      </c>
      <c r="AS107" s="86"/>
      <c r="AT107" s="6">
        <f>IF(C107=1,IFERROR((X107-[1]abvfnd20!X107)/[1]abvfnd20!X107*100,""),"")</f>
        <v>0.93143096202014908</v>
      </c>
      <c r="AU107" s="148">
        <v>0.93143096202014908</v>
      </c>
      <c r="AV107" s="149">
        <v>20.798466865753905</v>
      </c>
      <c r="AW107" s="49"/>
    </row>
    <row r="108" spans="1:49" ht="11.25" x14ac:dyDescent="0.2">
      <c r="A108" s="110">
        <v>99</v>
      </c>
      <c r="B108" s="111" t="s">
        <v>157</v>
      </c>
      <c r="C108" s="112">
        <v>1</v>
      </c>
      <c r="D108" s="129">
        <v>0</v>
      </c>
      <c r="E108" s="113">
        <v>15000</v>
      </c>
      <c r="F108" s="113">
        <v>0</v>
      </c>
      <c r="G108" s="113">
        <v>0</v>
      </c>
      <c r="H108" s="113">
        <v>0</v>
      </c>
      <c r="I108" s="113">
        <v>294758</v>
      </c>
      <c r="J108" s="113">
        <v>1370242</v>
      </c>
      <c r="K108" s="113">
        <v>790317</v>
      </c>
      <c r="L108" s="113">
        <v>813551</v>
      </c>
      <c r="M108" s="113">
        <v>0</v>
      </c>
      <c r="N108" s="113">
        <v>0</v>
      </c>
      <c r="O108" s="113">
        <v>137251.87000000002</v>
      </c>
      <c r="P108" s="113">
        <v>0</v>
      </c>
      <c r="Q108" s="113">
        <v>0</v>
      </c>
      <c r="R108" s="113">
        <v>0</v>
      </c>
      <c r="S108" s="114">
        <v>0</v>
      </c>
      <c r="T108" s="113" t="s">
        <v>56</v>
      </c>
      <c r="U108" s="129">
        <f t="shared" si="7"/>
        <v>3421119.87</v>
      </c>
      <c r="V108" s="86">
        <f t="shared" si="8"/>
        <v>7.3002634730114799</v>
      </c>
      <c r="W108" s="6"/>
      <c r="X108" s="129">
        <v>29781054.52984</v>
      </c>
      <c r="Y108" s="94">
        <v>46862964.366253637</v>
      </c>
      <c r="Z108" s="113">
        <f t="shared" si="9"/>
        <v>17081909.836413637</v>
      </c>
      <c r="AA108" s="114">
        <f t="shared" si="10"/>
        <v>1247024.4242804598</v>
      </c>
      <c r="AB108" s="6"/>
      <c r="AC108" s="92">
        <v>152.5673021090069</v>
      </c>
      <c r="AD108" s="93">
        <f t="shared" si="11"/>
        <v>153.17100304915982</v>
      </c>
      <c r="AE108" s="89">
        <f t="shared" si="12"/>
        <v>0.60370094015291897</v>
      </c>
      <c r="AF108" s="94">
        <v>111.86</v>
      </c>
      <c r="AG108" s="94">
        <v>1</v>
      </c>
      <c r="AH108" s="95">
        <f t="shared" si="13"/>
        <v>153.17100304915982</v>
      </c>
      <c r="AI108" s="50"/>
      <c r="AJ108" s="50"/>
      <c r="AK108" s="78">
        <v>153.55244026779684</v>
      </c>
      <c r="AL108" s="84">
        <v>153.68262386129518</v>
      </c>
      <c r="AM108" s="84">
        <v>153.55244026779684</v>
      </c>
      <c r="AN108" s="84">
        <v>153.11024714360775</v>
      </c>
      <c r="AO108" s="144">
        <v>153.16702299459953</v>
      </c>
      <c r="AP108" s="84">
        <v>153.16702299459953</v>
      </c>
      <c r="AQ108" s="84">
        <v>153.16665075060826</v>
      </c>
      <c r="AR108" s="144">
        <v>153.17100304915982</v>
      </c>
      <c r="AS108" s="86"/>
      <c r="AT108" s="6">
        <f>IF(C108=1,IFERROR((X108-[1]abvfnd20!X108)/[1]abvfnd20!X108*100,""),"")</f>
        <v>2.9275289323459148</v>
      </c>
      <c r="AU108" s="148">
        <v>2.9275289323459148</v>
      </c>
      <c r="AV108" s="149">
        <v>3.1755887170276975</v>
      </c>
      <c r="AW108" s="49"/>
    </row>
    <row r="109" spans="1:49" ht="11.25" x14ac:dyDescent="0.2">
      <c r="A109" s="110">
        <v>100</v>
      </c>
      <c r="B109" s="111" t="s">
        <v>158</v>
      </c>
      <c r="C109" s="112">
        <v>1</v>
      </c>
      <c r="D109" s="129">
        <v>0</v>
      </c>
      <c r="E109" s="113">
        <v>448034</v>
      </c>
      <c r="F109" s="113">
        <v>0</v>
      </c>
      <c r="G109" s="113">
        <v>0</v>
      </c>
      <c r="H109" s="113">
        <v>0</v>
      </c>
      <c r="I109" s="113">
        <v>102512</v>
      </c>
      <c r="J109" s="113">
        <v>4994856</v>
      </c>
      <c r="K109" s="113">
        <v>3836346</v>
      </c>
      <c r="L109" s="113">
        <v>5565427</v>
      </c>
      <c r="M109" s="113">
        <v>46774</v>
      </c>
      <c r="N109" s="113">
        <v>0</v>
      </c>
      <c r="O109" s="113">
        <v>396488.26</v>
      </c>
      <c r="P109" s="113">
        <v>0</v>
      </c>
      <c r="Q109" s="113">
        <v>0</v>
      </c>
      <c r="R109" s="113">
        <v>0</v>
      </c>
      <c r="S109" s="114">
        <v>0</v>
      </c>
      <c r="T109" s="113" t="s">
        <v>56</v>
      </c>
      <c r="U109" s="129">
        <f t="shared" si="7"/>
        <v>15390437.26</v>
      </c>
      <c r="V109" s="86">
        <f t="shared" si="8"/>
        <v>8.9786916190099522</v>
      </c>
      <c r="W109" s="6"/>
      <c r="X109" s="129">
        <v>121857618.34246999</v>
      </c>
      <c r="Y109" s="94">
        <v>171410690.03210789</v>
      </c>
      <c r="Z109" s="113">
        <f t="shared" si="9"/>
        <v>49553071.689637899</v>
      </c>
      <c r="AA109" s="114">
        <f t="shared" si="10"/>
        <v>4449217.4947595121</v>
      </c>
      <c r="AB109" s="6"/>
      <c r="AC109" s="92">
        <v>149.43663935919429</v>
      </c>
      <c r="AD109" s="93">
        <f t="shared" si="11"/>
        <v>137.01356944964905</v>
      </c>
      <c r="AE109" s="89">
        <f t="shared" si="12"/>
        <v>-12.423069909545234</v>
      </c>
      <c r="AF109" s="94">
        <v>377.72</v>
      </c>
      <c r="AG109" s="94">
        <v>1</v>
      </c>
      <c r="AH109" s="95">
        <f t="shared" si="13"/>
        <v>137.01356944964905</v>
      </c>
      <c r="AI109" s="50"/>
      <c r="AJ109" s="50"/>
      <c r="AK109" s="78">
        <v>141.18335203790269</v>
      </c>
      <c r="AL109" s="84">
        <v>145.31664650128386</v>
      </c>
      <c r="AM109" s="84">
        <v>141.18335203790269</v>
      </c>
      <c r="AN109" s="84">
        <v>141.18335203790269</v>
      </c>
      <c r="AO109" s="144">
        <v>141.18335203790269</v>
      </c>
      <c r="AP109" s="84">
        <v>137.01276179976355</v>
      </c>
      <c r="AQ109" s="84">
        <v>137.00764865796242</v>
      </c>
      <c r="AR109" s="144">
        <v>137.01356944964905</v>
      </c>
      <c r="AS109" s="86"/>
      <c r="AT109" s="6">
        <f>IF(C109=1,IFERROR((X109-[1]abvfnd20!X109)/[1]abvfnd20!X109*100,""),"")</f>
        <v>6.6624715134511323</v>
      </c>
      <c r="AU109" s="148">
        <v>6.6624715134511323</v>
      </c>
      <c r="AV109" s="149">
        <v>2.9501379022081791</v>
      </c>
      <c r="AW109" s="49"/>
    </row>
    <row r="110" spans="1:49" ht="11.25" x14ac:dyDescent="0.2">
      <c r="A110" s="110">
        <v>101</v>
      </c>
      <c r="B110" s="111" t="s">
        <v>159</v>
      </c>
      <c r="C110" s="112">
        <v>1</v>
      </c>
      <c r="D110" s="129">
        <v>0</v>
      </c>
      <c r="E110" s="113">
        <v>137025</v>
      </c>
      <c r="F110" s="113">
        <v>0</v>
      </c>
      <c r="G110" s="113">
        <v>0</v>
      </c>
      <c r="H110" s="113">
        <v>0</v>
      </c>
      <c r="I110" s="113">
        <v>343831</v>
      </c>
      <c r="J110" s="113">
        <v>2333736</v>
      </c>
      <c r="K110" s="113">
        <v>1783428</v>
      </c>
      <c r="L110" s="113">
        <v>1922000</v>
      </c>
      <c r="M110" s="113">
        <v>31895</v>
      </c>
      <c r="N110" s="113">
        <v>0</v>
      </c>
      <c r="O110" s="113">
        <v>336994.7</v>
      </c>
      <c r="P110" s="113">
        <v>0</v>
      </c>
      <c r="Q110" s="113">
        <v>0</v>
      </c>
      <c r="R110" s="113">
        <v>0</v>
      </c>
      <c r="S110" s="114">
        <v>0</v>
      </c>
      <c r="T110" s="113" t="s">
        <v>66</v>
      </c>
      <c r="U110" s="129">
        <f t="shared" si="7"/>
        <v>5716489.7000000002</v>
      </c>
      <c r="V110" s="86">
        <f t="shared" si="8"/>
        <v>7.3665843368569268</v>
      </c>
      <c r="W110" s="6"/>
      <c r="X110" s="129">
        <v>60169866.394320011</v>
      </c>
      <c r="Y110" s="94">
        <v>77600274.952380896</v>
      </c>
      <c r="Z110" s="113">
        <f t="shared" si="9"/>
        <v>17430408.558060884</v>
      </c>
      <c r="AA110" s="114">
        <f t="shared" si="10"/>
        <v>1284025.7466882824</v>
      </c>
      <c r="AB110" s="6"/>
      <c r="AC110" s="92">
        <v>119.54814423594348</v>
      </c>
      <c r="AD110" s="93">
        <f t="shared" si="11"/>
        <v>126.83466621906412</v>
      </c>
      <c r="AE110" s="89">
        <f t="shared" si="12"/>
        <v>7.286521983120636</v>
      </c>
      <c r="AF110" s="94">
        <v>367.03999999999996</v>
      </c>
      <c r="AG110" s="94">
        <v>1</v>
      </c>
      <c r="AH110" s="95">
        <f t="shared" si="13"/>
        <v>126.83466621906412</v>
      </c>
      <c r="AI110" s="50"/>
      <c r="AJ110" s="50"/>
      <c r="AK110" s="78">
        <v>125.76340656989026</v>
      </c>
      <c r="AL110" s="84">
        <v>126.29750579323753</v>
      </c>
      <c r="AM110" s="84">
        <v>125.76340656989026</v>
      </c>
      <c r="AN110" s="84">
        <v>126.69131290319244</v>
      </c>
      <c r="AO110" s="144">
        <v>126.79897443483166</v>
      </c>
      <c r="AP110" s="84">
        <v>126.79897443483166</v>
      </c>
      <c r="AQ110" s="84">
        <v>126.79563633675683</v>
      </c>
      <c r="AR110" s="144">
        <v>126.83466621906412</v>
      </c>
      <c r="AS110" s="86"/>
      <c r="AT110" s="6">
        <f>IF(C110=1,IFERROR((X110-[1]abvfnd20!X110)/[1]abvfnd20!X110*100,""),"")</f>
        <v>0.82929705514241825</v>
      </c>
      <c r="AU110" s="148">
        <v>0.82929705514241825</v>
      </c>
      <c r="AV110" s="149">
        <v>1.8336750437925931</v>
      </c>
      <c r="AW110" s="49"/>
    </row>
    <row r="111" spans="1:49" ht="11.25" x14ac:dyDescent="0.2">
      <c r="A111" s="115">
        <v>102</v>
      </c>
      <c r="B111" s="116" t="s">
        <v>160</v>
      </c>
      <c r="C111" s="117">
        <v>0</v>
      </c>
      <c r="D111" s="130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96463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119">
        <v>0</v>
      </c>
      <c r="T111" s="99">
        <v>0</v>
      </c>
      <c r="U111" s="129">
        <f t="shared" si="7"/>
        <v>0</v>
      </c>
      <c r="V111" s="87">
        <f t="shared" si="8"/>
        <v>0</v>
      </c>
      <c r="W111" s="50"/>
      <c r="X111" s="130">
        <v>1444691.88</v>
      </c>
      <c r="Y111" s="99">
        <v>1685360</v>
      </c>
      <c r="Z111" s="113">
        <f t="shared" si="9"/>
        <v>240668.12000000011</v>
      </c>
      <c r="AA111" s="119">
        <f t="shared" si="10"/>
        <v>0</v>
      </c>
      <c r="AB111" s="50"/>
      <c r="AC111" s="92">
        <v>0</v>
      </c>
      <c r="AD111" s="93">
        <f t="shared" si="11"/>
        <v>0</v>
      </c>
      <c r="AE111" s="89">
        <f t="shared" si="12"/>
        <v>0</v>
      </c>
      <c r="AF111" s="94">
        <v>0</v>
      </c>
      <c r="AG111" s="94" t="s">
        <v>58</v>
      </c>
      <c r="AH111" s="95">
        <f t="shared" si="13"/>
        <v>0</v>
      </c>
      <c r="AI111" s="50"/>
      <c r="AJ111" s="50"/>
      <c r="AK111" s="78">
        <v>0</v>
      </c>
      <c r="AL111" s="84">
        <v>0</v>
      </c>
      <c r="AM111" s="84">
        <v>0</v>
      </c>
      <c r="AN111" s="84">
        <v>0</v>
      </c>
      <c r="AO111" s="144">
        <v>0</v>
      </c>
      <c r="AP111" s="84">
        <v>0</v>
      </c>
      <c r="AQ111" s="84">
        <v>0</v>
      </c>
      <c r="AR111" s="144">
        <v>0</v>
      </c>
      <c r="AS111" s="85"/>
      <c r="AT111" s="6" t="str">
        <f>IF(C111=1,IFERROR((X111-[1]abvfnd20!X111)/[1]abvfnd20!X111*100,""),"")</f>
        <v/>
      </c>
      <c r="AU111" s="148" t="s">
        <v>513</v>
      </c>
      <c r="AV111" s="149" t="s">
        <v>513</v>
      </c>
      <c r="AW111" s="49"/>
    </row>
    <row r="112" spans="1:49" ht="11.25" x14ac:dyDescent="0.2">
      <c r="A112" s="110">
        <v>103</v>
      </c>
      <c r="B112" s="111" t="s">
        <v>161</v>
      </c>
      <c r="C112" s="112">
        <v>1</v>
      </c>
      <c r="D112" s="129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768745</v>
      </c>
      <c r="K112" s="113">
        <v>360616</v>
      </c>
      <c r="L112" s="113">
        <v>374049</v>
      </c>
      <c r="M112" s="113">
        <v>7233</v>
      </c>
      <c r="N112" s="113">
        <v>79642</v>
      </c>
      <c r="O112" s="113">
        <v>23189.040000000001</v>
      </c>
      <c r="P112" s="113">
        <v>0</v>
      </c>
      <c r="Q112" s="113">
        <v>0</v>
      </c>
      <c r="R112" s="113">
        <v>0</v>
      </c>
      <c r="S112" s="114">
        <v>0</v>
      </c>
      <c r="T112" s="113" t="s">
        <v>66</v>
      </c>
      <c r="U112" s="129">
        <f t="shared" si="7"/>
        <v>1385304.1500000001</v>
      </c>
      <c r="V112" s="86">
        <f t="shared" si="8"/>
        <v>4.4235381909802909</v>
      </c>
      <c r="W112" s="6"/>
      <c r="X112" s="129">
        <v>30692122.609999999</v>
      </c>
      <c r="Y112" s="94">
        <v>31316654.003907353</v>
      </c>
      <c r="Z112" s="113">
        <f t="shared" si="9"/>
        <v>624531.39390735328</v>
      </c>
      <c r="AA112" s="114">
        <f t="shared" si="10"/>
        <v>27626.384724153329</v>
      </c>
      <c r="AB112" s="6"/>
      <c r="AC112" s="92">
        <v>101.69735397095339</v>
      </c>
      <c r="AD112" s="93">
        <f t="shared" si="11"/>
        <v>101.94481501578751</v>
      </c>
      <c r="AE112" s="89">
        <f t="shared" si="12"/>
        <v>0.24746104483412523</v>
      </c>
      <c r="AF112" s="94">
        <v>31.400000000000002</v>
      </c>
      <c r="AG112" s="94">
        <v>1</v>
      </c>
      <c r="AH112" s="95">
        <f t="shared" si="13"/>
        <v>101.94481501578751</v>
      </c>
      <c r="AI112" s="50"/>
      <c r="AJ112" s="50"/>
      <c r="AK112" s="78">
        <v>100.37720392127258</v>
      </c>
      <c r="AL112" s="84">
        <v>101.12110634898744</v>
      </c>
      <c r="AM112" s="84">
        <v>100.37720392127258</v>
      </c>
      <c r="AN112" s="84">
        <v>102.29594019208696</v>
      </c>
      <c r="AO112" s="144">
        <v>101.93767884152348</v>
      </c>
      <c r="AP112" s="84">
        <v>101.93767884152348</v>
      </c>
      <c r="AQ112" s="84">
        <v>101.93701141546863</v>
      </c>
      <c r="AR112" s="144">
        <v>101.94481501578751</v>
      </c>
      <c r="AS112" s="86"/>
      <c r="AT112" s="6">
        <f>IF(C112=1,IFERROR((X112-[1]abvfnd20!X112)/[1]abvfnd20!X112*100,""),"")</f>
        <v>0.8870944546209254</v>
      </c>
      <c r="AU112" s="148">
        <v>0.8870944546209254</v>
      </c>
      <c r="AV112" s="149">
        <v>2.5339723804649399</v>
      </c>
      <c r="AW112" s="49"/>
    </row>
    <row r="113" spans="1:77" s="6" customFormat="1" ht="11.25" x14ac:dyDescent="0.2">
      <c r="A113" s="110">
        <v>104</v>
      </c>
      <c r="B113" s="111" t="s">
        <v>162</v>
      </c>
      <c r="C113" s="112">
        <v>0</v>
      </c>
      <c r="D113" s="129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4">
        <v>0</v>
      </c>
      <c r="T113" s="113">
        <v>0</v>
      </c>
      <c r="U113" s="129">
        <f t="shared" si="7"/>
        <v>0</v>
      </c>
      <c r="V113" s="86">
        <f t="shared" si="8"/>
        <v>0</v>
      </c>
      <c r="X113" s="129">
        <v>0</v>
      </c>
      <c r="Y113" s="94">
        <v>0</v>
      </c>
      <c r="Z113" s="113">
        <f t="shared" si="9"/>
        <v>0</v>
      </c>
      <c r="AA113" s="114">
        <f t="shared" si="10"/>
        <v>0</v>
      </c>
      <c r="AC113" s="92">
        <v>0</v>
      </c>
      <c r="AD113" s="93">
        <f t="shared" si="11"/>
        <v>0</v>
      </c>
      <c r="AE113" s="89">
        <f t="shared" si="12"/>
        <v>0</v>
      </c>
      <c r="AF113" s="94">
        <v>0</v>
      </c>
      <c r="AG113" s="94" t="s">
        <v>58</v>
      </c>
      <c r="AH113" s="95">
        <f t="shared" si="13"/>
        <v>0</v>
      </c>
      <c r="AI113" s="50"/>
      <c r="AJ113" s="50"/>
      <c r="AK113" s="78">
        <v>0</v>
      </c>
      <c r="AL113" s="84">
        <v>0</v>
      </c>
      <c r="AM113" s="84">
        <v>0</v>
      </c>
      <c r="AN113" s="84">
        <v>0</v>
      </c>
      <c r="AO113" s="144">
        <v>0</v>
      </c>
      <c r="AP113" s="84">
        <v>0</v>
      </c>
      <c r="AQ113" s="84">
        <v>0</v>
      </c>
      <c r="AR113" s="144">
        <v>0</v>
      </c>
      <c r="AS113" s="86"/>
      <c r="AT113" s="6" t="str">
        <f>IF(C113=1,IFERROR((X113-[1]abvfnd20!X113)/[1]abvfnd20!X113*100,""),"")</f>
        <v/>
      </c>
      <c r="AU113" s="148" t="s">
        <v>513</v>
      </c>
      <c r="AV113" s="149" t="s">
        <v>513</v>
      </c>
      <c r="AW113" s="49"/>
      <c r="BB113" s="143"/>
      <c r="BC113" s="143"/>
      <c r="BD113" s="143"/>
      <c r="BE113" s="143"/>
      <c r="BF113" s="143"/>
      <c r="BG113" s="143"/>
    </row>
    <row r="114" spans="1:77" s="6" customFormat="1" ht="11.25" x14ac:dyDescent="0.2">
      <c r="A114" s="110">
        <v>105</v>
      </c>
      <c r="B114" s="111" t="s">
        <v>163</v>
      </c>
      <c r="C114" s="112">
        <v>1</v>
      </c>
      <c r="D114" s="129">
        <v>0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631309</v>
      </c>
      <c r="K114" s="113">
        <v>341185</v>
      </c>
      <c r="L114" s="113">
        <v>516173</v>
      </c>
      <c r="M114" s="113">
        <v>0</v>
      </c>
      <c r="N114" s="113">
        <v>55418</v>
      </c>
      <c r="O114" s="113">
        <v>2629.4100000000003</v>
      </c>
      <c r="P114" s="113">
        <v>0</v>
      </c>
      <c r="Q114" s="113">
        <v>0</v>
      </c>
      <c r="R114" s="113">
        <v>0</v>
      </c>
      <c r="S114" s="114">
        <v>0</v>
      </c>
      <c r="T114" s="113" t="s">
        <v>56</v>
      </c>
      <c r="U114" s="129">
        <f t="shared" si="7"/>
        <v>1546714.41</v>
      </c>
      <c r="V114" s="86">
        <f t="shared" si="8"/>
        <v>7.965807603152693</v>
      </c>
      <c r="X114" s="129">
        <v>13521537.540000001</v>
      </c>
      <c r="Y114" s="94">
        <v>19416919</v>
      </c>
      <c r="Z114" s="113">
        <f t="shared" si="9"/>
        <v>5895381.459999999</v>
      </c>
      <c r="AA114" s="114">
        <f t="shared" si="10"/>
        <v>469614.74457553413</v>
      </c>
      <c r="AC114" s="92">
        <v>133.29789658062415</v>
      </c>
      <c r="AD114" s="93">
        <f t="shared" si="11"/>
        <v>140.12684725663576</v>
      </c>
      <c r="AE114" s="89">
        <f t="shared" si="12"/>
        <v>6.8289506760116012</v>
      </c>
      <c r="AF114" s="94">
        <v>2.7</v>
      </c>
      <c r="AG114" s="94">
        <v>1</v>
      </c>
      <c r="AH114" s="95">
        <f t="shared" si="13"/>
        <v>140.12684725663576</v>
      </c>
      <c r="AI114" s="50"/>
      <c r="AJ114" s="50"/>
      <c r="AK114" s="78">
        <v>138.5414250549467</v>
      </c>
      <c r="AL114" s="84">
        <v>138.3097991169351</v>
      </c>
      <c r="AM114" s="84">
        <v>138.5414250549467</v>
      </c>
      <c r="AN114" s="84">
        <v>139.93626752087124</v>
      </c>
      <c r="AO114" s="144">
        <v>140.12660975449512</v>
      </c>
      <c r="AP114" s="84">
        <v>140.12660975449512</v>
      </c>
      <c r="AQ114" s="84">
        <v>140.12684725663576</v>
      </c>
      <c r="AR114" s="144">
        <v>140.12684725663576</v>
      </c>
      <c r="AS114" s="86"/>
      <c r="AT114" s="6">
        <f>IF(C114=1,IFERROR((X114-[1]abvfnd20!X114)/[1]abvfnd20!X114*100,""),"")</f>
        <v>1.0576017839181855</v>
      </c>
      <c r="AU114" s="148">
        <v>1.0576017839181855</v>
      </c>
      <c r="AV114" s="149">
        <v>2.2429074904229873</v>
      </c>
      <c r="AW114" s="49"/>
      <c r="BB114" s="143"/>
      <c r="BC114" s="143"/>
      <c r="BD114" s="143"/>
      <c r="BE114" s="143"/>
      <c r="BF114" s="143"/>
      <c r="BG114" s="143"/>
    </row>
    <row r="115" spans="1:77" s="6" customFormat="1" ht="11.25" x14ac:dyDescent="0.2">
      <c r="A115" s="110">
        <v>106</v>
      </c>
      <c r="B115" s="111" t="s">
        <v>164</v>
      </c>
      <c r="C115" s="112">
        <v>0</v>
      </c>
      <c r="D115" s="129">
        <v>0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4">
        <v>0</v>
      </c>
      <c r="T115" s="113">
        <v>0</v>
      </c>
      <c r="U115" s="129">
        <f t="shared" si="7"/>
        <v>0</v>
      </c>
      <c r="V115" s="86">
        <f t="shared" si="8"/>
        <v>0</v>
      </c>
      <c r="X115" s="129">
        <v>0</v>
      </c>
      <c r="Y115" s="94">
        <v>180338</v>
      </c>
      <c r="Z115" s="113">
        <f t="shared" si="9"/>
        <v>180338</v>
      </c>
      <c r="AA115" s="114">
        <f t="shared" si="10"/>
        <v>0</v>
      </c>
      <c r="AC115" s="92">
        <v>0</v>
      </c>
      <c r="AD115" s="93">
        <f t="shared" si="11"/>
        <v>0</v>
      </c>
      <c r="AE115" s="89">
        <f t="shared" si="12"/>
        <v>0</v>
      </c>
      <c r="AF115" s="94">
        <v>0</v>
      </c>
      <c r="AG115" s="94" t="s">
        <v>58</v>
      </c>
      <c r="AH115" s="95">
        <f t="shared" si="13"/>
        <v>0</v>
      </c>
      <c r="AI115" s="50"/>
      <c r="AJ115" s="50"/>
      <c r="AK115" s="78">
        <v>0</v>
      </c>
      <c r="AL115" s="84">
        <v>0</v>
      </c>
      <c r="AM115" s="84">
        <v>0</v>
      </c>
      <c r="AN115" s="84">
        <v>0</v>
      </c>
      <c r="AO115" s="144">
        <v>0</v>
      </c>
      <c r="AP115" s="84">
        <v>0</v>
      </c>
      <c r="AQ115" s="84">
        <v>0</v>
      </c>
      <c r="AR115" s="144">
        <v>0</v>
      </c>
      <c r="AS115" s="86"/>
      <c r="AT115" s="6" t="str">
        <f>IF(C115=1,IFERROR((X115-[1]abvfnd20!X115)/[1]abvfnd20!X115*100,""),"")</f>
        <v/>
      </c>
      <c r="AU115" s="148" t="s">
        <v>513</v>
      </c>
      <c r="AV115" s="149" t="s">
        <v>513</v>
      </c>
      <c r="AW115" s="49"/>
      <c r="BB115" s="143"/>
      <c r="BC115" s="143"/>
      <c r="BD115" s="143"/>
      <c r="BE115" s="143"/>
      <c r="BF115" s="143"/>
      <c r="BG115" s="143"/>
    </row>
    <row r="116" spans="1:77" s="6" customFormat="1" ht="11.25" x14ac:dyDescent="0.2">
      <c r="A116" s="110">
        <v>107</v>
      </c>
      <c r="B116" s="111" t="s">
        <v>165</v>
      </c>
      <c r="C116" s="112">
        <v>1</v>
      </c>
      <c r="D116" s="129">
        <v>653215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2411139</v>
      </c>
      <c r="K116" s="113">
        <v>0</v>
      </c>
      <c r="L116" s="113">
        <v>2228818</v>
      </c>
      <c r="M116" s="113">
        <v>0</v>
      </c>
      <c r="N116" s="113">
        <v>637730</v>
      </c>
      <c r="O116" s="113">
        <v>1034.46</v>
      </c>
      <c r="P116" s="113">
        <v>0</v>
      </c>
      <c r="Q116" s="113">
        <v>0</v>
      </c>
      <c r="R116" s="113">
        <v>0</v>
      </c>
      <c r="S116" s="114">
        <v>0</v>
      </c>
      <c r="T116" s="113" t="s">
        <v>56</v>
      </c>
      <c r="U116" s="129">
        <f t="shared" si="7"/>
        <v>5931936.46</v>
      </c>
      <c r="V116" s="86">
        <f t="shared" si="8"/>
        <v>10.958167904540987</v>
      </c>
      <c r="X116" s="129">
        <v>38460242.64918001</v>
      </c>
      <c r="Y116" s="94">
        <v>54132556.75286603</v>
      </c>
      <c r="Z116" s="113">
        <f t="shared" si="9"/>
        <v>15672314.10368602</v>
      </c>
      <c r="AA116" s="114">
        <f t="shared" si="10"/>
        <v>1717398.4940089718</v>
      </c>
      <c r="AC116" s="92">
        <v>137.1195097831596</v>
      </c>
      <c r="AD116" s="93">
        <f t="shared" si="11"/>
        <v>136.2840030339085</v>
      </c>
      <c r="AE116" s="89">
        <f t="shared" si="12"/>
        <v>-0.83550674925109547</v>
      </c>
      <c r="AF116" s="94">
        <v>3.5</v>
      </c>
      <c r="AG116" s="94">
        <v>1</v>
      </c>
      <c r="AH116" s="95">
        <f t="shared" si="13"/>
        <v>136.2840030339085</v>
      </c>
      <c r="AI116" s="50"/>
      <c r="AJ116" s="50"/>
      <c r="AK116" s="78">
        <v>134.65243240762678</v>
      </c>
      <c r="AL116" s="84">
        <v>134.8152166396938</v>
      </c>
      <c r="AM116" s="84">
        <v>134.65243240762678</v>
      </c>
      <c r="AN116" s="84">
        <v>136.85614655014163</v>
      </c>
      <c r="AO116" s="144">
        <v>136.28306791196161</v>
      </c>
      <c r="AP116" s="84">
        <v>136.28306791196161</v>
      </c>
      <c r="AQ116" s="84">
        <v>136.28298045241044</v>
      </c>
      <c r="AR116" s="144">
        <v>136.2840030339085</v>
      </c>
      <c r="AS116" s="86"/>
      <c r="AT116" s="6">
        <f>IF(C116=1,IFERROR((X116-[1]abvfnd20!X116)/[1]abvfnd20!X116*100,""),"")</f>
        <v>1.6232961059408992</v>
      </c>
      <c r="AU116" s="148">
        <v>1.6232961059408992</v>
      </c>
      <c r="AV116" s="149">
        <v>2.9323840164685646</v>
      </c>
      <c r="AW116" s="49"/>
      <c r="BB116" s="143"/>
      <c r="BC116" s="143"/>
      <c r="BD116" s="143"/>
      <c r="BE116" s="143"/>
      <c r="BF116" s="143"/>
      <c r="BG116" s="143"/>
    </row>
    <row r="117" spans="1:77" s="6" customFormat="1" ht="11.25" x14ac:dyDescent="0.2">
      <c r="A117" s="110">
        <v>108</v>
      </c>
      <c r="B117" s="111" t="s">
        <v>166</v>
      </c>
      <c r="C117" s="112">
        <v>0</v>
      </c>
      <c r="D117" s="129">
        <v>0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v>0</v>
      </c>
      <c r="R117" s="113">
        <v>0</v>
      </c>
      <c r="S117" s="114">
        <v>0</v>
      </c>
      <c r="T117" s="113">
        <v>0</v>
      </c>
      <c r="U117" s="129">
        <f t="shared" si="7"/>
        <v>0</v>
      </c>
      <c r="V117" s="86">
        <f t="shared" si="8"/>
        <v>0</v>
      </c>
      <c r="X117" s="129">
        <v>146578.00000000003</v>
      </c>
      <c r="Y117" s="94">
        <v>197546</v>
      </c>
      <c r="Z117" s="113">
        <f t="shared" si="9"/>
        <v>50967.999999999971</v>
      </c>
      <c r="AA117" s="114">
        <f t="shared" si="10"/>
        <v>0</v>
      </c>
      <c r="AC117" s="92">
        <v>0</v>
      </c>
      <c r="AD117" s="93">
        <f t="shared" si="11"/>
        <v>0</v>
      </c>
      <c r="AE117" s="89">
        <f t="shared" si="12"/>
        <v>0</v>
      </c>
      <c r="AF117" s="94">
        <v>0</v>
      </c>
      <c r="AG117" s="94" t="s">
        <v>58</v>
      </c>
      <c r="AH117" s="95">
        <f t="shared" si="13"/>
        <v>0</v>
      </c>
      <c r="AI117" s="50"/>
      <c r="AJ117" s="50"/>
      <c r="AK117" s="78">
        <v>0</v>
      </c>
      <c r="AL117" s="84">
        <v>0</v>
      </c>
      <c r="AM117" s="84">
        <v>0</v>
      </c>
      <c r="AN117" s="84">
        <v>0</v>
      </c>
      <c r="AO117" s="144">
        <v>0</v>
      </c>
      <c r="AP117" s="84">
        <v>0</v>
      </c>
      <c r="AQ117" s="84">
        <v>0</v>
      </c>
      <c r="AR117" s="144">
        <v>0</v>
      </c>
      <c r="AS117" s="86"/>
      <c r="AT117" s="6" t="str">
        <f>IF(C117=1,IFERROR((X117-[1]abvfnd20!X117)/[1]abvfnd20!X117*100,""),"")</f>
        <v/>
      </c>
      <c r="AU117" s="148" t="s">
        <v>513</v>
      </c>
      <c r="AV117" s="149" t="s">
        <v>513</v>
      </c>
      <c r="AW117" s="49"/>
      <c r="BB117" s="143"/>
      <c r="BC117" s="143"/>
      <c r="BD117" s="143"/>
      <c r="BE117" s="143"/>
      <c r="BF117" s="143"/>
      <c r="BG117" s="143"/>
    </row>
    <row r="118" spans="1:77" s="6" customFormat="1" ht="11.25" x14ac:dyDescent="0.2">
      <c r="A118" s="110">
        <v>109</v>
      </c>
      <c r="B118" s="111" t="s">
        <v>167</v>
      </c>
      <c r="C118" s="112">
        <v>0</v>
      </c>
      <c r="D118" s="129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0</v>
      </c>
      <c r="S118" s="114">
        <v>0</v>
      </c>
      <c r="T118" s="113">
        <v>0</v>
      </c>
      <c r="U118" s="129">
        <f t="shared" si="7"/>
        <v>0</v>
      </c>
      <c r="V118" s="86">
        <f t="shared" si="8"/>
        <v>0</v>
      </c>
      <c r="X118" s="129">
        <v>8254.48</v>
      </c>
      <c r="Y118" s="94">
        <v>17049.78</v>
      </c>
      <c r="Z118" s="113">
        <f t="shared" si="9"/>
        <v>8795.2999999999993</v>
      </c>
      <c r="AA118" s="114">
        <f t="shared" si="10"/>
        <v>0</v>
      </c>
      <c r="AC118" s="92">
        <v>0</v>
      </c>
      <c r="AD118" s="93">
        <f t="shared" si="11"/>
        <v>0</v>
      </c>
      <c r="AE118" s="89">
        <f t="shared" si="12"/>
        <v>0</v>
      </c>
      <c r="AF118" s="94">
        <v>0</v>
      </c>
      <c r="AG118" s="94" t="s">
        <v>58</v>
      </c>
      <c r="AH118" s="95">
        <f t="shared" si="13"/>
        <v>0</v>
      </c>
      <c r="AI118" s="50"/>
      <c r="AJ118" s="50"/>
      <c r="AK118" s="78">
        <v>0</v>
      </c>
      <c r="AL118" s="84">
        <v>0</v>
      </c>
      <c r="AM118" s="84">
        <v>0</v>
      </c>
      <c r="AN118" s="84">
        <v>0</v>
      </c>
      <c r="AO118" s="144">
        <v>0</v>
      </c>
      <c r="AP118" s="84">
        <v>0</v>
      </c>
      <c r="AQ118" s="84">
        <v>0</v>
      </c>
      <c r="AR118" s="144">
        <v>0</v>
      </c>
      <c r="AS118" s="86"/>
      <c r="AT118" s="6" t="str">
        <f>IF(C118=1,IFERROR((X118-[1]abvfnd20!X118)/[1]abvfnd20!X118*100,""),"")</f>
        <v/>
      </c>
      <c r="AU118" s="148" t="s">
        <v>513</v>
      </c>
      <c r="AV118" s="149" t="s">
        <v>513</v>
      </c>
      <c r="AW118" s="49"/>
      <c r="BB118" s="143"/>
      <c r="BC118" s="143"/>
      <c r="BD118" s="143"/>
      <c r="BE118" s="143"/>
      <c r="BF118" s="143"/>
      <c r="BG118" s="143"/>
    </row>
    <row r="119" spans="1:77" s="6" customFormat="1" ht="11.25" x14ac:dyDescent="0.2">
      <c r="A119" s="110">
        <v>110</v>
      </c>
      <c r="B119" s="111" t="s">
        <v>168</v>
      </c>
      <c r="C119" s="112">
        <v>1</v>
      </c>
      <c r="D119" s="129">
        <v>0</v>
      </c>
      <c r="E119" s="113">
        <v>0</v>
      </c>
      <c r="F119" s="113">
        <v>0</v>
      </c>
      <c r="G119" s="113">
        <v>0</v>
      </c>
      <c r="H119" s="113">
        <v>0</v>
      </c>
      <c r="I119" s="113">
        <v>0</v>
      </c>
      <c r="J119" s="113">
        <v>930425</v>
      </c>
      <c r="K119" s="113">
        <v>343610</v>
      </c>
      <c r="L119" s="113">
        <v>560257</v>
      </c>
      <c r="M119" s="113">
        <v>366</v>
      </c>
      <c r="N119" s="113">
        <v>30883</v>
      </c>
      <c r="O119" s="113">
        <v>23516.430000000004</v>
      </c>
      <c r="P119" s="113">
        <v>0</v>
      </c>
      <c r="Q119" s="113">
        <v>0</v>
      </c>
      <c r="R119" s="113">
        <v>0</v>
      </c>
      <c r="S119" s="114">
        <v>0</v>
      </c>
      <c r="T119" s="113" t="s">
        <v>66</v>
      </c>
      <c r="U119" s="129">
        <f t="shared" si="7"/>
        <v>1547300.66</v>
      </c>
      <c r="V119" s="86">
        <f t="shared" si="8"/>
        <v>3.7806005897171868</v>
      </c>
      <c r="X119" s="129">
        <v>32659858.43</v>
      </c>
      <c r="Y119" s="94">
        <v>40927377.100042932</v>
      </c>
      <c r="Z119" s="113">
        <f t="shared" si="9"/>
        <v>8267518.670042932</v>
      </c>
      <c r="AA119" s="114">
        <f t="shared" si="10"/>
        <v>312561.85959462164</v>
      </c>
      <c r="AC119" s="92">
        <v>114.78300235750744</v>
      </c>
      <c r="AD119" s="93">
        <f t="shared" si="11"/>
        <v>124.35698497437826</v>
      </c>
      <c r="AE119" s="89">
        <f t="shared" si="12"/>
        <v>9.573982616870822</v>
      </c>
      <c r="AF119" s="94">
        <v>22.52</v>
      </c>
      <c r="AG119" s="94">
        <v>1</v>
      </c>
      <c r="AH119" s="95">
        <f t="shared" si="13"/>
        <v>124.35698497437826</v>
      </c>
      <c r="AI119" s="50"/>
      <c r="AJ119" s="50"/>
      <c r="AK119" s="78">
        <v>121.43616833393934</v>
      </c>
      <c r="AL119" s="84">
        <v>120.29754597317502</v>
      </c>
      <c r="AM119" s="84">
        <v>121.43616833393934</v>
      </c>
      <c r="AN119" s="84">
        <v>121.43616833393934</v>
      </c>
      <c r="AO119" s="144">
        <v>121.43616833393934</v>
      </c>
      <c r="AP119" s="84">
        <v>124.55790684509564</v>
      </c>
      <c r="AQ119" s="84">
        <v>124.34720944026662</v>
      </c>
      <c r="AR119" s="144">
        <v>124.35698497437826</v>
      </c>
      <c r="AS119" s="86"/>
      <c r="AT119" s="6">
        <f>IF(C119=1,IFERROR((X119-[1]abvfnd20!X119)/[1]abvfnd20!X119*100,""),"")</f>
        <v>1.5320239545285854</v>
      </c>
      <c r="AU119" s="148">
        <v>1.5320239545285854</v>
      </c>
      <c r="AV119" s="149">
        <v>4.0744455181837722</v>
      </c>
      <c r="AW119" s="49"/>
      <c r="BB119" s="143"/>
      <c r="BC119" s="143"/>
      <c r="BD119" s="143"/>
      <c r="BE119" s="143"/>
      <c r="BF119" s="143"/>
      <c r="BG119" s="143"/>
    </row>
    <row r="120" spans="1:77" s="6" customFormat="1" ht="11.25" x14ac:dyDescent="0.2">
      <c r="A120" s="110">
        <v>111</v>
      </c>
      <c r="B120" s="111" t="s">
        <v>169</v>
      </c>
      <c r="C120" s="112">
        <v>1</v>
      </c>
      <c r="D120" s="129">
        <v>0</v>
      </c>
      <c r="E120" s="113">
        <v>0</v>
      </c>
      <c r="F120" s="113">
        <v>0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1668</v>
      </c>
      <c r="N120" s="113">
        <v>58055</v>
      </c>
      <c r="O120" s="113">
        <v>16236.360000000002</v>
      </c>
      <c r="P120" s="113">
        <v>0</v>
      </c>
      <c r="Q120" s="113">
        <v>0</v>
      </c>
      <c r="R120" s="113">
        <v>0</v>
      </c>
      <c r="S120" s="114">
        <v>0</v>
      </c>
      <c r="T120" s="113" t="s">
        <v>66</v>
      </c>
      <c r="U120" s="129">
        <f t="shared" si="7"/>
        <v>75959.360000000001</v>
      </c>
      <c r="V120" s="86">
        <f t="shared" si="8"/>
        <v>0.74655537566170505</v>
      </c>
      <c r="X120" s="129">
        <v>8181734.8699999992</v>
      </c>
      <c r="Y120" s="94">
        <v>10174645.106891617</v>
      </c>
      <c r="Z120" s="113">
        <f t="shared" si="9"/>
        <v>1992910.236891618</v>
      </c>
      <c r="AA120" s="114">
        <f t="shared" si="10"/>
        <v>14878.178505626796</v>
      </c>
      <c r="AC120" s="92">
        <v>123.94595624018825</v>
      </c>
      <c r="AD120" s="93">
        <f t="shared" si="11"/>
        <v>124.17619355570721</v>
      </c>
      <c r="AE120" s="89">
        <f t="shared" si="12"/>
        <v>0.23023731551896276</v>
      </c>
      <c r="AF120" s="94">
        <v>20.990000000000002</v>
      </c>
      <c r="AG120" s="94">
        <v>1</v>
      </c>
      <c r="AH120" s="95">
        <f t="shared" si="13"/>
        <v>124.17619355570721</v>
      </c>
      <c r="AI120" s="50"/>
      <c r="AJ120" s="50"/>
      <c r="AK120" s="78">
        <v>127.64482344634635</v>
      </c>
      <c r="AL120" s="84">
        <v>135.17035318000606</v>
      </c>
      <c r="AM120" s="84">
        <v>127.64482344634635</v>
      </c>
      <c r="AN120" s="84">
        <v>127.64482344634635</v>
      </c>
      <c r="AO120" s="144">
        <v>127.64482344634635</v>
      </c>
      <c r="AP120" s="84">
        <v>124.16834187368262</v>
      </c>
      <c r="AQ120" s="84">
        <v>124.1676075258719</v>
      </c>
      <c r="AR120" s="144">
        <v>124.17619355570721</v>
      </c>
      <c r="AS120" s="86"/>
      <c r="AT120" s="6">
        <f>IF(C120=1,IFERROR((X120-[1]abvfnd20!X120)/[1]abvfnd20!X120*100,""),"")</f>
        <v>4.6739356541769128</v>
      </c>
      <c r="AU120" s="148">
        <v>4.6739356541769128</v>
      </c>
      <c r="AV120" s="149">
        <v>1.1312621907850342</v>
      </c>
      <c r="AW120" s="49"/>
      <c r="BB120" s="143"/>
      <c r="BC120" s="143"/>
      <c r="BD120" s="143"/>
      <c r="BE120" s="143"/>
      <c r="BF120" s="143"/>
      <c r="BG120" s="143"/>
    </row>
    <row r="121" spans="1:77" s="51" customFormat="1" ht="11.25" x14ac:dyDescent="0.2">
      <c r="A121" s="115">
        <v>112</v>
      </c>
      <c r="B121" s="116" t="s">
        <v>170</v>
      </c>
      <c r="C121" s="117">
        <v>0</v>
      </c>
      <c r="D121" s="130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119">
        <v>0</v>
      </c>
      <c r="T121" s="99">
        <v>0</v>
      </c>
      <c r="U121" s="129">
        <f t="shared" si="7"/>
        <v>0</v>
      </c>
      <c r="V121" s="87">
        <f t="shared" si="8"/>
        <v>0</v>
      </c>
      <c r="X121" s="130">
        <v>0</v>
      </c>
      <c r="Y121" s="99">
        <v>0</v>
      </c>
      <c r="Z121" s="113">
        <f t="shared" si="9"/>
        <v>0</v>
      </c>
      <c r="AA121" s="119">
        <f t="shared" si="10"/>
        <v>0</v>
      </c>
      <c r="AC121" s="96">
        <v>0</v>
      </c>
      <c r="AD121" s="97">
        <f t="shared" si="11"/>
        <v>0</v>
      </c>
      <c r="AE121" s="98">
        <f t="shared" si="12"/>
        <v>0</v>
      </c>
      <c r="AF121" s="99">
        <v>0</v>
      </c>
      <c r="AG121" s="99" t="s">
        <v>58</v>
      </c>
      <c r="AH121" s="100">
        <f t="shared" si="13"/>
        <v>0</v>
      </c>
      <c r="AJ121" s="50"/>
      <c r="AK121" s="78">
        <v>0</v>
      </c>
      <c r="AL121" s="84">
        <v>0</v>
      </c>
      <c r="AM121" s="84">
        <v>0</v>
      </c>
      <c r="AN121" s="84">
        <v>0</v>
      </c>
      <c r="AO121" s="144">
        <v>0</v>
      </c>
      <c r="AP121" s="84">
        <v>0</v>
      </c>
      <c r="AQ121" s="84">
        <v>0</v>
      </c>
      <c r="AR121" s="144">
        <v>0</v>
      </c>
      <c r="AS121" s="87"/>
      <c r="AT121" s="6" t="str">
        <f>IF(C121=1,IFERROR((X121-[1]abvfnd20!X121)/[1]abvfnd20!X121*100,""),"")</f>
        <v/>
      </c>
      <c r="AU121" s="148" t="s">
        <v>513</v>
      </c>
      <c r="AV121" s="149" t="s">
        <v>513</v>
      </c>
      <c r="AW121" s="49"/>
      <c r="AX121" s="6"/>
      <c r="AY121" s="6"/>
      <c r="AZ121" s="6"/>
      <c r="BA121" s="6"/>
      <c r="BB121" s="143"/>
      <c r="BC121" s="143"/>
      <c r="BD121" s="143"/>
      <c r="BE121" s="143"/>
      <c r="BF121" s="143"/>
      <c r="BG121" s="143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1:77" s="6" customFormat="1" ht="11.25" x14ac:dyDescent="0.2">
      <c r="A122" s="110">
        <v>113</v>
      </c>
      <c r="B122" s="111" t="s">
        <v>171</v>
      </c>
      <c r="C122" s="112">
        <v>0</v>
      </c>
      <c r="D122" s="129">
        <v>0</v>
      </c>
      <c r="E122" s="113">
        <v>0</v>
      </c>
      <c r="F122" s="113">
        <v>0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3">
        <v>0</v>
      </c>
      <c r="S122" s="114">
        <v>0</v>
      </c>
      <c r="T122" s="113">
        <v>0</v>
      </c>
      <c r="U122" s="129">
        <f t="shared" si="7"/>
        <v>0</v>
      </c>
      <c r="V122" s="86">
        <f t="shared" si="8"/>
        <v>0</v>
      </c>
      <c r="X122" s="129">
        <v>0</v>
      </c>
      <c r="Y122" s="94">
        <v>0</v>
      </c>
      <c r="Z122" s="113">
        <f t="shared" si="9"/>
        <v>0</v>
      </c>
      <c r="AA122" s="114">
        <f t="shared" si="10"/>
        <v>0</v>
      </c>
      <c r="AC122" s="92">
        <v>0</v>
      </c>
      <c r="AD122" s="93">
        <f t="shared" si="11"/>
        <v>0</v>
      </c>
      <c r="AE122" s="89">
        <f t="shared" si="12"/>
        <v>0</v>
      </c>
      <c r="AF122" s="94">
        <v>0</v>
      </c>
      <c r="AG122" s="94" t="s">
        <v>58</v>
      </c>
      <c r="AH122" s="95">
        <f t="shared" si="13"/>
        <v>0</v>
      </c>
      <c r="AI122" s="50"/>
      <c r="AJ122" s="50"/>
      <c r="AK122" s="78">
        <v>0</v>
      </c>
      <c r="AL122" s="84">
        <v>0</v>
      </c>
      <c r="AM122" s="84">
        <v>0</v>
      </c>
      <c r="AN122" s="84">
        <v>0</v>
      </c>
      <c r="AO122" s="144">
        <v>0</v>
      </c>
      <c r="AP122" s="84">
        <v>0</v>
      </c>
      <c r="AQ122" s="84">
        <v>0</v>
      </c>
      <c r="AR122" s="144">
        <v>0</v>
      </c>
      <c r="AS122" s="86"/>
      <c r="AT122" s="6" t="str">
        <f>IF(C122=1,IFERROR((X122-[1]abvfnd20!X122)/[1]abvfnd20!X122*100,""),"")</f>
        <v/>
      </c>
      <c r="AU122" s="148" t="s">
        <v>513</v>
      </c>
      <c r="AV122" s="149" t="s">
        <v>513</v>
      </c>
      <c r="AW122" s="49"/>
      <c r="BB122" s="143"/>
      <c r="BC122" s="143"/>
      <c r="BD122" s="143"/>
      <c r="BE122" s="143"/>
      <c r="BF122" s="143"/>
      <c r="BG122" s="143"/>
    </row>
    <row r="123" spans="1:77" s="6" customFormat="1" ht="11.25" x14ac:dyDescent="0.2">
      <c r="A123" s="110">
        <v>114</v>
      </c>
      <c r="B123" s="111" t="s">
        <v>172</v>
      </c>
      <c r="C123" s="112">
        <v>1</v>
      </c>
      <c r="D123" s="129">
        <v>0</v>
      </c>
      <c r="E123" s="113">
        <v>1243324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1152049</v>
      </c>
      <c r="M123" s="113">
        <v>5026</v>
      </c>
      <c r="N123" s="113">
        <v>232003</v>
      </c>
      <c r="O123" s="113">
        <v>90541.430000000008</v>
      </c>
      <c r="P123" s="113">
        <v>0</v>
      </c>
      <c r="Q123" s="113">
        <v>0</v>
      </c>
      <c r="R123" s="113">
        <v>0</v>
      </c>
      <c r="S123" s="114">
        <v>0</v>
      </c>
      <c r="T123" s="113" t="s">
        <v>56</v>
      </c>
      <c r="U123" s="129">
        <f t="shared" si="7"/>
        <v>2722943.43</v>
      </c>
      <c r="V123" s="86">
        <f t="shared" si="8"/>
        <v>8.8665383585283468</v>
      </c>
      <c r="X123" s="129">
        <v>24159291.550000001</v>
      </c>
      <c r="Y123" s="94">
        <v>30710332.712663632</v>
      </c>
      <c r="Z123" s="113">
        <f t="shared" si="9"/>
        <v>6551041.1626636311</v>
      </c>
      <c r="AA123" s="114">
        <f t="shared" si="10"/>
        <v>580850.57757055224</v>
      </c>
      <c r="AC123" s="92">
        <v>125.19016324359013</v>
      </c>
      <c r="AD123" s="93">
        <f t="shared" si="11"/>
        <v>124.71177837618785</v>
      </c>
      <c r="AE123" s="89">
        <f t="shared" si="12"/>
        <v>-0.47838486740228348</v>
      </c>
      <c r="AF123" s="94">
        <v>99.25</v>
      </c>
      <c r="AG123" s="94">
        <v>1</v>
      </c>
      <c r="AH123" s="95">
        <f t="shared" si="13"/>
        <v>124.71177837618785</v>
      </c>
      <c r="AI123" s="50"/>
      <c r="AJ123" s="50"/>
      <c r="AK123" s="78">
        <v>117.68429811139822</v>
      </c>
      <c r="AL123" s="84">
        <v>120.65782240419681</v>
      </c>
      <c r="AM123" s="84">
        <v>117.68429811139822</v>
      </c>
      <c r="AN123" s="84">
        <v>117.68429811139822</v>
      </c>
      <c r="AO123" s="144">
        <v>117.68429811139822</v>
      </c>
      <c r="AP123" s="84">
        <v>123.92800137255774</v>
      </c>
      <c r="AQ123" s="84">
        <v>124.69163309793845</v>
      </c>
      <c r="AR123" s="144">
        <v>124.71177837618785</v>
      </c>
      <c r="AS123" s="86"/>
      <c r="AT123" s="6">
        <f>IF(C123=1,IFERROR((X123-[1]abvfnd20!X123)/[1]abvfnd20!X123*100,""),"")</f>
        <v>1.6856364606802787</v>
      </c>
      <c r="AU123" s="148">
        <v>1.6856364606802787</v>
      </c>
      <c r="AV123" s="149">
        <v>8.2480386207547198</v>
      </c>
      <c r="AW123" s="49"/>
      <c r="BB123" s="143"/>
      <c r="BC123" s="143"/>
      <c r="BD123" s="143"/>
      <c r="BE123" s="143"/>
      <c r="BF123" s="143"/>
      <c r="BG123" s="143"/>
    </row>
    <row r="124" spans="1:77" s="6" customFormat="1" ht="11.25" x14ac:dyDescent="0.2">
      <c r="A124" s="110">
        <v>115</v>
      </c>
      <c r="B124" s="111" t="s">
        <v>173</v>
      </c>
      <c r="C124" s="112">
        <v>0</v>
      </c>
      <c r="D124" s="129">
        <v>0</v>
      </c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v>0</v>
      </c>
      <c r="R124" s="113">
        <v>0</v>
      </c>
      <c r="S124" s="114">
        <v>0</v>
      </c>
      <c r="T124" s="113">
        <v>0</v>
      </c>
      <c r="U124" s="129">
        <f t="shared" si="7"/>
        <v>0</v>
      </c>
      <c r="V124" s="86">
        <f t="shared" si="8"/>
        <v>0</v>
      </c>
      <c r="X124" s="129">
        <v>0</v>
      </c>
      <c r="Y124" s="94">
        <v>0</v>
      </c>
      <c r="Z124" s="113">
        <f t="shared" si="9"/>
        <v>0</v>
      </c>
      <c r="AA124" s="114">
        <f t="shared" si="10"/>
        <v>0</v>
      </c>
      <c r="AC124" s="92">
        <v>0</v>
      </c>
      <c r="AD124" s="93">
        <f t="shared" si="11"/>
        <v>0</v>
      </c>
      <c r="AE124" s="89">
        <f t="shared" si="12"/>
        <v>0</v>
      </c>
      <c r="AF124" s="94">
        <v>0</v>
      </c>
      <c r="AG124" s="94" t="s">
        <v>58</v>
      </c>
      <c r="AH124" s="95">
        <f t="shared" si="13"/>
        <v>0</v>
      </c>
      <c r="AI124" s="50"/>
      <c r="AJ124" s="50"/>
      <c r="AK124" s="78">
        <v>0</v>
      </c>
      <c r="AL124" s="84">
        <v>0</v>
      </c>
      <c r="AM124" s="84">
        <v>0</v>
      </c>
      <c r="AN124" s="84">
        <v>0</v>
      </c>
      <c r="AO124" s="144">
        <v>0</v>
      </c>
      <c r="AP124" s="84">
        <v>0</v>
      </c>
      <c r="AQ124" s="84">
        <v>0</v>
      </c>
      <c r="AR124" s="144">
        <v>0</v>
      </c>
      <c r="AS124" s="86"/>
      <c r="AT124" s="6" t="str">
        <f>IF(C124=1,IFERROR((X124-[1]abvfnd20!X124)/[1]abvfnd20!X124*100,""),"")</f>
        <v/>
      </c>
      <c r="AU124" s="148" t="s">
        <v>513</v>
      </c>
      <c r="AV124" s="149" t="s">
        <v>513</v>
      </c>
      <c r="AW124" s="49"/>
      <c r="BB124" s="143"/>
      <c r="BC124" s="143"/>
      <c r="BD124" s="143"/>
      <c r="BE124" s="143"/>
      <c r="BF124" s="143"/>
      <c r="BG124" s="143"/>
    </row>
    <row r="125" spans="1:77" s="6" customFormat="1" ht="11.25" x14ac:dyDescent="0.2">
      <c r="A125" s="110">
        <v>116</v>
      </c>
      <c r="B125" s="111" t="s">
        <v>174</v>
      </c>
      <c r="C125" s="112">
        <v>0</v>
      </c>
      <c r="D125" s="129">
        <v>0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0</v>
      </c>
      <c r="S125" s="114">
        <v>0</v>
      </c>
      <c r="T125" s="113">
        <v>0</v>
      </c>
      <c r="U125" s="129">
        <f t="shared" si="7"/>
        <v>0</v>
      </c>
      <c r="V125" s="86">
        <f t="shared" si="8"/>
        <v>0</v>
      </c>
      <c r="X125" s="129">
        <v>117262.39999999999</v>
      </c>
      <c r="Y125" s="94">
        <v>159860.20000000001</v>
      </c>
      <c r="Z125" s="113">
        <f t="shared" si="9"/>
        <v>42597.800000000017</v>
      </c>
      <c r="AA125" s="114">
        <f t="shared" si="10"/>
        <v>0</v>
      </c>
      <c r="AC125" s="92">
        <v>0</v>
      </c>
      <c r="AD125" s="93">
        <f t="shared" si="11"/>
        <v>0</v>
      </c>
      <c r="AE125" s="89">
        <f t="shared" si="12"/>
        <v>0</v>
      </c>
      <c r="AF125" s="94">
        <v>0</v>
      </c>
      <c r="AG125" s="94" t="s">
        <v>58</v>
      </c>
      <c r="AH125" s="95">
        <f t="shared" si="13"/>
        <v>0</v>
      </c>
      <c r="AI125" s="50"/>
      <c r="AJ125" s="50"/>
      <c r="AK125" s="78">
        <v>0</v>
      </c>
      <c r="AL125" s="84">
        <v>0</v>
      </c>
      <c r="AM125" s="84">
        <v>0</v>
      </c>
      <c r="AN125" s="84">
        <v>0</v>
      </c>
      <c r="AO125" s="144">
        <v>0</v>
      </c>
      <c r="AP125" s="84">
        <v>0</v>
      </c>
      <c r="AQ125" s="84">
        <v>0</v>
      </c>
      <c r="AR125" s="144">
        <v>0</v>
      </c>
      <c r="AS125" s="86"/>
      <c r="AT125" s="6" t="str">
        <f>IF(C125=1,IFERROR((X125-[1]abvfnd20!X125)/[1]abvfnd20!X125*100,""),"")</f>
        <v/>
      </c>
      <c r="AU125" s="148" t="s">
        <v>513</v>
      </c>
      <c r="AV125" s="149" t="s">
        <v>513</v>
      </c>
      <c r="AW125" s="49"/>
      <c r="BB125" s="143"/>
      <c r="BC125" s="143"/>
      <c r="BD125" s="143"/>
      <c r="BE125" s="143"/>
      <c r="BF125" s="143"/>
      <c r="BG125" s="143"/>
    </row>
    <row r="126" spans="1:77" s="6" customFormat="1" ht="11.25" x14ac:dyDescent="0.2">
      <c r="A126" s="110">
        <v>117</v>
      </c>
      <c r="B126" s="111" t="s">
        <v>175</v>
      </c>
      <c r="C126" s="112">
        <v>1</v>
      </c>
      <c r="D126" s="129">
        <v>0</v>
      </c>
      <c r="E126" s="113">
        <v>89000</v>
      </c>
      <c r="F126" s="113">
        <v>0</v>
      </c>
      <c r="G126" s="113">
        <v>0</v>
      </c>
      <c r="H126" s="113">
        <v>0</v>
      </c>
      <c r="I126" s="113">
        <v>0</v>
      </c>
      <c r="J126" s="113">
        <v>244536.51</v>
      </c>
      <c r="K126" s="113">
        <v>56414</v>
      </c>
      <c r="L126" s="113">
        <v>152192</v>
      </c>
      <c r="M126" s="113">
        <v>0</v>
      </c>
      <c r="N126" s="113">
        <v>100879</v>
      </c>
      <c r="O126" s="113">
        <v>43354.780000000006</v>
      </c>
      <c r="P126" s="113">
        <v>0</v>
      </c>
      <c r="Q126" s="113">
        <v>0</v>
      </c>
      <c r="R126" s="113">
        <v>0</v>
      </c>
      <c r="S126" s="114">
        <v>0</v>
      </c>
      <c r="T126" s="113" t="s">
        <v>66</v>
      </c>
      <c r="U126" s="129">
        <f t="shared" si="7"/>
        <v>593539.17000000004</v>
      </c>
      <c r="V126" s="86">
        <f t="shared" si="8"/>
        <v>6.6634095313819435</v>
      </c>
      <c r="X126" s="129">
        <v>5921818.3199999994</v>
      </c>
      <c r="Y126" s="94">
        <v>8907439.4603044055</v>
      </c>
      <c r="Z126" s="113">
        <f t="shared" si="9"/>
        <v>2985621.1403044062</v>
      </c>
      <c r="AA126" s="114">
        <f t="shared" si="10"/>
        <v>198944.16363399808</v>
      </c>
      <c r="AC126" s="92">
        <v>137.12379642357405</v>
      </c>
      <c r="AD126" s="93">
        <f t="shared" si="11"/>
        <v>147.05779249016894</v>
      </c>
      <c r="AE126" s="89">
        <f t="shared" si="12"/>
        <v>9.9339960665948865</v>
      </c>
      <c r="AF126" s="94">
        <v>46.95</v>
      </c>
      <c r="AG126" s="94">
        <v>1</v>
      </c>
      <c r="AH126" s="95">
        <f t="shared" si="13"/>
        <v>147.05779249016894</v>
      </c>
      <c r="AI126" s="50"/>
      <c r="AJ126" s="50"/>
      <c r="AK126" s="78">
        <v>140.97400672849417</v>
      </c>
      <c r="AL126" s="84">
        <v>142.6234689586075</v>
      </c>
      <c r="AM126" s="84">
        <v>140.97400672849417</v>
      </c>
      <c r="AN126" s="84">
        <v>147.88602098575808</v>
      </c>
      <c r="AO126" s="144">
        <v>147.05779249016894</v>
      </c>
      <c r="AP126" s="84">
        <v>147.05779249016894</v>
      </c>
      <c r="AQ126" s="84">
        <v>147.05779249016894</v>
      </c>
      <c r="AR126" s="144">
        <v>147.05779249016894</v>
      </c>
      <c r="AS126" s="86"/>
      <c r="AT126" s="6">
        <f>IF(C126=1,IFERROR((X126-[1]abvfnd20!X126)/[1]abvfnd20!X126*100,""),"")</f>
        <v>-4.9567122117546258</v>
      </c>
      <c r="AU126" s="148">
        <v>-4.9567122117546258</v>
      </c>
      <c r="AV126" s="149">
        <v>0.30599478381610884</v>
      </c>
      <c r="AW126" s="49"/>
      <c r="BB126" s="143"/>
      <c r="BC126" s="143"/>
      <c r="BD126" s="143"/>
      <c r="BE126" s="143"/>
      <c r="BF126" s="143"/>
      <c r="BG126" s="143"/>
    </row>
    <row r="127" spans="1:77" s="6" customFormat="1" ht="11.25" x14ac:dyDescent="0.2">
      <c r="A127" s="110">
        <v>118</v>
      </c>
      <c r="B127" s="111" t="s">
        <v>176</v>
      </c>
      <c r="C127" s="112">
        <v>1</v>
      </c>
      <c r="D127" s="129">
        <v>0</v>
      </c>
      <c r="E127" s="113">
        <v>1857409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127365</v>
      </c>
      <c r="M127" s="113">
        <v>0</v>
      </c>
      <c r="N127" s="113">
        <v>0</v>
      </c>
      <c r="O127" s="113">
        <v>2137.4500000000003</v>
      </c>
      <c r="P127" s="113">
        <v>0</v>
      </c>
      <c r="Q127" s="113">
        <v>0</v>
      </c>
      <c r="R127" s="113">
        <v>0</v>
      </c>
      <c r="S127" s="114">
        <v>0</v>
      </c>
      <c r="T127" s="113" t="s">
        <v>56</v>
      </c>
      <c r="U127" s="129">
        <f t="shared" si="7"/>
        <v>1986911.45</v>
      </c>
      <c r="V127" s="86">
        <f t="shared" si="8"/>
        <v>23.029665249685692</v>
      </c>
      <c r="X127" s="129">
        <v>6764091.2584799994</v>
      </c>
      <c r="Y127" s="94">
        <v>8627617.5899999999</v>
      </c>
      <c r="Z127" s="113">
        <f t="shared" si="9"/>
        <v>1863526.3315200005</v>
      </c>
      <c r="AA127" s="114">
        <f t="shared" si="10"/>
        <v>429163.87598880415</v>
      </c>
      <c r="AC127" s="92">
        <v>130.08878555537004</v>
      </c>
      <c r="AD127" s="93">
        <f t="shared" si="11"/>
        <v>121.2055455894828</v>
      </c>
      <c r="AE127" s="89">
        <f t="shared" si="12"/>
        <v>-8.8832399658872419</v>
      </c>
      <c r="AF127" s="94">
        <v>2.5</v>
      </c>
      <c r="AG127" s="94">
        <v>1</v>
      </c>
      <c r="AH127" s="95">
        <f t="shared" si="13"/>
        <v>121.2055455894828</v>
      </c>
      <c r="AI127" s="50"/>
      <c r="AJ127" s="50"/>
      <c r="AK127" s="78">
        <v>120.93653832076434</v>
      </c>
      <c r="AL127" s="84">
        <v>120.95509238761109</v>
      </c>
      <c r="AM127" s="84">
        <v>120.93653832076434</v>
      </c>
      <c r="AN127" s="84">
        <v>120.93653832076434</v>
      </c>
      <c r="AO127" s="144">
        <v>120.93653832076434</v>
      </c>
      <c r="AP127" s="84">
        <v>121.2055455894828</v>
      </c>
      <c r="AQ127" s="84">
        <v>121.2055455894828</v>
      </c>
      <c r="AR127" s="144">
        <v>121.2055455894828</v>
      </c>
      <c r="AS127" s="86"/>
      <c r="AT127" s="6">
        <f>IF(C127=1,IFERROR((X127-[1]abvfnd20!X127)/[1]abvfnd20!X127*100,""),"")</f>
        <v>0.67763296440506771</v>
      </c>
      <c r="AU127" s="148">
        <v>0.67763296440506771</v>
      </c>
      <c r="AV127" s="149">
        <v>1.1535804054993029</v>
      </c>
      <c r="AW127" s="49"/>
      <c r="BB127" s="143"/>
      <c r="BC127" s="143"/>
      <c r="BD127" s="143"/>
      <c r="BE127" s="143"/>
      <c r="BF127" s="143"/>
      <c r="BG127" s="143"/>
    </row>
    <row r="128" spans="1:77" s="6" customFormat="1" ht="11.25" x14ac:dyDescent="0.2">
      <c r="A128" s="110">
        <v>119</v>
      </c>
      <c r="B128" s="111" t="s">
        <v>177</v>
      </c>
      <c r="C128" s="112">
        <v>0</v>
      </c>
      <c r="D128" s="129">
        <v>0</v>
      </c>
      <c r="E128" s="113">
        <v>0</v>
      </c>
      <c r="F128" s="113">
        <v>0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14">
        <v>0</v>
      </c>
      <c r="T128" s="113">
        <v>0</v>
      </c>
      <c r="U128" s="129">
        <f t="shared" si="7"/>
        <v>0</v>
      </c>
      <c r="V128" s="86">
        <f t="shared" si="8"/>
        <v>0</v>
      </c>
      <c r="X128" s="129">
        <v>0</v>
      </c>
      <c r="Y128" s="94">
        <v>0</v>
      </c>
      <c r="Z128" s="113">
        <f t="shared" si="9"/>
        <v>0</v>
      </c>
      <c r="AA128" s="114">
        <f t="shared" si="10"/>
        <v>0</v>
      </c>
      <c r="AC128" s="92">
        <v>0</v>
      </c>
      <c r="AD128" s="93">
        <f t="shared" si="11"/>
        <v>0</v>
      </c>
      <c r="AE128" s="89">
        <f t="shared" si="12"/>
        <v>0</v>
      </c>
      <c r="AF128" s="94">
        <v>0</v>
      </c>
      <c r="AG128" s="94" t="s">
        <v>58</v>
      </c>
      <c r="AH128" s="95">
        <f t="shared" si="13"/>
        <v>0</v>
      </c>
      <c r="AI128" s="50"/>
      <c r="AJ128" s="50"/>
      <c r="AK128" s="78">
        <v>0</v>
      </c>
      <c r="AL128" s="84">
        <v>0</v>
      </c>
      <c r="AM128" s="84">
        <v>0</v>
      </c>
      <c r="AN128" s="84">
        <v>0</v>
      </c>
      <c r="AO128" s="144">
        <v>0</v>
      </c>
      <c r="AP128" s="84">
        <v>0</v>
      </c>
      <c r="AQ128" s="84">
        <v>0</v>
      </c>
      <c r="AR128" s="144">
        <v>0</v>
      </c>
      <c r="AS128" s="86"/>
      <c r="AT128" s="6" t="str">
        <f>IF(C128=1,IFERROR((X128-[1]abvfnd20!X128)/[1]abvfnd20!X128*100,""),"")</f>
        <v/>
      </c>
      <c r="AU128" s="148" t="s">
        <v>513</v>
      </c>
      <c r="AV128" s="149" t="s">
        <v>513</v>
      </c>
      <c r="AW128" s="49"/>
      <c r="BB128" s="143"/>
      <c r="BC128" s="143"/>
      <c r="BD128" s="143"/>
      <c r="BE128" s="143"/>
      <c r="BF128" s="143"/>
      <c r="BG128" s="143"/>
    </row>
    <row r="129" spans="1:77" s="6" customFormat="1" ht="11.25" x14ac:dyDescent="0.2">
      <c r="A129" s="110">
        <v>120</v>
      </c>
      <c r="B129" s="111" t="s">
        <v>178</v>
      </c>
      <c r="C129" s="112">
        <v>0</v>
      </c>
      <c r="D129" s="129">
        <v>0</v>
      </c>
      <c r="E129" s="113">
        <v>0</v>
      </c>
      <c r="F129" s="113">
        <v>0</v>
      </c>
      <c r="G129" s="113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v>0</v>
      </c>
      <c r="R129" s="113">
        <v>0</v>
      </c>
      <c r="S129" s="114">
        <v>0</v>
      </c>
      <c r="T129" s="113">
        <v>0</v>
      </c>
      <c r="U129" s="129">
        <f t="shared" si="7"/>
        <v>0</v>
      </c>
      <c r="V129" s="86">
        <f t="shared" si="8"/>
        <v>0</v>
      </c>
      <c r="X129" s="129">
        <v>0</v>
      </c>
      <c r="Y129" s="94">
        <v>0</v>
      </c>
      <c r="Z129" s="113">
        <f t="shared" si="9"/>
        <v>0</v>
      </c>
      <c r="AA129" s="114">
        <f t="shared" si="10"/>
        <v>0</v>
      </c>
      <c r="AC129" s="92">
        <v>0</v>
      </c>
      <c r="AD129" s="93">
        <f t="shared" si="11"/>
        <v>0</v>
      </c>
      <c r="AE129" s="89">
        <f t="shared" si="12"/>
        <v>0</v>
      </c>
      <c r="AF129" s="94">
        <v>0</v>
      </c>
      <c r="AG129" s="94" t="s">
        <v>58</v>
      </c>
      <c r="AH129" s="95">
        <f t="shared" si="13"/>
        <v>0</v>
      </c>
      <c r="AI129" s="50"/>
      <c r="AJ129" s="50"/>
      <c r="AK129" s="78">
        <v>0</v>
      </c>
      <c r="AL129" s="84">
        <v>0</v>
      </c>
      <c r="AM129" s="84">
        <v>0</v>
      </c>
      <c r="AN129" s="84">
        <v>0</v>
      </c>
      <c r="AO129" s="144">
        <v>0</v>
      </c>
      <c r="AP129" s="84">
        <v>0</v>
      </c>
      <c r="AQ129" s="84">
        <v>0</v>
      </c>
      <c r="AR129" s="144">
        <v>0</v>
      </c>
      <c r="AS129" s="86"/>
      <c r="AT129" s="6" t="str">
        <f>IF(C129=1,IFERROR((X129-[1]abvfnd20!X129)/[1]abvfnd20!X129*100,""),"")</f>
        <v/>
      </c>
      <c r="AU129" s="148" t="s">
        <v>513</v>
      </c>
      <c r="AV129" s="149" t="s">
        <v>513</v>
      </c>
      <c r="AW129" s="49"/>
      <c r="BB129" s="143"/>
      <c r="BC129" s="143"/>
      <c r="BD129" s="143"/>
      <c r="BE129" s="143"/>
      <c r="BF129" s="143"/>
      <c r="BG129" s="143"/>
    </row>
    <row r="130" spans="1:77" s="6" customFormat="1" ht="11.25" x14ac:dyDescent="0.2">
      <c r="A130" s="110">
        <v>121</v>
      </c>
      <c r="B130" s="111" t="s">
        <v>179</v>
      </c>
      <c r="C130" s="112">
        <v>1</v>
      </c>
      <c r="D130" s="129">
        <v>0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9285</v>
      </c>
      <c r="O130" s="113">
        <v>0</v>
      </c>
      <c r="P130" s="113">
        <v>0</v>
      </c>
      <c r="Q130" s="113">
        <v>0</v>
      </c>
      <c r="R130" s="113">
        <v>0</v>
      </c>
      <c r="S130" s="114">
        <v>0</v>
      </c>
      <c r="T130" s="113" t="s">
        <v>66</v>
      </c>
      <c r="U130" s="129">
        <f t="shared" si="7"/>
        <v>9285</v>
      </c>
      <c r="V130" s="86">
        <f t="shared" si="8"/>
        <v>0.55654451848154884</v>
      </c>
      <c r="X130" s="129">
        <v>883632.04</v>
      </c>
      <c r="Y130" s="94">
        <v>1668330.15</v>
      </c>
      <c r="Z130" s="113">
        <f t="shared" si="9"/>
        <v>784698.10999999987</v>
      </c>
      <c r="AA130" s="114">
        <f t="shared" si="10"/>
        <v>4367.194317833314</v>
      </c>
      <c r="AC130" s="92">
        <v>183.64920974621785</v>
      </c>
      <c r="AD130" s="93">
        <f t="shared" si="11"/>
        <v>188.30948634254668</v>
      </c>
      <c r="AE130" s="89">
        <f t="shared" si="12"/>
        <v>4.6602765963288277</v>
      </c>
      <c r="AF130" s="94">
        <v>0</v>
      </c>
      <c r="AG130" s="94">
        <v>0</v>
      </c>
      <c r="AH130" s="95">
        <f t="shared" si="13"/>
        <v>183.64920974621785</v>
      </c>
      <c r="AI130" s="50"/>
      <c r="AJ130" s="50"/>
      <c r="AK130" s="78">
        <v>203.74417533588309</v>
      </c>
      <c r="AL130" s="84">
        <v>203.46803120520985</v>
      </c>
      <c r="AM130" s="84">
        <v>203.74417533588309</v>
      </c>
      <c r="AN130" s="84">
        <v>203.74417533588309</v>
      </c>
      <c r="AO130" s="144">
        <v>203.74417533588309</v>
      </c>
      <c r="AP130" s="84">
        <v>203.74417533588309</v>
      </c>
      <c r="AQ130" s="84">
        <v>203.74417533588309</v>
      </c>
      <c r="AR130" s="144">
        <v>203.74417533588309</v>
      </c>
      <c r="AS130" s="86"/>
      <c r="AT130" s="6">
        <f>IF(C130=1,IFERROR((X130-[1]abvfnd20!X130)/[1]abvfnd20!X130*100,""),"")</f>
        <v>10.407182801130636</v>
      </c>
      <c r="AU130" s="148">
        <v>10.407182801130636</v>
      </c>
      <c r="AV130" s="149">
        <v>1.7603868910860569</v>
      </c>
      <c r="AW130" s="49"/>
      <c r="BB130" s="143"/>
      <c r="BC130" s="143"/>
      <c r="BD130" s="143"/>
      <c r="BE130" s="143"/>
      <c r="BF130" s="143"/>
      <c r="BG130" s="143"/>
    </row>
    <row r="131" spans="1:77" s="6" customFormat="1" ht="11.25" x14ac:dyDescent="0.2">
      <c r="A131" s="110">
        <v>122</v>
      </c>
      <c r="B131" s="111" t="s">
        <v>180</v>
      </c>
      <c r="C131" s="112">
        <v>1</v>
      </c>
      <c r="D131" s="129">
        <v>0</v>
      </c>
      <c r="E131" s="113">
        <v>0</v>
      </c>
      <c r="F131" s="113">
        <v>0</v>
      </c>
      <c r="G131" s="113">
        <v>0</v>
      </c>
      <c r="H131" s="113">
        <v>0</v>
      </c>
      <c r="I131" s="113">
        <v>0</v>
      </c>
      <c r="J131" s="113">
        <v>454355</v>
      </c>
      <c r="K131" s="113">
        <v>324252</v>
      </c>
      <c r="L131" s="113">
        <v>539782</v>
      </c>
      <c r="M131" s="113">
        <v>102</v>
      </c>
      <c r="N131" s="113">
        <v>0</v>
      </c>
      <c r="O131" s="113">
        <v>31479.000000000004</v>
      </c>
      <c r="P131" s="113">
        <v>0</v>
      </c>
      <c r="Q131" s="113">
        <v>0</v>
      </c>
      <c r="R131" s="113">
        <v>0</v>
      </c>
      <c r="S131" s="114">
        <v>0</v>
      </c>
      <c r="T131" s="113" t="s">
        <v>66</v>
      </c>
      <c r="U131" s="129">
        <f t="shared" si="7"/>
        <v>1020702.98</v>
      </c>
      <c r="V131" s="86">
        <f t="shared" si="8"/>
        <v>2.8835584521455142</v>
      </c>
      <c r="X131" s="129">
        <v>27226298.169830002</v>
      </c>
      <c r="Y131" s="94">
        <v>35397339.673851416</v>
      </c>
      <c r="Z131" s="113">
        <f t="shared" si="9"/>
        <v>8171041.5040214136</v>
      </c>
      <c r="AA131" s="114">
        <f t="shared" si="10"/>
        <v>235616.75791752743</v>
      </c>
      <c r="AC131" s="92">
        <v>126.95777730670092</v>
      </c>
      <c r="AD131" s="93">
        <f t="shared" si="11"/>
        <v>129.14617586498514</v>
      </c>
      <c r="AE131" s="89">
        <f t="shared" si="12"/>
        <v>2.18839855828422</v>
      </c>
      <c r="AF131" s="94">
        <v>29.970000000000002</v>
      </c>
      <c r="AG131" s="94">
        <v>1</v>
      </c>
      <c r="AH131" s="95">
        <f t="shared" si="13"/>
        <v>129.14617586498514</v>
      </c>
      <c r="AI131" s="50"/>
      <c r="AJ131" s="50"/>
      <c r="AK131" s="78">
        <v>133.4007911277277</v>
      </c>
      <c r="AL131" s="84">
        <v>133.52310921913218</v>
      </c>
      <c r="AM131" s="84">
        <v>133.4007911277277</v>
      </c>
      <c r="AN131" s="84">
        <v>128.6474730201829</v>
      </c>
      <c r="AO131" s="144">
        <v>128.67865259917448</v>
      </c>
      <c r="AP131" s="84">
        <v>128.67865259917448</v>
      </c>
      <c r="AQ131" s="84">
        <v>128.67779380554001</v>
      </c>
      <c r="AR131" s="144">
        <v>129.14617586498514</v>
      </c>
      <c r="AS131" s="86"/>
      <c r="AT131" s="6">
        <f>IF(C131=1,IFERROR((X131-[1]abvfnd20!X131)/[1]abvfnd20!X131*100,""),"")</f>
        <v>2.1425291781070825</v>
      </c>
      <c r="AU131" s="148">
        <v>2.1425291781070825</v>
      </c>
      <c r="AV131" s="149">
        <v>-0.96395763925549471</v>
      </c>
      <c r="AW131" s="49"/>
      <c r="BB131" s="143"/>
      <c r="BC131" s="143"/>
      <c r="BD131" s="143"/>
      <c r="BE131" s="143"/>
      <c r="BF131" s="143"/>
      <c r="BG131" s="143"/>
    </row>
    <row r="132" spans="1:77" s="6" customFormat="1" ht="11.25" x14ac:dyDescent="0.2">
      <c r="A132" s="110">
        <v>123</v>
      </c>
      <c r="B132" s="111" t="s">
        <v>181</v>
      </c>
      <c r="C132" s="112">
        <v>0</v>
      </c>
      <c r="D132" s="129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v>0</v>
      </c>
      <c r="R132" s="113">
        <v>0</v>
      </c>
      <c r="S132" s="114">
        <v>0</v>
      </c>
      <c r="T132" s="113">
        <v>0</v>
      </c>
      <c r="U132" s="129">
        <f t="shared" si="7"/>
        <v>0</v>
      </c>
      <c r="V132" s="86">
        <f t="shared" si="8"/>
        <v>0</v>
      </c>
      <c r="X132" s="129">
        <v>14657.8</v>
      </c>
      <c r="Y132" s="94">
        <v>1129905.8</v>
      </c>
      <c r="Z132" s="113">
        <f t="shared" si="9"/>
        <v>1115248</v>
      </c>
      <c r="AA132" s="114">
        <f t="shared" si="10"/>
        <v>0</v>
      </c>
      <c r="AC132" s="92">
        <v>0</v>
      </c>
      <c r="AD132" s="93">
        <f t="shared" si="11"/>
        <v>0</v>
      </c>
      <c r="AE132" s="89">
        <f t="shared" si="12"/>
        <v>0</v>
      </c>
      <c r="AF132" s="94">
        <v>0</v>
      </c>
      <c r="AG132" s="94" t="s">
        <v>58</v>
      </c>
      <c r="AH132" s="95">
        <f t="shared" si="13"/>
        <v>0</v>
      </c>
      <c r="AI132" s="50"/>
      <c r="AJ132" s="50"/>
      <c r="AK132" s="78">
        <v>0</v>
      </c>
      <c r="AL132" s="84">
        <v>0</v>
      </c>
      <c r="AM132" s="84">
        <v>0</v>
      </c>
      <c r="AN132" s="84">
        <v>0</v>
      </c>
      <c r="AO132" s="144">
        <v>0</v>
      </c>
      <c r="AP132" s="84">
        <v>0</v>
      </c>
      <c r="AQ132" s="84">
        <v>0</v>
      </c>
      <c r="AR132" s="144">
        <v>0</v>
      </c>
      <c r="AS132" s="86"/>
      <c r="AT132" s="6" t="str">
        <f>IF(C132=1,IFERROR((X132-[1]abvfnd20!X132)/[1]abvfnd20!X132*100,""),"")</f>
        <v/>
      </c>
      <c r="AU132" s="148" t="s">
        <v>513</v>
      </c>
      <c r="AV132" s="149" t="s">
        <v>513</v>
      </c>
      <c r="AW132" s="49"/>
      <c r="BB132" s="143"/>
      <c r="BC132" s="143"/>
      <c r="BD132" s="143"/>
      <c r="BE132" s="143"/>
      <c r="BF132" s="143"/>
      <c r="BG132" s="143"/>
    </row>
    <row r="133" spans="1:77" s="6" customFormat="1" ht="11.25" x14ac:dyDescent="0.2">
      <c r="A133" s="110">
        <v>124</v>
      </c>
      <c r="B133" s="111" t="s">
        <v>182</v>
      </c>
      <c r="C133" s="112">
        <v>0</v>
      </c>
      <c r="D133" s="129">
        <v>0</v>
      </c>
      <c r="E133" s="113">
        <v>0</v>
      </c>
      <c r="F133" s="113">
        <v>0</v>
      </c>
      <c r="G133" s="113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v>0</v>
      </c>
      <c r="R133" s="113">
        <v>0</v>
      </c>
      <c r="S133" s="114">
        <v>0</v>
      </c>
      <c r="T133" s="113">
        <v>0</v>
      </c>
      <c r="U133" s="129">
        <f t="shared" si="7"/>
        <v>0</v>
      </c>
      <c r="V133" s="86">
        <f t="shared" si="8"/>
        <v>0</v>
      </c>
      <c r="X133" s="129">
        <v>29315.599999999999</v>
      </c>
      <c r="Y133" s="94">
        <v>29316</v>
      </c>
      <c r="Z133" s="113">
        <f t="shared" si="9"/>
        <v>0.40000000000145519</v>
      </c>
      <c r="AA133" s="114">
        <f t="shared" si="10"/>
        <v>0</v>
      </c>
      <c r="AC133" s="92">
        <v>0</v>
      </c>
      <c r="AD133" s="93">
        <f t="shared" si="11"/>
        <v>0</v>
      </c>
      <c r="AE133" s="89">
        <f t="shared" si="12"/>
        <v>0</v>
      </c>
      <c r="AF133" s="94">
        <v>0</v>
      </c>
      <c r="AG133" s="94" t="s">
        <v>58</v>
      </c>
      <c r="AH133" s="95">
        <f t="shared" si="13"/>
        <v>0</v>
      </c>
      <c r="AI133" s="50"/>
      <c r="AJ133" s="50"/>
      <c r="AK133" s="78">
        <v>0</v>
      </c>
      <c r="AL133" s="84">
        <v>0</v>
      </c>
      <c r="AM133" s="84">
        <v>0</v>
      </c>
      <c r="AN133" s="84">
        <v>0</v>
      </c>
      <c r="AO133" s="144">
        <v>0</v>
      </c>
      <c r="AP133" s="84">
        <v>0</v>
      </c>
      <c r="AQ133" s="84">
        <v>0</v>
      </c>
      <c r="AR133" s="144">
        <v>0</v>
      </c>
      <c r="AS133" s="86"/>
      <c r="AT133" s="6" t="str">
        <f>IF(C133=1,IFERROR((X133-[1]abvfnd20!X133)/[1]abvfnd20!X133*100,""),"")</f>
        <v/>
      </c>
      <c r="AU133" s="148" t="s">
        <v>513</v>
      </c>
      <c r="AV133" s="149" t="s">
        <v>513</v>
      </c>
      <c r="AW133" s="49"/>
      <c r="BB133" s="143"/>
      <c r="BC133" s="143"/>
      <c r="BD133" s="143"/>
      <c r="BE133" s="143"/>
      <c r="BF133" s="143"/>
      <c r="BG133" s="143"/>
    </row>
    <row r="134" spans="1:77" s="6" customFormat="1" ht="11.25" x14ac:dyDescent="0.2">
      <c r="A134" s="110">
        <v>125</v>
      </c>
      <c r="B134" s="111" t="s">
        <v>183</v>
      </c>
      <c r="C134" s="112">
        <v>1</v>
      </c>
      <c r="D134" s="129">
        <v>0</v>
      </c>
      <c r="E134" s="113">
        <v>0</v>
      </c>
      <c r="F134" s="113">
        <v>0</v>
      </c>
      <c r="G134" s="113">
        <v>0</v>
      </c>
      <c r="H134" s="113">
        <v>0</v>
      </c>
      <c r="I134" s="113">
        <v>0</v>
      </c>
      <c r="J134" s="113">
        <v>255996</v>
      </c>
      <c r="K134" s="113">
        <v>760119</v>
      </c>
      <c r="L134" s="113">
        <v>315825</v>
      </c>
      <c r="M134" s="113">
        <v>0</v>
      </c>
      <c r="N134" s="113">
        <v>2089</v>
      </c>
      <c r="O134" s="113">
        <v>23202.9</v>
      </c>
      <c r="P134" s="113">
        <v>0</v>
      </c>
      <c r="Q134" s="113">
        <v>0</v>
      </c>
      <c r="R134" s="113">
        <v>0</v>
      </c>
      <c r="S134" s="114">
        <v>0</v>
      </c>
      <c r="T134" s="113" t="s">
        <v>56</v>
      </c>
      <c r="U134" s="129">
        <f t="shared" si="7"/>
        <v>1357231.9</v>
      </c>
      <c r="V134" s="86">
        <f t="shared" si="8"/>
        <v>8.5420925102614262</v>
      </c>
      <c r="X134" s="129">
        <v>9458347.1900000013</v>
      </c>
      <c r="Y134" s="94">
        <v>15888752.063614242</v>
      </c>
      <c r="Z134" s="113">
        <f t="shared" si="9"/>
        <v>6430404.8736142404</v>
      </c>
      <c r="AA134" s="114">
        <f t="shared" si="10"/>
        <v>549291.13308848778</v>
      </c>
      <c r="AC134" s="92">
        <v>148.43183154401359</v>
      </c>
      <c r="AD134" s="93">
        <f t="shared" si="11"/>
        <v>162.17908501755633</v>
      </c>
      <c r="AE134" s="89">
        <f t="shared" si="12"/>
        <v>13.747253473542742</v>
      </c>
      <c r="AF134" s="94">
        <v>24.7</v>
      </c>
      <c r="AG134" s="94">
        <v>1</v>
      </c>
      <c r="AH134" s="95">
        <f t="shared" si="13"/>
        <v>162.17908501755633</v>
      </c>
      <c r="AI134" s="50"/>
      <c r="AJ134" s="50"/>
      <c r="AK134" s="78">
        <v>158.17045910853543</v>
      </c>
      <c r="AL134" s="84">
        <v>159.22823878563651</v>
      </c>
      <c r="AM134" s="84">
        <v>158.17045910853543</v>
      </c>
      <c r="AN134" s="84">
        <v>168.14540925386297</v>
      </c>
      <c r="AO134" s="144">
        <v>162.15708046659901</v>
      </c>
      <c r="AP134" s="84">
        <v>162.15708046659901</v>
      </c>
      <c r="AQ134" s="84">
        <v>162.15502245280487</v>
      </c>
      <c r="AR134" s="144">
        <v>162.17908501755633</v>
      </c>
      <c r="AS134" s="86"/>
      <c r="AT134" s="6">
        <f>IF(C134=1,IFERROR((X134-[1]abvfnd20!X134)/[1]abvfnd20!X134*100,""),"")</f>
        <v>-0.23696793942348557</v>
      </c>
      <c r="AU134" s="148">
        <v>-0.23696793942348557</v>
      </c>
      <c r="AV134" s="149">
        <v>2.0443654664214264</v>
      </c>
      <c r="AW134" s="49"/>
      <c r="BB134" s="143"/>
      <c r="BC134" s="143"/>
      <c r="BD134" s="143"/>
      <c r="BE134" s="143"/>
      <c r="BF134" s="143"/>
      <c r="BG134" s="143"/>
    </row>
    <row r="135" spans="1:77" s="51" customFormat="1" ht="11.25" x14ac:dyDescent="0.2">
      <c r="A135" s="115">
        <v>126</v>
      </c>
      <c r="B135" s="116" t="s">
        <v>184</v>
      </c>
      <c r="C135" s="117">
        <v>0</v>
      </c>
      <c r="D135" s="130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119">
        <v>0</v>
      </c>
      <c r="T135" s="99">
        <v>0</v>
      </c>
      <c r="U135" s="129">
        <f t="shared" si="7"/>
        <v>0</v>
      </c>
      <c r="V135" s="87">
        <f t="shared" si="8"/>
        <v>0</v>
      </c>
      <c r="X135" s="130">
        <v>0</v>
      </c>
      <c r="Y135" s="99">
        <v>105</v>
      </c>
      <c r="Z135" s="113">
        <f t="shared" si="9"/>
        <v>105</v>
      </c>
      <c r="AA135" s="119">
        <f t="shared" si="10"/>
        <v>0</v>
      </c>
      <c r="AC135" s="96">
        <v>0</v>
      </c>
      <c r="AD135" s="97">
        <f t="shared" si="11"/>
        <v>0</v>
      </c>
      <c r="AE135" s="98">
        <f t="shared" si="12"/>
        <v>0</v>
      </c>
      <c r="AF135" s="99">
        <v>0</v>
      </c>
      <c r="AG135" s="99" t="s">
        <v>58</v>
      </c>
      <c r="AH135" s="100">
        <f t="shared" si="13"/>
        <v>0</v>
      </c>
      <c r="AJ135" s="50"/>
      <c r="AK135" s="78">
        <v>0</v>
      </c>
      <c r="AL135" s="84">
        <v>0</v>
      </c>
      <c r="AM135" s="84">
        <v>0</v>
      </c>
      <c r="AN135" s="84">
        <v>0</v>
      </c>
      <c r="AO135" s="144">
        <v>0</v>
      </c>
      <c r="AP135" s="84">
        <v>0</v>
      </c>
      <c r="AQ135" s="84">
        <v>0</v>
      </c>
      <c r="AR135" s="144">
        <v>0</v>
      </c>
      <c r="AS135" s="87"/>
      <c r="AT135" s="6" t="str">
        <f>IF(C135=1,IFERROR((X135-[1]abvfnd20!X135)/[1]abvfnd20!X135*100,""),"")</f>
        <v/>
      </c>
      <c r="AU135" s="148" t="s">
        <v>513</v>
      </c>
      <c r="AV135" s="149" t="s">
        <v>513</v>
      </c>
      <c r="AW135" s="49"/>
      <c r="AX135" s="6"/>
      <c r="AY135" s="6"/>
      <c r="AZ135" s="6"/>
      <c r="BA135" s="6"/>
      <c r="BB135" s="143"/>
      <c r="BC135" s="143"/>
      <c r="BD135" s="143"/>
      <c r="BE135" s="143"/>
      <c r="BF135" s="143"/>
      <c r="BG135" s="143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1:77" s="6" customFormat="1" ht="11.25" x14ac:dyDescent="0.2">
      <c r="A136" s="110">
        <v>127</v>
      </c>
      <c r="B136" s="111" t="s">
        <v>185</v>
      </c>
      <c r="C136" s="112">
        <v>1</v>
      </c>
      <c r="D136" s="129">
        <v>0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158400</v>
      </c>
      <c r="M136" s="113">
        <v>0</v>
      </c>
      <c r="N136" s="113">
        <v>69452</v>
      </c>
      <c r="O136" s="113">
        <v>12094.390000000001</v>
      </c>
      <c r="P136" s="113">
        <v>0</v>
      </c>
      <c r="Q136" s="113">
        <v>0</v>
      </c>
      <c r="R136" s="113">
        <v>0</v>
      </c>
      <c r="S136" s="114">
        <v>0</v>
      </c>
      <c r="T136" s="113" t="s">
        <v>66</v>
      </c>
      <c r="U136" s="129">
        <f t="shared" si="7"/>
        <v>143322.39000000001</v>
      </c>
      <c r="V136" s="86">
        <f t="shared" si="8"/>
        <v>2.4935474027681157</v>
      </c>
      <c r="X136" s="129">
        <v>3943217.63</v>
      </c>
      <c r="Y136" s="94">
        <v>5747730.716524425</v>
      </c>
      <c r="Z136" s="113">
        <f t="shared" si="9"/>
        <v>1804513.0865244251</v>
      </c>
      <c r="AA136" s="114">
        <f t="shared" si="10"/>
        <v>44996.389201640566</v>
      </c>
      <c r="AC136" s="92">
        <v>148.14920057094022</v>
      </c>
      <c r="AD136" s="93">
        <f t="shared" si="11"/>
        <v>144.62134384712579</v>
      </c>
      <c r="AE136" s="89">
        <f t="shared" si="12"/>
        <v>-3.5278567238144376</v>
      </c>
      <c r="AF136" s="94">
        <v>12</v>
      </c>
      <c r="AG136" s="94">
        <v>1</v>
      </c>
      <c r="AH136" s="95">
        <f t="shared" si="13"/>
        <v>144.62134384712579</v>
      </c>
      <c r="AI136" s="50"/>
      <c r="AJ136" s="50"/>
      <c r="AK136" s="78">
        <v>146.90256283592521</v>
      </c>
      <c r="AL136" s="84">
        <v>147.44113203250427</v>
      </c>
      <c r="AM136" s="84">
        <v>146.90256283592521</v>
      </c>
      <c r="AN136" s="84">
        <v>146.90256283592521</v>
      </c>
      <c r="AO136" s="144">
        <v>146.90256283592521</v>
      </c>
      <c r="AP136" s="84">
        <v>144.59083767946385</v>
      </c>
      <c r="AQ136" s="84">
        <v>144.58798452571446</v>
      </c>
      <c r="AR136" s="144">
        <v>144.62134384712579</v>
      </c>
      <c r="AS136" s="86"/>
      <c r="AT136" s="6">
        <f>IF(C136=1,IFERROR((X136-[1]abvfnd20!X136)/[1]abvfnd20!X136*100,""),"")</f>
        <v>4.3333601125717989</v>
      </c>
      <c r="AU136" s="148">
        <v>4.3333601125717989</v>
      </c>
      <c r="AV136" s="149">
        <v>2.4298476699599161</v>
      </c>
      <c r="AW136" s="49"/>
      <c r="BB136" s="143"/>
      <c r="BC136" s="143"/>
      <c r="BD136" s="143"/>
      <c r="BE136" s="143"/>
      <c r="BF136" s="143"/>
      <c r="BG136" s="143"/>
    </row>
    <row r="137" spans="1:77" s="6" customFormat="1" ht="11.25" x14ac:dyDescent="0.2">
      <c r="A137" s="110">
        <v>128</v>
      </c>
      <c r="B137" s="111" t="s">
        <v>186</v>
      </c>
      <c r="C137" s="112">
        <v>1</v>
      </c>
      <c r="D137" s="129">
        <v>0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4097349</v>
      </c>
      <c r="K137" s="113">
        <v>1689288</v>
      </c>
      <c r="L137" s="113">
        <v>4480092</v>
      </c>
      <c r="M137" s="113">
        <v>49668</v>
      </c>
      <c r="N137" s="113">
        <v>151285</v>
      </c>
      <c r="O137" s="113">
        <v>305451.23000000004</v>
      </c>
      <c r="P137" s="113">
        <v>0</v>
      </c>
      <c r="Q137" s="113">
        <v>0</v>
      </c>
      <c r="R137" s="113">
        <v>0</v>
      </c>
      <c r="S137" s="114">
        <v>0</v>
      </c>
      <c r="T137" s="113" t="s">
        <v>56</v>
      </c>
      <c r="U137" s="129">
        <f t="shared" si="7"/>
        <v>10773133.23</v>
      </c>
      <c r="V137" s="86">
        <f t="shared" si="8"/>
        <v>9.4502641083926058</v>
      </c>
      <c r="X137" s="129">
        <v>107173075.29000002</v>
      </c>
      <c r="Y137" s="94">
        <v>113998223.82141234</v>
      </c>
      <c r="Z137" s="113">
        <f t="shared" si="9"/>
        <v>6825148.5314123183</v>
      </c>
      <c r="AA137" s="114">
        <f t="shared" si="10"/>
        <v>644994.56200854341</v>
      </c>
      <c r="AC137" s="92">
        <v>104.29387432669679</v>
      </c>
      <c r="AD137" s="93">
        <f t="shared" si="11"/>
        <v>105.76651733906195</v>
      </c>
      <c r="AE137" s="89">
        <f t="shared" si="12"/>
        <v>1.4726430123651539</v>
      </c>
      <c r="AF137" s="94">
        <v>377.59000000000003</v>
      </c>
      <c r="AG137" s="94">
        <v>1</v>
      </c>
      <c r="AH137" s="95">
        <f t="shared" si="13"/>
        <v>105.76651733906195</v>
      </c>
      <c r="AI137" s="50"/>
      <c r="AJ137" s="50"/>
      <c r="AK137" s="78">
        <v>107.13818544860972</v>
      </c>
      <c r="AL137" s="84">
        <v>107.27929539406429</v>
      </c>
      <c r="AM137" s="84">
        <v>107.13818544860972</v>
      </c>
      <c r="AN137" s="84">
        <v>105.79762560048511</v>
      </c>
      <c r="AO137" s="144">
        <v>105.75584027831783</v>
      </c>
      <c r="AP137" s="84">
        <v>105.75584027831783</v>
      </c>
      <c r="AQ137" s="84">
        <v>105.75484169134981</v>
      </c>
      <c r="AR137" s="144">
        <v>105.76651733906195</v>
      </c>
      <c r="AS137" s="86"/>
      <c r="AT137" s="6">
        <f>IF(C137=1,IFERROR((X137-[1]abvfnd20!X137)/[1]abvfnd20!X137*100,""),"")</f>
        <v>6.678866145314867</v>
      </c>
      <c r="AU137" s="148">
        <v>6.678866145314867</v>
      </c>
      <c r="AV137" s="149">
        <v>5.2133169166126967</v>
      </c>
      <c r="AW137" s="49"/>
      <c r="BB137" s="143"/>
      <c r="BC137" s="143"/>
      <c r="BD137" s="143"/>
      <c r="BE137" s="143"/>
      <c r="BF137" s="143"/>
      <c r="BG137" s="143"/>
    </row>
    <row r="138" spans="1:77" s="6" customFormat="1" ht="11.25" x14ac:dyDescent="0.2">
      <c r="A138" s="110">
        <v>129</v>
      </c>
      <c r="B138" s="111" t="s">
        <v>187</v>
      </c>
      <c r="C138" s="112">
        <v>0</v>
      </c>
      <c r="D138" s="129">
        <v>0</v>
      </c>
      <c r="E138" s="113">
        <v>0</v>
      </c>
      <c r="F138" s="113">
        <v>0</v>
      </c>
      <c r="G138" s="113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0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4">
        <v>0</v>
      </c>
      <c r="T138" s="113">
        <v>0</v>
      </c>
      <c r="U138" s="129">
        <f t="shared" ref="U138:U201" si="14">IF(OR(T138="X",T138="X16",T138="X17"),SUM(D138:S138),
IF(T138="x18",SUM(D138:S138)-D138*0.61-L138*0.61,SUM(D138:S138)-D138-L138))</f>
        <v>0</v>
      </c>
      <c r="V138" s="86">
        <f t="shared" ref="V138:V201" si="15">IF(AND(C138=1,U138&gt;0),U138/Y138*100,0)</f>
        <v>0</v>
      </c>
      <c r="X138" s="129">
        <v>14657.8</v>
      </c>
      <c r="Y138" s="94">
        <v>41927</v>
      </c>
      <c r="Z138" s="113">
        <f t="shared" ref="Z138:Z201" si="16">IF(Y138-X138&gt;0,Y138-X138,0)</f>
        <v>27269.200000000001</v>
      </c>
      <c r="AA138" s="114">
        <f t="shared" ref="AA138:AA201" si="17">V138*0.01*Z138</f>
        <v>0</v>
      </c>
      <c r="AC138" s="92">
        <v>0</v>
      </c>
      <c r="AD138" s="93">
        <f t="shared" ref="AD138:AD201" si="18">IFERROR(IF(C138=1,(Y138-AA138)/X138*100,0),"")</f>
        <v>0</v>
      </c>
      <c r="AE138" s="89">
        <f t="shared" ref="AE138:AE201" si="19">AD138-AC138</f>
        <v>0</v>
      </c>
      <c r="AF138" s="94">
        <v>0</v>
      </c>
      <c r="AG138" s="94" t="s">
        <v>58</v>
      </c>
      <c r="AH138" s="95">
        <f t="shared" ref="AH138:AH201" si="20">IF(AG138=1,AD138,AC138)</f>
        <v>0</v>
      </c>
      <c r="AI138" s="50"/>
      <c r="AJ138" s="50"/>
      <c r="AK138" s="78">
        <v>0</v>
      </c>
      <c r="AL138" s="84">
        <v>0</v>
      </c>
      <c r="AM138" s="84">
        <v>0</v>
      </c>
      <c r="AN138" s="84">
        <v>0</v>
      </c>
      <c r="AO138" s="144">
        <v>0</v>
      </c>
      <c r="AP138" s="84">
        <v>0</v>
      </c>
      <c r="AQ138" s="84">
        <v>0</v>
      </c>
      <c r="AR138" s="144">
        <v>0</v>
      </c>
      <c r="AS138" s="86"/>
      <c r="AT138" s="6" t="str">
        <f>IF(C138=1,IFERROR((X138-[1]abvfnd20!X138)/[1]abvfnd20!X138*100,""),"")</f>
        <v/>
      </c>
      <c r="AU138" s="148" t="s">
        <v>513</v>
      </c>
      <c r="AV138" s="149" t="s">
        <v>513</v>
      </c>
      <c r="AW138" s="49"/>
      <c r="BB138" s="143"/>
      <c r="BC138" s="143"/>
      <c r="BD138" s="143"/>
      <c r="BE138" s="143"/>
      <c r="BF138" s="143"/>
      <c r="BG138" s="143"/>
    </row>
    <row r="139" spans="1:77" s="6" customFormat="1" ht="11.25" x14ac:dyDescent="0.2">
      <c r="A139" s="110">
        <v>130</v>
      </c>
      <c r="B139" s="111" t="s">
        <v>188</v>
      </c>
      <c r="C139" s="112">
        <v>0</v>
      </c>
      <c r="D139" s="129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4"/>
      <c r="T139" s="113">
        <v>0</v>
      </c>
      <c r="U139" s="129">
        <f t="shared" si="14"/>
        <v>0</v>
      </c>
      <c r="V139" s="86">
        <f t="shared" si="15"/>
        <v>0</v>
      </c>
      <c r="X139" s="129">
        <v>0</v>
      </c>
      <c r="Y139" s="94">
        <v>0</v>
      </c>
      <c r="Z139" s="113">
        <f t="shared" si="16"/>
        <v>0</v>
      </c>
      <c r="AA139" s="114">
        <f t="shared" si="17"/>
        <v>0</v>
      </c>
      <c r="AC139" s="92">
        <v>0</v>
      </c>
      <c r="AD139" s="93">
        <f t="shared" si="18"/>
        <v>0</v>
      </c>
      <c r="AE139" s="89">
        <f t="shared" si="19"/>
        <v>0</v>
      </c>
      <c r="AF139" s="94">
        <v>0</v>
      </c>
      <c r="AG139" s="94" t="s">
        <v>58</v>
      </c>
      <c r="AH139" s="95">
        <f t="shared" si="20"/>
        <v>0</v>
      </c>
      <c r="AI139" s="50"/>
      <c r="AJ139" s="50"/>
      <c r="AK139" s="78">
        <v>0</v>
      </c>
      <c r="AL139" s="84">
        <v>0</v>
      </c>
      <c r="AM139" s="84">
        <v>0</v>
      </c>
      <c r="AN139" s="84">
        <v>0</v>
      </c>
      <c r="AO139" s="144">
        <v>0</v>
      </c>
      <c r="AP139" s="84">
        <v>0</v>
      </c>
      <c r="AQ139" s="84">
        <v>0</v>
      </c>
      <c r="AR139" s="144">
        <v>0</v>
      </c>
      <c r="AS139" s="86"/>
      <c r="AT139" s="6" t="str">
        <f>IF(C139=1,IFERROR((X139-[1]abvfnd20!X139)/[1]abvfnd20!X139*100,""),"")</f>
        <v/>
      </c>
      <c r="AU139" s="148" t="s">
        <v>513</v>
      </c>
      <c r="AV139" s="149" t="s">
        <v>513</v>
      </c>
      <c r="AW139" s="49"/>
      <c r="BB139" s="143"/>
      <c r="BC139" s="143"/>
      <c r="BD139" s="143"/>
      <c r="BE139" s="143"/>
      <c r="BF139" s="143"/>
      <c r="BG139" s="143"/>
    </row>
    <row r="140" spans="1:77" s="6" customFormat="1" ht="11.25" x14ac:dyDescent="0.2">
      <c r="A140" s="110">
        <v>131</v>
      </c>
      <c r="B140" s="111" t="s">
        <v>189</v>
      </c>
      <c r="C140" s="112">
        <v>1</v>
      </c>
      <c r="D140" s="129">
        <v>0</v>
      </c>
      <c r="E140" s="113">
        <v>142242</v>
      </c>
      <c r="F140" s="113">
        <v>0</v>
      </c>
      <c r="G140" s="113">
        <v>0</v>
      </c>
      <c r="H140" s="113">
        <v>0</v>
      </c>
      <c r="I140" s="113">
        <v>0</v>
      </c>
      <c r="J140" s="113">
        <v>2067009</v>
      </c>
      <c r="K140" s="113">
        <v>1245792</v>
      </c>
      <c r="L140" s="113">
        <v>2126855</v>
      </c>
      <c r="M140" s="113">
        <v>11626</v>
      </c>
      <c r="N140" s="113">
        <v>0</v>
      </c>
      <c r="O140" s="113">
        <v>12335.820000000002</v>
      </c>
      <c r="P140" s="113">
        <v>0</v>
      </c>
      <c r="Q140" s="113">
        <v>0</v>
      </c>
      <c r="R140" s="113">
        <v>0</v>
      </c>
      <c r="S140" s="114">
        <v>0</v>
      </c>
      <c r="T140" s="113" t="s">
        <v>66</v>
      </c>
      <c r="U140" s="129">
        <f t="shared" si="14"/>
        <v>4308478.2700000005</v>
      </c>
      <c r="V140" s="86">
        <f t="shared" si="15"/>
        <v>7.0203145661875368</v>
      </c>
      <c r="X140" s="129">
        <v>45460703.839160003</v>
      </c>
      <c r="Y140" s="94">
        <v>61371584.269902162</v>
      </c>
      <c r="Z140" s="113">
        <f t="shared" si="16"/>
        <v>15910880.430742159</v>
      </c>
      <c r="AA140" s="114">
        <f t="shared" si="17"/>
        <v>1116993.8564880742</v>
      </c>
      <c r="AC140" s="92">
        <v>122.68530214489178</v>
      </c>
      <c r="AD140" s="93">
        <f t="shared" si="18"/>
        <v>132.54214150883996</v>
      </c>
      <c r="AE140" s="89">
        <f t="shared" si="19"/>
        <v>9.8568393639481826</v>
      </c>
      <c r="AF140" s="94">
        <v>13.48</v>
      </c>
      <c r="AG140" s="94">
        <v>1</v>
      </c>
      <c r="AH140" s="95">
        <f t="shared" si="20"/>
        <v>132.54214150883996</v>
      </c>
      <c r="AI140" s="50"/>
      <c r="AJ140" s="50"/>
      <c r="AK140" s="78">
        <v>128.51351766594289</v>
      </c>
      <c r="AL140" s="84">
        <v>125.93569327897727</v>
      </c>
      <c r="AM140" s="84">
        <v>128.51351766594289</v>
      </c>
      <c r="AN140" s="84">
        <v>128.51351766594289</v>
      </c>
      <c r="AO140" s="144">
        <v>128.51351766594289</v>
      </c>
      <c r="AP140" s="84">
        <v>132.53873218587344</v>
      </c>
      <c r="AQ140" s="84">
        <v>132.53841332096039</v>
      </c>
      <c r="AR140" s="144">
        <v>132.54214150883996</v>
      </c>
      <c r="AS140" s="86"/>
      <c r="AT140" s="6">
        <f>IF(C140=1,IFERROR((X140-[1]abvfnd20!X140)/[1]abvfnd20!X140*100,""),"")</f>
        <v>3.4095659476650115</v>
      </c>
      <c r="AU140" s="148">
        <v>3.4095659476650115</v>
      </c>
      <c r="AV140" s="149">
        <v>6.9216554020403356</v>
      </c>
      <c r="AW140" s="49"/>
      <c r="BB140" s="143"/>
      <c r="BC140" s="143"/>
      <c r="BD140" s="143"/>
      <c r="BE140" s="143"/>
      <c r="BF140" s="143"/>
      <c r="BG140" s="143"/>
    </row>
    <row r="141" spans="1:77" s="6" customFormat="1" ht="11.25" x14ac:dyDescent="0.2">
      <c r="A141" s="110">
        <v>132</v>
      </c>
      <c r="B141" s="111" t="s">
        <v>190</v>
      </c>
      <c r="C141" s="112">
        <v>0</v>
      </c>
      <c r="D141" s="129">
        <v>0</v>
      </c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4">
        <v>0</v>
      </c>
      <c r="T141" s="113">
        <v>0</v>
      </c>
      <c r="U141" s="129">
        <f t="shared" si="14"/>
        <v>0</v>
      </c>
      <c r="V141" s="86">
        <f t="shared" si="15"/>
        <v>0</v>
      </c>
      <c r="X141" s="129">
        <v>117262.39999999999</v>
      </c>
      <c r="Y141" s="94">
        <v>215485.7</v>
      </c>
      <c r="Z141" s="113">
        <f t="shared" si="16"/>
        <v>98223.300000000017</v>
      </c>
      <c r="AA141" s="114">
        <f t="shared" si="17"/>
        <v>0</v>
      </c>
      <c r="AC141" s="92">
        <v>0</v>
      </c>
      <c r="AD141" s="93">
        <f t="shared" si="18"/>
        <v>0</v>
      </c>
      <c r="AE141" s="89">
        <f t="shared" si="19"/>
        <v>0</v>
      </c>
      <c r="AF141" s="94">
        <v>0</v>
      </c>
      <c r="AG141" s="94" t="s">
        <v>58</v>
      </c>
      <c r="AH141" s="95">
        <f t="shared" si="20"/>
        <v>0</v>
      </c>
      <c r="AI141" s="50"/>
      <c r="AJ141" s="50"/>
      <c r="AK141" s="78">
        <v>0</v>
      </c>
      <c r="AL141" s="84">
        <v>0</v>
      </c>
      <c r="AM141" s="84">
        <v>0</v>
      </c>
      <c r="AN141" s="84">
        <v>0</v>
      </c>
      <c r="AO141" s="144">
        <v>0</v>
      </c>
      <c r="AP141" s="84">
        <v>0</v>
      </c>
      <c r="AQ141" s="84">
        <v>0</v>
      </c>
      <c r="AR141" s="144">
        <v>0</v>
      </c>
      <c r="AS141" s="86"/>
      <c r="AT141" s="6" t="str">
        <f>IF(C141=1,IFERROR((X141-[1]abvfnd20!X141)/[1]abvfnd20!X141*100,""),"")</f>
        <v/>
      </c>
      <c r="AU141" s="148" t="s">
        <v>513</v>
      </c>
      <c r="AV141" s="149" t="s">
        <v>513</v>
      </c>
      <c r="AW141" s="49"/>
      <c r="BB141" s="143"/>
      <c r="BC141" s="143"/>
      <c r="BD141" s="143"/>
      <c r="BE141" s="143"/>
      <c r="BF141" s="143"/>
      <c r="BG141" s="143"/>
    </row>
    <row r="142" spans="1:77" s="6" customFormat="1" ht="11.25" x14ac:dyDescent="0.2">
      <c r="A142" s="110">
        <v>133</v>
      </c>
      <c r="B142" s="111" t="s">
        <v>191</v>
      </c>
      <c r="C142" s="112">
        <v>1</v>
      </c>
      <c r="D142" s="129">
        <v>0</v>
      </c>
      <c r="E142" s="113">
        <v>100000</v>
      </c>
      <c r="F142" s="113">
        <v>0</v>
      </c>
      <c r="G142" s="113">
        <v>0</v>
      </c>
      <c r="H142" s="113">
        <v>0</v>
      </c>
      <c r="I142" s="113">
        <v>0</v>
      </c>
      <c r="J142" s="113">
        <v>594237</v>
      </c>
      <c r="K142" s="113">
        <v>1327294</v>
      </c>
      <c r="L142" s="113">
        <v>1084366</v>
      </c>
      <c r="M142" s="113">
        <v>0</v>
      </c>
      <c r="N142" s="113">
        <v>15878</v>
      </c>
      <c r="O142" s="113">
        <v>43107.820000000007</v>
      </c>
      <c r="P142" s="113">
        <v>0</v>
      </c>
      <c r="Q142" s="113">
        <v>0</v>
      </c>
      <c r="R142" s="113">
        <v>0</v>
      </c>
      <c r="S142" s="114">
        <v>0</v>
      </c>
      <c r="T142" s="113" t="s">
        <v>56</v>
      </c>
      <c r="U142" s="129">
        <f t="shared" si="14"/>
        <v>3164882.82</v>
      </c>
      <c r="V142" s="86">
        <f t="shared" si="15"/>
        <v>16.277095106105385</v>
      </c>
      <c r="X142" s="129">
        <v>16096140.681580001</v>
      </c>
      <c r="Y142" s="94">
        <v>19443781.579999998</v>
      </c>
      <c r="Z142" s="113">
        <f t="shared" si="16"/>
        <v>3347640.8984199967</v>
      </c>
      <c r="AA142" s="114">
        <f t="shared" si="17"/>
        <v>544898.69284670369</v>
      </c>
      <c r="AC142" s="92">
        <v>126.6125980954231</v>
      </c>
      <c r="AD142" s="93">
        <f t="shared" si="18"/>
        <v>117.41251061989459</v>
      </c>
      <c r="AE142" s="89">
        <f t="shared" si="19"/>
        <v>-9.2000874755285054</v>
      </c>
      <c r="AF142" s="94">
        <v>44.83</v>
      </c>
      <c r="AG142" s="94">
        <v>1</v>
      </c>
      <c r="AH142" s="95">
        <f t="shared" si="20"/>
        <v>117.41251061989459</v>
      </c>
      <c r="AI142" s="50"/>
      <c r="AJ142" s="50"/>
      <c r="AK142" s="78">
        <v>119.77351332522768</v>
      </c>
      <c r="AL142" s="84">
        <v>119.66173877577231</v>
      </c>
      <c r="AM142" s="84">
        <v>119.77351332522768</v>
      </c>
      <c r="AN142" s="84">
        <v>117.28371610074203</v>
      </c>
      <c r="AO142" s="144">
        <v>117.41251061989459</v>
      </c>
      <c r="AP142" s="84">
        <v>117.41251061989459</v>
      </c>
      <c r="AQ142" s="84">
        <v>117.41251061989459</v>
      </c>
      <c r="AR142" s="144">
        <v>117.41251061989459</v>
      </c>
      <c r="AS142" s="86"/>
      <c r="AT142" s="6">
        <f>IF(C142=1,IFERROR((X142-[1]abvfnd20!X142)/[1]abvfnd20!X142*100,""),"")</f>
        <v>5.8952821212554127</v>
      </c>
      <c r="AU142" s="148">
        <v>5.8952821212554127</v>
      </c>
      <c r="AV142" s="149">
        <v>3.3575457865931102</v>
      </c>
      <c r="AW142" s="49"/>
      <c r="BB142" s="143"/>
      <c r="BC142" s="143"/>
      <c r="BD142" s="143"/>
      <c r="BE142" s="143"/>
      <c r="BF142" s="143"/>
      <c r="BG142" s="143"/>
    </row>
    <row r="143" spans="1:77" s="6" customFormat="1" ht="11.25" x14ac:dyDescent="0.2">
      <c r="A143" s="110">
        <v>134</v>
      </c>
      <c r="B143" s="111" t="s">
        <v>192</v>
      </c>
      <c r="C143" s="112">
        <v>0</v>
      </c>
      <c r="D143" s="129">
        <v>0</v>
      </c>
      <c r="E143" s="113">
        <v>0</v>
      </c>
      <c r="F143" s="113">
        <v>0</v>
      </c>
      <c r="G143" s="113">
        <v>0</v>
      </c>
      <c r="H143" s="113">
        <v>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4">
        <v>0</v>
      </c>
      <c r="T143" s="113">
        <v>0</v>
      </c>
      <c r="U143" s="129">
        <f t="shared" si="14"/>
        <v>0</v>
      </c>
      <c r="V143" s="86">
        <f t="shared" si="15"/>
        <v>0</v>
      </c>
      <c r="X143" s="129">
        <v>0</v>
      </c>
      <c r="Y143" s="94">
        <v>693.05000000000007</v>
      </c>
      <c r="Z143" s="113">
        <f t="shared" si="16"/>
        <v>693.05000000000007</v>
      </c>
      <c r="AA143" s="114">
        <f t="shared" si="17"/>
        <v>0</v>
      </c>
      <c r="AC143" s="92">
        <v>0</v>
      </c>
      <c r="AD143" s="93">
        <f t="shared" si="18"/>
        <v>0</v>
      </c>
      <c r="AE143" s="89">
        <f t="shared" si="19"/>
        <v>0</v>
      </c>
      <c r="AF143" s="94">
        <v>0</v>
      </c>
      <c r="AG143" s="94" t="s">
        <v>58</v>
      </c>
      <c r="AH143" s="95">
        <f t="shared" si="20"/>
        <v>0</v>
      </c>
      <c r="AI143" s="50"/>
      <c r="AJ143" s="50"/>
      <c r="AK143" s="78">
        <v>0</v>
      </c>
      <c r="AL143" s="84">
        <v>0</v>
      </c>
      <c r="AM143" s="84">
        <v>0</v>
      </c>
      <c r="AN143" s="84">
        <v>0</v>
      </c>
      <c r="AO143" s="144">
        <v>0</v>
      </c>
      <c r="AP143" s="84">
        <v>0</v>
      </c>
      <c r="AQ143" s="84">
        <v>0</v>
      </c>
      <c r="AR143" s="144">
        <v>0</v>
      </c>
      <c r="AS143" s="86"/>
      <c r="AT143" s="6" t="str">
        <f>IF(C143=1,IFERROR((X143-[1]abvfnd20!X143)/[1]abvfnd20!X143*100,""),"")</f>
        <v/>
      </c>
      <c r="AU143" s="148" t="s">
        <v>513</v>
      </c>
      <c r="AV143" s="149" t="s">
        <v>513</v>
      </c>
      <c r="AW143" s="49"/>
      <c r="BB143" s="143"/>
      <c r="BC143" s="143"/>
      <c r="BD143" s="143"/>
      <c r="BE143" s="143"/>
      <c r="BF143" s="143"/>
      <c r="BG143" s="143"/>
    </row>
    <row r="144" spans="1:77" s="6" customFormat="1" ht="11.25" x14ac:dyDescent="0.2">
      <c r="A144" s="110">
        <v>135</v>
      </c>
      <c r="B144" s="111" t="s">
        <v>193</v>
      </c>
      <c r="C144" s="112">
        <v>1</v>
      </c>
      <c r="D144" s="129">
        <v>0</v>
      </c>
      <c r="E144" s="113">
        <v>180550</v>
      </c>
      <c r="F144" s="113">
        <v>0</v>
      </c>
      <c r="G144" s="113">
        <v>0</v>
      </c>
      <c r="H144" s="113">
        <v>0</v>
      </c>
      <c r="I144" s="113">
        <v>0</v>
      </c>
      <c r="J144" s="113">
        <v>0</v>
      </c>
      <c r="K144" s="113">
        <v>34800</v>
      </c>
      <c r="L144" s="113">
        <v>22242</v>
      </c>
      <c r="M144" s="113">
        <v>0</v>
      </c>
      <c r="N144" s="113">
        <v>0</v>
      </c>
      <c r="O144" s="113">
        <v>5157.3200000000006</v>
      </c>
      <c r="P144" s="113">
        <v>0</v>
      </c>
      <c r="Q144" s="113">
        <v>0</v>
      </c>
      <c r="R144" s="113">
        <v>0</v>
      </c>
      <c r="S144" s="114">
        <v>0</v>
      </c>
      <c r="T144" s="113" t="s">
        <v>66</v>
      </c>
      <c r="U144" s="129">
        <f t="shared" si="14"/>
        <v>229181.7</v>
      </c>
      <c r="V144" s="86">
        <f t="shared" si="15"/>
        <v>7.4859495439768313</v>
      </c>
      <c r="X144" s="129">
        <v>1899540.24</v>
      </c>
      <c r="Y144" s="94">
        <v>3061491.38</v>
      </c>
      <c r="Z144" s="113">
        <f t="shared" si="16"/>
        <v>1161951.1399999999</v>
      </c>
      <c r="AA144" s="114">
        <f t="shared" si="17"/>
        <v>86983.076066063586</v>
      </c>
      <c r="AC144" s="92">
        <v>160.79173285038183</v>
      </c>
      <c r="AD144" s="93">
        <f t="shared" si="18"/>
        <v>156.59096034385331</v>
      </c>
      <c r="AE144" s="89">
        <f t="shared" si="19"/>
        <v>-4.2007725065285229</v>
      </c>
      <c r="AF144" s="94">
        <v>5</v>
      </c>
      <c r="AG144" s="94">
        <v>1</v>
      </c>
      <c r="AH144" s="95">
        <f t="shared" si="20"/>
        <v>156.59096034385331</v>
      </c>
      <c r="AI144" s="50"/>
      <c r="AJ144" s="50"/>
      <c r="AK144" s="78">
        <v>152.22695084855678</v>
      </c>
      <c r="AL144" s="84">
        <v>153.57002665717388</v>
      </c>
      <c r="AM144" s="84">
        <v>152.22695084855678</v>
      </c>
      <c r="AN144" s="84">
        <v>156.15223102833983</v>
      </c>
      <c r="AO144" s="144">
        <v>156.59096034385331</v>
      </c>
      <c r="AP144" s="84">
        <v>156.59096034385331</v>
      </c>
      <c r="AQ144" s="84">
        <v>156.59096034385331</v>
      </c>
      <c r="AR144" s="144">
        <v>156.59096034385331</v>
      </c>
      <c r="AS144" s="86"/>
      <c r="AT144" s="6">
        <f>IF(C144=1,IFERROR((X144-[1]abvfnd20!X144)/[1]abvfnd20!X144*100,""),"")</f>
        <v>-2.9763412972648213</v>
      </c>
      <c r="AU144" s="148">
        <v>-2.9763412972648213</v>
      </c>
      <c r="AV144" s="149">
        <v>0.61641894197466185</v>
      </c>
      <c r="AW144" s="49"/>
      <c r="BB144" s="143"/>
      <c r="BC144" s="143"/>
      <c r="BD144" s="143"/>
      <c r="BE144" s="143"/>
      <c r="BF144" s="143"/>
      <c r="BG144" s="143"/>
    </row>
    <row r="145" spans="1:49" ht="11.25" x14ac:dyDescent="0.2">
      <c r="A145" s="110">
        <v>136</v>
      </c>
      <c r="B145" s="111" t="s">
        <v>194</v>
      </c>
      <c r="C145" s="112">
        <v>1</v>
      </c>
      <c r="D145" s="129">
        <v>0</v>
      </c>
      <c r="E145" s="113">
        <v>46923</v>
      </c>
      <c r="F145" s="113">
        <v>0</v>
      </c>
      <c r="G145" s="113">
        <v>0</v>
      </c>
      <c r="H145" s="113">
        <v>0</v>
      </c>
      <c r="I145" s="113">
        <v>355948</v>
      </c>
      <c r="J145" s="113">
        <v>455315</v>
      </c>
      <c r="K145" s="113">
        <v>438447</v>
      </c>
      <c r="L145" s="113">
        <v>731436</v>
      </c>
      <c r="M145" s="113">
        <v>23575</v>
      </c>
      <c r="N145" s="113">
        <v>31616</v>
      </c>
      <c r="O145" s="113">
        <v>18692.660000000003</v>
      </c>
      <c r="P145" s="113">
        <v>0</v>
      </c>
      <c r="Q145" s="113">
        <v>0</v>
      </c>
      <c r="R145" s="113">
        <v>0</v>
      </c>
      <c r="S145" s="114">
        <v>0</v>
      </c>
      <c r="T145" s="113" t="s">
        <v>66</v>
      </c>
      <c r="U145" s="129">
        <f t="shared" si="14"/>
        <v>1655776.7000000002</v>
      </c>
      <c r="V145" s="86">
        <f t="shared" si="15"/>
        <v>4.4014202296824667</v>
      </c>
      <c r="W145" s="6"/>
      <c r="X145" s="129">
        <v>28673820.518239997</v>
      </c>
      <c r="Y145" s="94">
        <v>37619145.948248923</v>
      </c>
      <c r="Z145" s="113">
        <f t="shared" si="16"/>
        <v>8945325.4300089255</v>
      </c>
      <c r="AA145" s="114">
        <f t="shared" si="17"/>
        <v>393721.36308734299</v>
      </c>
      <c r="AB145" s="6"/>
      <c r="AC145" s="92">
        <v>130.90183780008104</v>
      </c>
      <c r="AD145" s="93">
        <f t="shared" si="18"/>
        <v>129.82373437638608</v>
      </c>
      <c r="AE145" s="89">
        <f t="shared" si="19"/>
        <v>-1.0781034236949552</v>
      </c>
      <c r="AF145" s="94">
        <v>17.39</v>
      </c>
      <c r="AG145" s="94">
        <v>1</v>
      </c>
      <c r="AH145" s="95">
        <f t="shared" si="20"/>
        <v>129.82373437638608</v>
      </c>
      <c r="AI145" s="50"/>
      <c r="AJ145" s="50"/>
      <c r="AK145" s="78">
        <v>131.77617768364854</v>
      </c>
      <c r="AL145" s="84">
        <v>133.55495253528045</v>
      </c>
      <c r="AM145" s="84">
        <v>131.77617768364854</v>
      </c>
      <c r="AN145" s="84">
        <v>131.77617768364854</v>
      </c>
      <c r="AO145" s="144">
        <v>131.77617768364854</v>
      </c>
      <c r="AP145" s="84">
        <v>129.82593319832031</v>
      </c>
      <c r="AQ145" s="84">
        <v>129.8251323035536</v>
      </c>
      <c r="AR145" s="144">
        <v>129.82373437638608</v>
      </c>
      <c r="AS145" s="86"/>
      <c r="AT145" s="6">
        <f>IF(C145=1,IFERROR((X145-[1]abvfnd20!X145)/[1]abvfnd20!X145*100,""),"")</f>
        <v>2.4200755814961306</v>
      </c>
      <c r="AU145" s="148">
        <v>2.4200755814961306</v>
      </c>
      <c r="AV145" s="149">
        <v>0.84767150653434853</v>
      </c>
      <c r="AW145" s="49"/>
    </row>
    <row r="146" spans="1:49" ht="11.25" x14ac:dyDescent="0.2">
      <c r="A146" s="110">
        <v>137</v>
      </c>
      <c r="B146" s="111" t="s">
        <v>195</v>
      </c>
      <c r="C146" s="112">
        <v>1</v>
      </c>
      <c r="D146" s="129">
        <v>3432775</v>
      </c>
      <c r="E146" s="113">
        <v>190550</v>
      </c>
      <c r="F146" s="113">
        <v>0</v>
      </c>
      <c r="G146" s="113">
        <v>0</v>
      </c>
      <c r="H146" s="113">
        <v>0</v>
      </c>
      <c r="I146" s="113">
        <v>0</v>
      </c>
      <c r="J146" s="113">
        <v>4373050</v>
      </c>
      <c r="K146" s="113">
        <v>217807</v>
      </c>
      <c r="L146" s="113">
        <v>493769</v>
      </c>
      <c r="M146" s="113">
        <v>6973</v>
      </c>
      <c r="N146" s="113">
        <v>468529</v>
      </c>
      <c r="O146" s="113">
        <v>766711.6100000001</v>
      </c>
      <c r="P146" s="113">
        <v>0</v>
      </c>
      <c r="Q146" s="113">
        <v>0</v>
      </c>
      <c r="R146" s="113">
        <v>0</v>
      </c>
      <c r="S146" s="114">
        <v>0</v>
      </c>
      <c r="T146" s="113" t="s">
        <v>56</v>
      </c>
      <c r="U146" s="129">
        <f t="shared" si="14"/>
        <v>9950164.6099999994</v>
      </c>
      <c r="V146" s="86">
        <f t="shared" si="15"/>
        <v>11.087974913089671</v>
      </c>
      <c r="W146" s="6"/>
      <c r="X146" s="129">
        <v>90161028.659999996</v>
      </c>
      <c r="Y146" s="94">
        <v>89738339.850079805</v>
      </c>
      <c r="Z146" s="113">
        <f t="shared" si="16"/>
        <v>0</v>
      </c>
      <c r="AA146" s="114">
        <f t="shared" si="17"/>
        <v>0</v>
      </c>
      <c r="AB146" s="6"/>
      <c r="AC146" s="92">
        <v>101.840586627467</v>
      </c>
      <c r="AD146" s="93">
        <f t="shared" si="18"/>
        <v>99.531184574752174</v>
      </c>
      <c r="AE146" s="89">
        <f t="shared" si="19"/>
        <v>-2.3094020527148302</v>
      </c>
      <c r="AF146" s="94">
        <v>743.49</v>
      </c>
      <c r="AG146" s="94">
        <v>1</v>
      </c>
      <c r="AH146" s="95">
        <f t="shared" si="20"/>
        <v>99.531184574752174</v>
      </c>
      <c r="AI146" s="50"/>
      <c r="AJ146" s="50"/>
      <c r="AK146" s="78">
        <v>99.277510489415846</v>
      </c>
      <c r="AL146" s="84">
        <v>99.69360103915038</v>
      </c>
      <c r="AM146" s="84">
        <v>99.277510489415846</v>
      </c>
      <c r="AN146" s="84">
        <v>99.277510489415846</v>
      </c>
      <c r="AO146" s="144">
        <v>99.277510489415846</v>
      </c>
      <c r="AP146" s="84">
        <v>99.531046779353034</v>
      </c>
      <c r="AQ146" s="84">
        <v>99.531033891695103</v>
      </c>
      <c r="AR146" s="144">
        <v>99.531184574752174</v>
      </c>
      <c r="AS146" s="86"/>
      <c r="AT146" s="6">
        <f>IF(C146=1,IFERROR((X146-[1]abvfnd20!X146)/[1]abvfnd20!X146*100,""),"")</f>
        <v>2.326473927447883</v>
      </c>
      <c r="AU146" s="148">
        <v>2.326473927447883</v>
      </c>
      <c r="AV146" s="149">
        <v>2.5879387300126582</v>
      </c>
      <c r="AW146" s="49"/>
    </row>
    <row r="147" spans="1:49" ht="11.25" x14ac:dyDescent="0.2">
      <c r="A147" s="110">
        <v>138</v>
      </c>
      <c r="B147" s="111" t="s">
        <v>196</v>
      </c>
      <c r="C147" s="112">
        <v>1</v>
      </c>
      <c r="D147" s="129">
        <v>0</v>
      </c>
      <c r="E147" s="113">
        <v>0</v>
      </c>
      <c r="F147" s="113">
        <v>0</v>
      </c>
      <c r="G147" s="113">
        <v>0</v>
      </c>
      <c r="H147" s="113">
        <v>0</v>
      </c>
      <c r="I147" s="113">
        <v>0</v>
      </c>
      <c r="J147" s="113">
        <v>436406</v>
      </c>
      <c r="K147" s="113">
        <v>53030</v>
      </c>
      <c r="L147" s="113">
        <v>46546</v>
      </c>
      <c r="M147" s="113">
        <v>0</v>
      </c>
      <c r="N147" s="113">
        <v>84124</v>
      </c>
      <c r="O147" s="113">
        <v>7434.77</v>
      </c>
      <c r="P147" s="113">
        <v>0</v>
      </c>
      <c r="Q147" s="113">
        <v>0</v>
      </c>
      <c r="R147" s="113">
        <v>0</v>
      </c>
      <c r="S147" s="114">
        <v>0</v>
      </c>
      <c r="T147" s="113" t="s">
        <v>66</v>
      </c>
      <c r="U147" s="129">
        <f t="shared" si="14"/>
        <v>599147.71</v>
      </c>
      <c r="V147" s="86">
        <f t="shared" si="15"/>
        <v>3.8718128418167845</v>
      </c>
      <c r="W147" s="6"/>
      <c r="X147" s="129">
        <v>9927021.4951400012</v>
      </c>
      <c r="Y147" s="94">
        <v>15474604.131920274</v>
      </c>
      <c r="Z147" s="113">
        <f t="shared" si="16"/>
        <v>5547582.6367802732</v>
      </c>
      <c r="AA147" s="114">
        <f t="shared" si="17"/>
        <v>214792.01694125679</v>
      </c>
      <c r="AB147" s="6"/>
      <c r="AC147" s="92">
        <v>133.39838178677118</v>
      </c>
      <c r="AD147" s="93">
        <f t="shared" si="18"/>
        <v>153.71994633485789</v>
      </c>
      <c r="AE147" s="89">
        <f t="shared" si="19"/>
        <v>20.321564548086712</v>
      </c>
      <c r="AF147" s="94">
        <v>7</v>
      </c>
      <c r="AG147" s="94">
        <v>1</v>
      </c>
      <c r="AH147" s="95">
        <f t="shared" si="20"/>
        <v>153.71994633485789</v>
      </c>
      <c r="AI147" s="50"/>
      <c r="AJ147" s="50"/>
      <c r="AK147" s="78">
        <v>152.19708033265522</v>
      </c>
      <c r="AL147" s="84">
        <v>152.15557970480083</v>
      </c>
      <c r="AM147" s="84">
        <v>152.19708033265522</v>
      </c>
      <c r="AN147" s="84">
        <v>155.31030393053791</v>
      </c>
      <c r="AO147" s="144">
        <v>153.69944678577593</v>
      </c>
      <c r="AP147" s="84">
        <v>153.69944678577593</v>
      </c>
      <c r="AQ147" s="84">
        <v>153.69752952158993</v>
      </c>
      <c r="AR147" s="144">
        <v>153.71994633485789</v>
      </c>
      <c r="AS147" s="86"/>
      <c r="AT147" s="6">
        <f>IF(C147=1,IFERROR((X147-[1]abvfnd20!X147)/[1]abvfnd20!X147*100,""),"")</f>
        <v>-8.2652515809413685E-2</v>
      </c>
      <c r="AU147" s="148">
        <v>-8.2652515809413685E-2</v>
      </c>
      <c r="AV147" s="149">
        <v>0.96436642341064438</v>
      </c>
      <c r="AW147" s="49"/>
    </row>
    <row r="148" spans="1:49" ht="11.25" x14ac:dyDescent="0.2">
      <c r="A148" s="110">
        <v>139</v>
      </c>
      <c r="B148" s="111" t="s">
        <v>197</v>
      </c>
      <c r="C148" s="112">
        <v>1</v>
      </c>
      <c r="D148" s="129">
        <v>0</v>
      </c>
      <c r="E148" s="113">
        <v>20100</v>
      </c>
      <c r="F148" s="113">
        <v>0</v>
      </c>
      <c r="G148" s="113">
        <v>0</v>
      </c>
      <c r="H148" s="113">
        <v>0</v>
      </c>
      <c r="I148" s="113">
        <v>0</v>
      </c>
      <c r="J148" s="113">
        <v>779199</v>
      </c>
      <c r="K148" s="113">
        <v>960404</v>
      </c>
      <c r="L148" s="113">
        <v>408151</v>
      </c>
      <c r="M148" s="113">
        <v>0</v>
      </c>
      <c r="N148" s="113">
        <v>0</v>
      </c>
      <c r="O148" s="113">
        <v>15856.54</v>
      </c>
      <c r="P148" s="113">
        <v>0</v>
      </c>
      <c r="Q148" s="113">
        <v>0</v>
      </c>
      <c r="R148" s="113">
        <v>0</v>
      </c>
      <c r="S148" s="114">
        <v>0</v>
      </c>
      <c r="T148" s="113" t="s">
        <v>56</v>
      </c>
      <c r="U148" s="129">
        <f t="shared" si="14"/>
        <v>2183710.54</v>
      </c>
      <c r="V148" s="86">
        <f t="shared" si="15"/>
        <v>3.8647360912842599</v>
      </c>
      <c r="W148" s="6"/>
      <c r="X148" s="129">
        <v>41585309.188900001</v>
      </c>
      <c r="Y148" s="94">
        <v>56503484.026365906</v>
      </c>
      <c r="Z148" s="113">
        <f t="shared" si="16"/>
        <v>14918174.837465905</v>
      </c>
      <c r="AA148" s="114">
        <f t="shared" si="17"/>
        <v>576548.08710443182</v>
      </c>
      <c r="AB148" s="6"/>
      <c r="AC148" s="92">
        <v>134.23499299152496</v>
      </c>
      <c r="AD148" s="93">
        <f t="shared" si="18"/>
        <v>134.48724328395653</v>
      </c>
      <c r="AE148" s="89">
        <f t="shared" si="19"/>
        <v>0.25225029243156882</v>
      </c>
      <c r="AF148" s="94">
        <v>10.199999999999999</v>
      </c>
      <c r="AG148" s="94">
        <v>1</v>
      </c>
      <c r="AH148" s="95">
        <f t="shared" si="20"/>
        <v>134.48724328395653</v>
      </c>
      <c r="AI148" s="50"/>
      <c r="AJ148" s="50"/>
      <c r="AK148" s="78">
        <v>133.14815170488166</v>
      </c>
      <c r="AL148" s="84">
        <v>133.3988238801216</v>
      </c>
      <c r="AM148" s="84">
        <v>133.14815170488166</v>
      </c>
      <c r="AN148" s="84">
        <v>134.5319777696923</v>
      </c>
      <c r="AO148" s="144">
        <v>134.48611252733036</v>
      </c>
      <c r="AP148" s="84">
        <v>134.48611252733036</v>
      </c>
      <c r="AQ148" s="84">
        <v>134.48586370152228</v>
      </c>
      <c r="AR148" s="144">
        <v>134.48724328395653</v>
      </c>
      <c r="AS148" s="86"/>
      <c r="AT148" s="6">
        <f>IF(C148=1,IFERROR((X148-[1]abvfnd20!X148)/[1]abvfnd20!X148*100,""),"")</f>
        <v>5.8000691776130537</v>
      </c>
      <c r="AU148" s="148">
        <v>5.8000691776130537</v>
      </c>
      <c r="AV148" s="149">
        <v>6.5256801308198815</v>
      </c>
      <c r="AW148" s="49"/>
    </row>
    <row r="149" spans="1:49" ht="11.25" x14ac:dyDescent="0.2">
      <c r="A149" s="110">
        <v>140</v>
      </c>
      <c r="B149" s="111" t="s">
        <v>198</v>
      </c>
      <c r="C149" s="112">
        <v>0</v>
      </c>
      <c r="D149" s="129">
        <v>0</v>
      </c>
      <c r="E149" s="113">
        <v>0</v>
      </c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13"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v>0</v>
      </c>
      <c r="R149" s="113">
        <v>0</v>
      </c>
      <c r="S149" s="114">
        <v>0</v>
      </c>
      <c r="T149" s="113">
        <v>0</v>
      </c>
      <c r="U149" s="129">
        <f t="shared" si="14"/>
        <v>0</v>
      </c>
      <c r="V149" s="86">
        <f t="shared" si="15"/>
        <v>0</v>
      </c>
      <c r="W149" s="6"/>
      <c r="X149" s="129">
        <v>0</v>
      </c>
      <c r="Y149" s="94">
        <v>0</v>
      </c>
      <c r="Z149" s="113">
        <f t="shared" si="16"/>
        <v>0</v>
      </c>
      <c r="AA149" s="114">
        <f t="shared" si="17"/>
        <v>0</v>
      </c>
      <c r="AB149" s="6"/>
      <c r="AC149" s="92">
        <v>0</v>
      </c>
      <c r="AD149" s="93">
        <f t="shared" si="18"/>
        <v>0</v>
      </c>
      <c r="AE149" s="89">
        <f t="shared" si="19"/>
        <v>0</v>
      </c>
      <c r="AF149" s="94">
        <v>0</v>
      </c>
      <c r="AG149" s="94" t="s">
        <v>58</v>
      </c>
      <c r="AH149" s="95">
        <f t="shared" si="20"/>
        <v>0</v>
      </c>
      <c r="AI149" s="50"/>
      <c r="AJ149" s="50"/>
      <c r="AK149" s="78">
        <v>0</v>
      </c>
      <c r="AL149" s="84">
        <v>0</v>
      </c>
      <c r="AM149" s="84">
        <v>0</v>
      </c>
      <c r="AN149" s="84">
        <v>0</v>
      </c>
      <c r="AO149" s="144">
        <v>0</v>
      </c>
      <c r="AP149" s="84">
        <v>0</v>
      </c>
      <c r="AQ149" s="84">
        <v>0</v>
      </c>
      <c r="AR149" s="144">
        <v>0</v>
      </c>
      <c r="AS149" s="86"/>
      <c r="AT149" s="6" t="str">
        <f>IF(C149=1,IFERROR((X149-[1]abvfnd20!X149)/[1]abvfnd20!X149*100,""),"")</f>
        <v/>
      </c>
      <c r="AU149" s="148" t="s">
        <v>513</v>
      </c>
      <c r="AV149" s="149" t="s">
        <v>513</v>
      </c>
      <c r="AW149" s="49"/>
    </row>
    <row r="150" spans="1:49" ht="11.25" x14ac:dyDescent="0.2">
      <c r="A150" s="110">
        <v>141</v>
      </c>
      <c r="B150" s="111" t="s">
        <v>199</v>
      </c>
      <c r="C150" s="112">
        <v>1</v>
      </c>
      <c r="D150" s="129">
        <v>0</v>
      </c>
      <c r="E150" s="113">
        <v>0</v>
      </c>
      <c r="F150" s="113">
        <v>0</v>
      </c>
      <c r="G150" s="113">
        <v>0</v>
      </c>
      <c r="H150" s="113">
        <v>0</v>
      </c>
      <c r="I150" s="113">
        <v>0</v>
      </c>
      <c r="J150" s="113">
        <v>1386575.3</v>
      </c>
      <c r="K150" s="113">
        <v>628577.5</v>
      </c>
      <c r="L150" s="113">
        <v>1532259</v>
      </c>
      <c r="M150" s="113">
        <v>18482</v>
      </c>
      <c r="N150" s="113">
        <v>30334</v>
      </c>
      <c r="O150" s="113">
        <v>151615.80000000002</v>
      </c>
      <c r="P150" s="113">
        <v>0</v>
      </c>
      <c r="Q150" s="113">
        <v>0</v>
      </c>
      <c r="R150" s="113">
        <v>0</v>
      </c>
      <c r="S150" s="114">
        <v>0</v>
      </c>
      <c r="T150" s="113" t="s">
        <v>56</v>
      </c>
      <c r="U150" s="129">
        <f t="shared" si="14"/>
        <v>3747843.5999999996</v>
      </c>
      <c r="V150" s="86">
        <f t="shared" si="15"/>
        <v>8.2259626958806109</v>
      </c>
      <c r="W150" s="6"/>
      <c r="X150" s="129">
        <v>30603552.288509995</v>
      </c>
      <c r="Y150" s="94">
        <v>45561154.828441426</v>
      </c>
      <c r="Z150" s="113">
        <f t="shared" si="16"/>
        <v>14957602.539931431</v>
      </c>
      <c r="AA150" s="114">
        <f t="shared" si="17"/>
        <v>1230406.8051328503</v>
      </c>
      <c r="AB150" s="6"/>
      <c r="AC150" s="92">
        <v>157.27824581330233</v>
      </c>
      <c r="AD150" s="93">
        <f t="shared" si="18"/>
        <v>144.85490966992225</v>
      </c>
      <c r="AE150" s="89">
        <f t="shared" si="19"/>
        <v>-12.423336143380084</v>
      </c>
      <c r="AF150" s="94">
        <v>178.84</v>
      </c>
      <c r="AG150" s="94">
        <v>1</v>
      </c>
      <c r="AH150" s="95">
        <f t="shared" si="20"/>
        <v>144.85490966992225</v>
      </c>
      <c r="AI150" s="50"/>
      <c r="AJ150" s="50"/>
      <c r="AK150" s="78">
        <v>148.23863780698451</v>
      </c>
      <c r="AL150" s="84">
        <v>148.58185578494647</v>
      </c>
      <c r="AM150" s="84">
        <v>148.23863780698451</v>
      </c>
      <c r="AN150" s="84">
        <v>148.23863780698451</v>
      </c>
      <c r="AO150" s="144">
        <v>148.23863780698451</v>
      </c>
      <c r="AP150" s="84">
        <v>144.83574359673133</v>
      </c>
      <c r="AQ150" s="84">
        <v>144.83395105762307</v>
      </c>
      <c r="AR150" s="144">
        <v>144.85490966992225</v>
      </c>
      <c r="AS150" s="86"/>
      <c r="AT150" s="6">
        <f>IF(C150=1,IFERROR((X150-[1]abvfnd20!X150)/[1]abvfnd20!X150*100,""),"")</f>
        <v>3.9544118302317202</v>
      </c>
      <c r="AU150" s="148">
        <v>3.9544118302317202</v>
      </c>
      <c r="AV150" s="149">
        <v>1.1496878963123833</v>
      </c>
      <c r="AW150" s="49"/>
    </row>
    <row r="151" spans="1:49" ht="11.25" x14ac:dyDescent="0.2">
      <c r="A151" s="110">
        <v>142</v>
      </c>
      <c r="B151" s="111" t="s">
        <v>200</v>
      </c>
      <c r="C151" s="112">
        <v>1</v>
      </c>
      <c r="D151" s="129">
        <v>0</v>
      </c>
      <c r="E151" s="113">
        <v>0</v>
      </c>
      <c r="F151" s="113">
        <v>0</v>
      </c>
      <c r="G151" s="113">
        <v>0</v>
      </c>
      <c r="H151" s="113">
        <v>0</v>
      </c>
      <c r="I151" s="113">
        <v>0</v>
      </c>
      <c r="J151" s="113">
        <v>490462</v>
      </c>
      <c r="K151" s="113">
        <v>599453</v>
      </c>
      <c r="L151" s="113">
        <v>343433</v>
      </c>
      <c r="M151" s="113">
        <v>0</v>
      </c>
      <c r="N151" s="113">
        <v>0</v>
      </c>
      <c r="O151" s="113">
        <v>38199.420000000006</v>
      </c>
      <c r="P151" s="113">
        <v>0</v>
      </c>
      <c r="Q151" s="113">
        <v>0</v>
      </c>
      <c r="R151" s="113">
        <v>0</v>
      </c>
      <c r="S151" s="114">
        <v>0</v>
      </c>
      <c r="T151" s="113" t="s">
        <v>56</v>
      </c>
      <c r="U151" s="129">
        <f t="shared" si="14"/>
        <v>1471547.42</v>
      </c>
      <c r="V151" s="86">
        <f t="shared" si="15"/>
        <v>7.4971327893794903</v>
      </c>
      <c r="W151" s="6"/>
      <c r="X151" s="129">
        <v>10567859.950760001</v>
      </c>
      <c r="Y151" s="94">
        <v>19628136</v>
      </c>
      <c r="Z151" s="113">
        <f t="shared" si="16"/>
        <v>9060276.0492399987</v>
      </c>
      <c r="AA151" s="114">
        <f t="shared" si="17"/>
        <v>679260.9264958686</v>
      </c>
      <c r="AB151" s="6"/>
      <c r="AC151" s="92">
        <v>164.85949291587772</v>
      </c>
      <c r="AD151" s="93">
        <f t="shared" si="18"/>
        <v>179.30664450318912</v>
      </c>
      <c r="AE151" s="89">
        <f t="shared" si="19"/>
        <v>14.447151587311396</v>
      </c>
      <c r="AF151" s="94">
        <v>21</v>
      </c>
      <c r="AG151" s="94">
        <v>1</v>
      </c>
      <c r="AH151" s="95">
        <f t="shared" si="20"/>
        <v>179.30664450318912</v>
      </c>
      <c r="AI151" s="50"/>
      <c r="AJ151" s="50"/>
      <c r="AK151" s="78">
        <v>173.56957341850872</v>
      </c>
      <c r="AL151" s="84">
        <v>173.50168478429094</v>
      </c>
      <c r="AM151" s="84">
        <v>173.56957341850872</v>
      </c>
      <c r="AN151" s="84">
        <v>180.2619479997266</v>
      </c>
      <c r="AO151" s="144">
        <v>179.32590474549335</v>
      </c>
      <c r="AP151" s="84">
        <v>179.32590474549335</v>
      </c>
      <c r="AQ151" s="84">
        <v>179.30702589242685</v>
      </c>
      <c r="AR151" s="144">
        <v>179.30664450318912</v>
      </c>
      <c r="AS151" s="86"/>
      <c r="AT151" s="6">
        <f>IF(C151=1,IFERROR((X151-[1]abvfnd20!X151)/[1]abvfnd20!X151*100,""),"")</f>
        <v>-1.4038730977353644</v>
      </c>
      <c r="AU151" s="148">
        <v>-1.4038730977353644</v>
      </c>
      <c r="AV151" s="149">
        <v>1.2145824472739355</v>
      </c>
      <c r="AW151" s="49"/>
    </row>
    <row r="152" spans="1:49" ht="11.25" x14ac:dyDescent="0.2">
      <c r="A152" s="110">
        <v>143</v>
      </c>
      <c r="B152" s="111" t="s">
        <v>201</v>
      </c>
      <c r="C152" s="112">
        <v>0</v>
      </c>
      <c r="D152" s="129">
        <v>0</v>
      </c>
      <c r="E152" s="113">
        <v>0</v>
      </c>
      <c r="F152" s="113">
        <v>0</v>
      </c>
      <c r="G152" s="113">
        <v>0</v>
      </c>
      <c r="H152" s="113">
        <v>0</v>
      </c>
      <c r="I152" s="113">
        <v>0</v>
      </c>
      <c r="J152" s="113">
        <v>0</v>
      </c>
      <c r="K152" s="113">
        <v>0</v>
      </c>
      <c r="L152" s="113">
        <v>0</v>
      </c>
      <c r="M152" s="113">
        <v>0</v>
      </c>
      <c r="N152" s="113">
        <v>0</v>
      </c>
      <c r="O152" s="113">
        <v>0</v>
      </c>
      <c r="P152" s="113">
        <v>0</v>
      </c>
      <c r="Q152" s="113">
        <v>0</v>
      </c>
      <c r="R152" s="113">
        <v>0</v>
      </c>
      <c r="S152" s="114">
        <v>0</v>
      </c>
      <c r="T152" s="113">
        <v>0</v>
      </c>
      <c r="U152" s="129">
        <f t="shared" si="14"/>
        <v>0</v>
      </c>
      <c r="V152" s="86">
        <f t="shared" si="15"/>
        <v>0</v>
      </c>
      <c r="W152" s="6"/>
      <c r="X152" s="129">
        <v>423468.62</v>
      </c>
      <c r="Y152" s="94">
        <v>449090</v>
      </c>
      <c r="Z152" s="113">
        <f t="shared" si="16"/>
        <v>25621.380000000005</v>
      </c>
      <c r="AA152" s="114">
        <f t="shared" si="17"/>
        <v>0</v>
      </c>
      <c r="AB152" s="6"/>
      <c r="AC152" s="92">
        <v>0</v>
      </c>
      <c r="AD152" s="93">
        <f t="shared" si="18"/>
        <v>0</v>
      </c>
      <c r="AE152" s="89">
        <f t="shared" si="19"/>
        <v>0</v>
      </c>
      <c r="AF152" s="94">
        <v>0</v>
      </c>
      <c r="AG152" s="94" t="s">
        <v>58</v>
      </c>
      <c r="AH152" s="95">
        <f t="shared" si="20"/>
        <v>0</v>
      </c>
      <c r="AI152" s="50"/>
      <c r="AJ152" s="50"/>
      <c r="AK152" s="78">
        <v>0</v>
      </c>
      <c r="AL152" s="84">
        <v>0</v>
      </c>
      <c r="AM152" s="84">
        <v>0</v>
      </c>
      <c r="AN152" s="84">
        <v>0</v>
      </c>
      <c r="AO152" s="144">
        <v>0</v>
      </c>
      <c r="AP152" s="84">
        <v>0</v>
      </c>
      <c r="AQ152" s="84">
        <v>0</v>
      </c>
      <c r="AR152" s="144">
        <v>0</v>
      </c>
      <c r="AS152" s="86"/>
      <c r="AT152" s="6" t="str">
        <f>IF(C152=1,IFERROR((X152-[1]abvfnd20!X152)/[1]abvfnd20!X152*100,""),"")</f>
        <v/>
      </c>
      <c r="AU152" s="148" t="s">
        <v>513</v>
      </c>
      <c r="AV152" s="149" t="s">
        <v>513</v>
      </c>
      <c r="AW152" s="49"/>
    </row>
    <row r="153" spans="1:49" ht="11.25" x14ac:dyDescent="0.2">
      <c r="A153" s="110">
        <v>144</v>
      </c>
      <c r="B153" s="111" t="s">
        <v>202</v>
      </c>
      <c r="C153" s="112">
        <v>1</v>
      </c>
      <c r="D153" s="129">
        <v>500000</v>
      </c>
      <c r="E153" s="113">
        <v>42840</v>
      </c>
      <c r="F153" s="113">
        <v>0</v>
      </c>
      <c r="G153" s="113">
        <v>0</v>
      </c>
      <c r="H153" s="113">
        <v>0</v>
      </c>
      <c r="I153" s="113">
        <v>313852</v>
      </c>
      <c r="J153" s="113">
        <v>430759</v>
      </c>
      <c r="K153" s="113">
        <v>762749</v>
      </c>
      <c r="L153" s="113">
        <v>0</v>
      </c>
      <c r="M153" s="113">
        <v>7840</v>
      </c>
      <c r="N153" s="113">
        <v>33567</v>
      </c>
      <c r="O153" s="113">
        <v>0</v>
      </c>
      <c r="P153" s="113">
        <v>0</v>
      </c>
      <c r="Q153" s="113">
        <v>0</v>
      </c>
      <c r="R153" s="113">
        <v>0</v>
      </c>
      <c r="S153" s="114">
        <v>0</v>
      </c>
      <c r="T153" s="113" t="s">
        <v>66</v>
      </c>
      <c r="U153" s="129">
        <f t="shared" si="14"/>
        <v>1786607</v>
      </c>
      <c r="V153" s="86">
        <f t="shared" si="15"/>
        <v>5.7880674335399407</v>
      </c>
      <c r="W153" s="6"/>
      <c r="X153" s="129">
        <v>18495911.746960003</v>
      </c>
      <c r="Y153" s="94">
        <v>30867073</v>
      </c>
      <c r="Z153" s="113">
        <f t="shared" si="16"/>
        <v>12371161.253039997</v>
      </c>
      <c r="AA153" s="114">
        <f t="shared" si="17"/>
        <v>716051.15563791979</v>
      </c>
      <c r="AB153" s="6"/>
      <c r="AC153" s="92">
        <v>147.34407749699085</v>
      </c>
      <c r="AD153" s="93">
        <f t="shared" si="18"/>
        <v>163.01452048892759</v>
      </c>
      <c r="AE153" s="89">
        <f t="shared" si="19"/>
        <v>15.670442991936739</v>
      </c>
      <c r="AF153" s="94">
        <v>0</v>
      </c>
      <c r="AG153" s="94">
        <v>1</v>
      </c>
      <c r="AH153" s="95">
        <f t="shared" si="20"/>
        <v>163.01452048892759</v>
      </c>
      <c r="AI153" s="50"/>
      <c r="AJ153" s="50"/>
      <c r="AK153" s="78">
        <v>157.99085317612494</v>
      </c>
      <c r="AL153" s="84">
        <v>157.99716002835561</v>
      </c>
      <c r="AM153" s="84">
        <v>157.99085317612494</v>
      </c>
      <c r="AN153" s="84">
        <v>162.8066487935036</v>
      </c>
      <c r="AO153" s="144">
        <v>163.01452048892759</v>
      </c>
      <c r="AP153" s="84">
        <v>163.01452048892759</v>
      </c>
      <c r="AQ153" s="84">
        <v>163.01452048892759</v>
      </c>
      <c r="AR153" s="144">
        <v>163.01452048892759</v>
      </c>
      <c r="AS153" s="86"/>
      <c r="AT153" s="6">
        <f>IF(C153=1,IFERROR((X153-[1]abvfnd20!X153)/[1]abvfnd20!X153*100,""),"")</f>
        <v>0.64874403664439106</v>
      </c>
      <c r="AU153" s="148">
        <v>0.64874403664439106</v>
      </c>
      <c r="AV153" s="149">
        <v>4.2520285055518716</v>
      </c>
      <c r="AW153" s="49"/>
    </row>
    <row r="154" spans="1:49" ht="11.25" x14ac:dyDescent="0.2">
      <c r="A154" s="110">
        <v>145</v>
      </c>
      <c r="B154" s="111" t="s">
        <v>203</v>
      </c>
      <c r="C154" s="112">
        <v>1</v>
      </c>
      <c r="D154" s="129">
        <v>0</v>
      </c>
      <c r="E154" s="113">
        <v>2779011</v>
      </c>
      <c r="F154" s="113">
        <v>0</v>
      </c>
      <c r="G154" s="113">
        <v>0</v>
      </c>
      <c r="H154" s="113">
        <v>0</v>
      </c>
      <c r="I154" s="113">
        <v>0</v>
      </c>
      <c r="J154" s="113">
        <v>0</v>
      </c>
      <c r="K154" s="113">
        <v>0</v>
      </c>
      <c r="L154" s="113">
        <v>259135</v>
      </c>
      <c r="M154" s="113">
        <v>0</v>
      </c>
      <c r="N154" s="113">
        <v>0</v>
      </c>
      <c r="O154" s="113">
        <v>14623.490000000002</v>
      </c>
      <c r="P154" s="113">
        <v>0</v>
      </c>
      <c r="Q154" s="113">
        <v>0</v>
      </c>
      <c r="R154" s="113">
        <v>0</v>
      </c>
      <c r="S154" s="114">
        <v>0</v>
      </c>
      <c r="T154" s="113" t="s">
        <v>56</v>
      </c>
      <c r="U154" s="129">
        <f t="shared" si="14"/>
        <v>3052769.49</v>
      </c>
      <c r="V154" s="86">
        <f t="shared" si="15"/>
        <v>20.328797396512435</v>
      </c>
      <c r="W154" s="6"/>
      <c r="X154" s="129">
        <v>11789935.42196</v>
      </c>
      <c r="Y154" s="94">
        <v>15016970.411263613</v>
      </c>
      <c r="Z154" s="113">
        <f t="shared" si="16"/>
        <v>3227034.9893036131</v>
      </c>
      <c r="AA154" s="114">
        <f t="shared" si="17"/>
        <v>656017.40489009826</v>
      </c>
      <c r="AB154" s="6"/>
      <c r="AC154" s="92">
        <v>124.70144486677901</v>
      </c>
      <c r="AD154" s="93">
        <f t="shared" si="18"/>
        <v>121.80688436702312</v>
      </c>
      <c r="AE154" s="89">
        <f t="shared" si="19"/>
        <v>-2.8945604997558974</v>
      </c>
      <c r="AF154" s="94">
        <v>19.98</v>
      </c>
      <c r="AG154" s="94">
        <v>1</v>
      </c>
      <c r="AH154" s="95">
        <f t="shared" si="20"/>
        <v>121.80688436702312</v>
      </c>
      <c r="AI154" s="50"/>
      <c r="AJ154" s="50"/>
      <c r="AK154" s="78">
        <v>126.43030425620852</v>
      </c>
      <c r="AL154" s="84">
        <v>126.65369420381529</v>
      </c>
      <c r="AM154" s="84">
        <v>126.43030425620852</v>
      </c>
      <c r="AN154" s="84">
        <v>126.43030425620852</v>
      </c>
      <c r="AO154" s="144">
        <v>126.43030425620852</v>
      </c>
      <c r="AP154" s="84">
        <v>121.80246172702324</v>
      </c>
      <c r="AQ154" s="84">
        <v>121.80204809215066</v>
      </c>
      <c r="AR154" s="144">
        <v>121.80688436702312</v>
      </c>
      <c r="AS154" s="86"/>
      <c r="AT154" s="6">
        <f>IF(C154=1,IFERROR((X154-[1]abvfnd20!X154)/[1]abvfnd20!X154*100,""),"")</f>
        <v>4.0396723613801564</v>
      </c>
      <c r="AU154" s="148">
        <v>4.0396723613801564</v>
      </c>
      <c r="AV154" s="149">
        <v>-0.76076965740987712</v>
      </c>
      <c r="AW154" s="49"/>
    </row>
    <row r="155" spans="1:49" ht="11.25" x14ac:dyDescent="0.2">
      <c r="A155" s="115">
        <v>146</v>
      </c>
      <c r="B155" s="116" t="s">
        <v>204</v>
      </c>
      <c r="C155" s="117">
        <v>0</v>
      </c>
      <c r="D155" s="130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262897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  <c r="S155" s="119">
        <v>0</v>
      </c>
      <c r="T155" s="99">
        <v>0</v>
      </c>
      <c r="U155" s="129">
        <f t="shared" si="14"/>
        <v>0</v>
      </c>
      <c r="V155" s="87">
        <f t="shared" si="15"/>
        <v>0</v>
      </c>
      <c r="W155" s="50"/>
      <c r="X155" s="130">
        <v>203601.62000000002</v>
      </c>
      <c r="Y155" s="99">
        <v>2326374</v>
      </c>
      <c r="Z155" s="113">
        <f t="shared" si="16"/>
        <v>2122772.38</v>
      </c>
      <c r="AA155" s="119">
        <f t="shared" si="17"/>
        <v>0</v>
      </c>
      <c r="AB155" s="50"/>
      <c r="AC155" s="92">
        <v>0</v>
      </c>
      <c r="AD155" s="93">
        <f t="shared" si="18"/>
        <v>0</v>
      </c>
      <c r="AE155" s="89">
        <f t="shared" si="19"/>
        <v>0</v>
      </c>
      <c r="AF155" s="94">
        <v>0</v>
      </c>
      <c r="AG155" s="94" t="s">
        <v>58</v>
      </c>
      <c r="AH155" s="95">
        <f t="shared" si="20"/>
        <v>0</v>
      </c>
      <c r="AI155" s="50"/>
      <c r="AJ155" s="50"/>
      <c r="AK155" s="78">
        <v>0</v>
      </c>
      <c r="AL155" s="84">
        <v>0</v>
      </c>
      <c r="AM155" s="84">
        <v>0</v>
      </c>
      <c r="AN155" s="84">
        <v>0</v>
      </c>
      <c r="AO155" s="144">
        <v>0</v>
      </c>
      <c r="AP155" s="84">
        <v>0</v>
      </c>
      <c r="AQ155" s="84">
        <v>0</v>
      </c>
      <c r="AR155" s="144">
        <v>0</v>
      </c>
      <c r="AS155" s="85"/>
      <c r="AT155" s="6" t="str">
        <f>IF(C155=1,IFERROR((X155-[1]abvfnd20!X155)/[1]abvfnd20!X155*100,""),"")</f>
        <v/>
      </c>
      <c r="AU155" s="148" t="s">
        <v>513</v>
      </c>
      <c r="AV155" s="149" t="s">
        <v>513</v>
      </c>
      <c r="AW155" s="49"/>
    </row>
    <row r="156" spans="1:49" ht="11.25" x14ac:dyDescent="0.2">
      <c r="A156" s="110">
        <v>147</v>
      </c>
      <c r="B156" s="111" t="s">
        <v>205</v>
      </c>
      <c r="C156" s="112">
        <v>0</v>
      </c>
      <c r="D156" s="129">
        <v>0</v>
      </c>
      <c r="E156" s="113">
        <v>0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0</v>
      </c>
      <c r="M156" s="113">
        <v>0</v>
      </c>
      <c r="N156" s="113">
        <v>0</v>
      </c>
      <c r="O156" s="113">
        <v>0</v>
      </c>
      <c r="P156" s="113">
        <v>0</v>
      </c>
      <c r="Q156" s="113">
        <v>0</v>
      </c>
      <c r="R156" s="113">
        <v>0</v>
      </c>
      <c r="S156" s="114">
        <v>0</v>
      </c>
      <c r="T156" s="113">
        <v>0</v>
      </c>
      <c r="U156" s="129">
        <f t="shared" si="14"/>
        <v>0</v>
      </c>
      <c r="V156" s="86">
        <f t="shared" si="15"/>
        <v>0</v>
      </c>
      <c r="W156" s="6"/>
      <c r="X156" s="129">
        <v>0</v>
      </c>
      <c r="Y156" s="94">
        <v>906.55000000000007</v>
      </c>
      <c r="Z156" s="113">
        <f t="shared" si="16"/>
        <v>906.55000000000007</v>
      </c>
      <c r="AA156" s="114">
        <f t="shared" si="17"/>
        <v>0</v>
      </c>
      <c r="AB156" s="6"/>
      <c r="AC156" s="92">
        <v>0</v>
      </c>
      <c r="AD156" s="93">
        <f t="shared" si="18"/>
        <v>0</v>
      </c>
      <c r="AE156" s="89">
        <f t="shared" si="19"/>
        <v>0</v>
      </c>
      <c r="AF156" s="94">
        <v>0</v>
      </c>
      <c r="AG156" s="94" t="s">
        <v>58</v>
      </c>
      <c r="AH156" s="95">
        <f t="shared" si="20"/>
        <v>0</v>
      </c>
      <c r="AI156" s="50"/>
      <c r="AJ156" s="50"/>
      <c r="AK156" s="78">
        <v>0</v>
      </c>
      <c r="AL156" s="84">
        <v>0</v>
      </c>
      <c r="AM156" s="84">
        <v>0</v>
      </c>
      <c r="AN156" s="84">
        <v>0</v>
      </c>
      <c r="AO156" s="144">
        <v>0</v>
      </c>
      <c r="AP156" s="84">
        <v>0</v>
      </c>
      <c r="AQ156" s="84">
        <v>0</v>
      </c>
      <c r="AR156" s="144">
        <v>0</v>
      </c>
      <c r="AS156" s="86"/>
      <c r="AT156" s="6" t="str">
        <f>IF(C156=1,IFERROR((X156-[1]abvfnd20!X156)/[1]abvfnd20!X156*100,""),"")</f>
        <v/>
      </c>
      <c r="AU156" s="148" t="s">
        <v>513</v>
      </c>
      <c r="AV156" s="149" t="s">
        <v>513</v>
      </c>
      <c r="AW156" s="49"/>
    </row>
    <row r="157" spans="1:49" ht="11.25" x14ac:dyDescent="0.2">
      <c r="A157" s="110">
        <v>148</v>
      </c>
      <c r="B157" s="111" t="s">
        <v>206</v>
      </c>
      <c r="C157" s="112">
        <v>0</v>
      </c>
      <c r="D157" s="129">
        <v>0</v>
      </c>
      <c r="E157" s="113">
        <v>0</v>
      </c>
      <c r="F157" s="113">
        <v>0</v>
      </c>
      <c r="G157" s="113">
        <v>0</v>
      </c>
      <c r="H157" s="113">
        <v>0</v>
      </c>
      <c r="I157" s="113">
        <v>0</v>
      </c>
      <c r="J157" s="113">
        <v>0</v>
      </c>
      <c r="K157" s="113">
        <v>0</v>
      </c>
      <c r="L157" s="113">
        <v>0</v>
      </c>
      <c r="M157" s="113">
        <v>0</v>
      </c>
      <c r="N157" s="113">
        <v>0</v>
      </c>
      <c r="O157" s="113">
        <v>0</v>
      </c>
      <c r="P157" s="113">
        <v>0</v>
      </c>
      <c r="Q157" s="113">
        <v>0</v>
      </c>
      <c r="R157" s="113">
        <v>0</v>
      </c>
      <c r="S157" s="114">
        <v>0</v>
      </c>
      <c r="T157" s="113">
        <v>0</v>
      </c>
      <c r="U157" s="129">
        <f t="shared" si="14"/>
        <v>0</v>
      </c>
      <c r="V157" s="86">
        <f t="shared" si="15"/>
        <v>0</v>
      </c>
      <c r="W157" s="6"/>
      <c r="X157" s="129">
        <v>29315.599999999999</v>
      </c>
      <c r="Y157" s="94">
        <v>29331</v>
      </c>
      <c r="Z157" s="113">
        <f t="shared" si="16"/>
        <v>15.400000000001455</v>
      </c>
      <c r="AA157" s="114">
        <f t="shared" si="17"/>
        <v>0</v>
      </c>
      <c r="AB157" s="6"/>
      <c r="AC157" s="92">
        <v>182.66223227851975</v>
      </c>
      <c r="AD157" s="93">
        <f t="shared" si="18"/>
        <v>0</v>
      </c>
      <c r="AE157" s="89">
        <f t="shared" si="19"/>
        <v>-182.66223227851975</v>
      </c>
      <c r="AF157" s="94">
        <v>0</v>
      </c>
      <c r="AG157" s="94" t="s">
        <v>58</v>
      </c>
      <c r="AH157" s="95">
        <f t="shared" si="20"/>
        <v>182.66223227851975</v>
      </c>
      <c r="AI157" s="50"/>
      <c r="AJ157" s="50"/>
      <c r="AK157" s="78">
        <v>0</v>
      </c>
      <c r="AL157" s="84">
        <v>0</v>
      </c>
      <c r="AM157" s="84">
        <v>0</v>
      </c>
      <c r="AN157" s="84">
        <v>0</v>
      </c>
      <c r="AO157" s="144">
        <v>0</v>
      </c>
      <c r="AP157" s="84">
        <v>0</v>
      </c>
      <c r="AQ157" s="84">
        <v>0</v>
      </c>
      <c r="AR157" s="144">
        <v>0</v>
      </c>
      <c r="AS157" s="86"/>
      <c r="AT157" s="6" t="str">
        <f>IF(C157=1,IFERROR((X157-[1]abvfnd20!X157)/[1]abvfnd20!X157*100,""),"")</f>
        <v/>
      </c>
      <c r="AU157" s="148" t="s">
        <v>513</v>
      </c>
      <c r="AV157" s="149" t="s">
        <v>513</v>
      </c>
      <c r="AW157" s="49"/>
    </row>
    <row r="158" spans="1:49" ht="11.25" x14ac:dyDescent="0.2">
      <c r="A158" s="110">
        <v>149</v>
      </c>
      <c r="B158" s="111" t="s">
        <v>207</v>
      </c>
      <c r="C158" s="112">
        <v>1</v>
      </c>
      <c r="D158" s="129">
        <v>0</v>
      </c>
      <c r="E158" s="113">
        <v>773125</v>
      </c>
      <c r="F158" s="113">
        <v>0</v>
      </c>
      <c r="G158" s="113">
        <v>0</v>
      </c>
      <c r="H158" s="113">
        <v>0</v>
      </c>
      <c r="I158" s="113">
        <v>607850</v>
      </c>
      <c r="J158" s="113">
        <v>5737210</v>
      </c>
      <c r="K158" s="113">
        <v>1481070</v>
      </c>
      <c r="L158" s="113">
        <v>5141707</v>
      </c>
      <c r="M158" s="113">
        <v>59980</v>
      </c>
      <c r="N158" s="113">
        <v>0</v>
      </c>
      <c r="O158" s="113">
        <v>1864074.59</v>
      </c>
      <c r="P158" s="113">
        <v>0</v>
      </c>
      <c r="Q158" s="113">
        <v>0</v>
      </c>
      <c r="R158" s="113">
        <v>0</v>
      </c>
      <c r="S158" s="114">
        <v>0</v>
      </c>
      <c r="T158" s="113" t="s">
        <v>66</v>
      </c>
      <c r="U158" s="129">
        <f t="shared" si="14"/>
        <v>12528575.32</v>
      </c>
      <c r="V158" s="86">
        <f t="shared" si="15"/>
        <v>5.5108552678344491</v>
      </c>
      <c r="W158" s="6"/>
      <c r="X158" s="129">
        <v>218786376.44</v>
      </c>
      <c r="Y158" s="94">
        <v>227343573.92991817</v>
      </c>
      <c r="Z158" s="113">
        <f t="shared" si="16"/>
        <v>8557197.4899181724</v>
      </c>
      <c r="AA158" s="114">
        <f t="shared" si="17"/>
        <v>471574.76865215285</v>
      </c>
      <c r="AB158" s="6"/>
      <c r="AC158" s="92">
        <v>100.57483478130105</v>
      </c>
      <c r="AD158" s="93">
        <f t="shared" si="18"/>
        <v>103.69567011110649</v>
      </c>
      <c r="AE158" s="89">
        <f t="shared" si="19"/>
        <v>3.1208353298054448</v>
      </c>
      <c r="AF158" s="94">
        <v>1951.3200000000004</v>
      </c>
      <c r="AG158" s="94">
        <v>1</v>
      </c>
      <c r="AH158" s="95">
        <f t="shared" si="20"/>
        <v>103.69567011110649</v>
      </c>
      <c r="AI158" s="50"/>
      <c r="AJ158" s="50"/>
      <c r="AK158" s="78">
        <v>99.252247305814322</v>
      </c>
      <c r="AL158" s="84">
        <v>100.08310889988607</v>
      </c>
      <c r="AM158" s="84">
        <v>99.252247305814322</v>
      </c>
      <c r="AN158" s="84">
        <v>99.252247305814322</v>
      </c>
      <c r="AO158" s="144">
        <v>99.252247305814322</v>
      </c>
      <c r="AP158" s="84">
        <v>103.66573933885712</v>
      </c>
      <c r="AQ158" s="84">
        <v>103.66294004101111</v>
      </c>
      <c r="AR158" s="144">
        <v>103.69567011110649</v>
      </c>
      <c r="AS158" s="86"/>
      <c r="AT158" s="6">
        <f>IF(C158=1,IFERROR((X158-[1]abvfnd20!X158)/[1]abvfnd20!X158*100,""),"")</f>
        <v>3.7536646944472714</v>
      </c>
      <c r="AU158" s="148">
        <v>3.7536646944472714</v>
      </c>
      <c r="AV158" s="149">
        <v>8.623928106654084</v>
      </c>
      <c r="AW158" s="49"/>
    </row>
    <row r="159" spans="1:49" ht="11.25" x14ac:dyDescent="0.2">
      <c r="A159" s="110">
        <v>150</v>
      </c>
      <c r="B159" s="111" t="s">
        <v>208</v>
      </c>
      <c r="C159" s="112">
        <v>1</v>
      </c>
      <c r="D159" s="129">
        <v>0</v>
      </c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13">
        <v>165000</v>
      </c>
      <c r="K159" s="113">
        <v>0</v>
      </c>
      <c r="L159" s="113">
        <v>525620</v>
      </c>
      <c r="M159" s="113">
        <v>0</v>
      </c>
      <c r="N159" s="113">
        <v>87930</v>
      </c>
      <c r="O159" s="113">
        <v>0</v>
      </c>
      <c r="P159" s="113">
        <v>0</v>
      </c>
      <c r="Q159" s="113">
        <v>0</v>
      </c>
      <c r="R159" s="113">
        <v>0</v>
      </c>
      <c r="S159" s="114">
        <v>0</v>
      </c>
      <c r="T159" s="113" t="s">
        <v>56</v>
      </c>
      <c r="U159" s="129">
        <f t="shared" si="14"/>
        <v>778550</v>
      </c>
      <c r="V159" s="86">
        <f t="shared" si="15"/>
        <v>6.0761427416209433</v>
      </c>
      <c r="W159" s="6"/>
      <c r="X159" s="129">
        <v>7515008.5899999989</v>
      </c>
      <c r="Y159" s="94">
        <v>12813227.620000001</v>
      </c>
      <c r="Z159" s="113">
        <f t="shared" si="16"/>
        <v>5298219.0300000021</v>
      </c>
      <c r="AA159" s="114">
        <f t="shared" si="17"/>
        <v>321927.35102652467</v>
      </c>
      <c r="AB159" s="6"/>
      <c r="AC159" s="92">
        <v>169.85618356284544</v>
      </c>
      <c r="AD159" s="93">
        <f t="shared" si="18"/>
        <v>166.2180437903329</v>
      </c>
      <c r="AE159" s="89">
        <f t="shared" si="19"/>
        <v>-3.6381397725125453</v>
      </c>
      <c r="AF159" s="94">
        <v>0</v>
      </c>
      <c r="AG159" s="94">
        <v>1</v>
      </c>
      <c r="AH159" s="95">
        <f t="shared" si="20"/>
        <v>166.2180437903329</v>
      </c>
      <c r="AI159" s="50"/>
      <c r="AJ159" s="50"/>
      <c r="AK159" s="78">
        <v>160.80437040195838</v>
      </c>
      <c r="AL159" s="84">
        <v>165.67664762637</v>
      </c>
      <c r="AM159" s="84">
        <v>160.80437040195838</v>
      </c>
      <c r="AN159" s="84">
        <v>166.67193684400812</v>
      </c>
      <c r="AO159" s="144">
        <v>166.2180437903329</v>
      </c>
      <c r="AP159" s="84">
        <v>166.2180437903329</v>
      </c>
      <c r="AQ159" s="84">
        <v>166.2180437903329</v>
      </c>
      <c r="AR159" s="144">
        <v>166.2180437903329</v>
      </c>
      <c r="AS159" s="86"/>
      <c r="AT159" s="6">
        <f>IF(C159=1,IFERROR((X159-[1]abvfnd20!X159)/[1]abvfnd20!X159*100,""),"")</f>
        <v>1.9089531131359008</v>
      </c>
      <c r="AU159" s="148">
        <v>1.9089531131359008</v>
      </c>
      <c r="AV159" s="149">
        <v>5.145369819258204</v>
      </c>
      <c r="AW159" s="49"/>
    </row>
    <row r="160" spans="1:49" ht="11.25" x14ac:dyDescent="0.2">
      <c r="A160" s="110">
        <v>151</v>
      </c>
      <c r="B160" s="111" t="s">
        <v>209</v>
      </c>
      <c r="C160" s="112">
        <v>1</v>
      </c>
      <c r="D160" s="129">
        <v>0</v>
      </c>
      <c r="E160" s="113">
        <v>0</v>
      </c>
      <c r="F160" s="113">
        <v>0</v>
      </c>
      <c r="G160" s="113">
        <v>0</v>
      </c>
      <c r="H160" s="113">
        <v>0</v>
      </c>
      <c r="I160" s="113">
        <v>0</v>
      </c>
      <c r="J160" s="113">
        <v>1040735.83</v>
      </c>
      <c r="K160" s="113">
        <v>4450</v>
      </c>
      <c r="L160" s="113">
        <v>441353</v>
      </c>
      <c r="M160" s="113">
        <v>993</v>
      </c>
      <c r="N160" s="113">
        <v>22306</v>
      </c>
      <c r="O160" s="113">
        <v>18314.45</v>
      </c>
      <c r="P160" s="113">
        <v>0</v>
      </c>
      <c r="Q160" s="113">
        <v>0</v>
      </c>
      <c r="R160" s="113">
        <v>0</v>
      </c>
      <c r="S160" s="114">
        <v>0</v>
      </c>
      <c r="T160" s="113" t="s">
        <v>56</v>
      </c>
      <c r="U160" s="129">
        <f t="shared" si="14"/>
        <v>1528152.28</v>
      </c>
      <c r="V160" s="86">
        <f t="shared" si="15"/>
        <v>7.5247776477267285</v>
      </c>
      <c r="W160" s="6"/>
      <c r="X160" s="129">
        <v>18032789.120000001</v>
      </c>
      <c r="Y160" s="94">
        <v>20308271.573468518</v>
      </c>
      <c r="Z160" s="113">
        <f t="shared" si="16"/>
        <v>2275482.4534685165</v>
      </c>
      <c r="AA160" s="114">
        <f t="shared" si="17"/>
        <v>171224.99503654268</v>
      </c>
      <c r="AB160" s="6"/>
      <c r="AC160" s="92">
        <v>118.81803697824506</v>
      </c>
      <c r="AD160" s="93">
        <f t="shared" si="18"/>
        <v>111.66906264155313</v>
      </c>
      <c r="AE160" s="89">
        <f t="shared" si="19"/>
        <v>-7.1489743366919356</v>
      </c>
      <c r="AF160" s="94">
        <v>25.81</v>
      </c>
      <c r="AG160" s="94">
        <v>1</v>
      </c>
      <c r="AH160" s="95">
        <f t="shared" si="20"/>
        <v>111.66906264155313</v>
      </c>
      <c r="AI160" s="50"/>
      <c r="AJ160" s="50"/>
      <c r="AK160" s="78">
        <v>115.23718273805612</v>
      </c>
      <c r="AL160" s="84">
        <v>115.05176653400568</v>
      </c>
      <c r="AM160" s="84">
        <v>115.23718273805612</v>
      </c>
      <c r="AN160" s="84">
        <v>111.46282859856673</v>
      </c>
      <c r="AO160" s="144">
        <v>111.66625889328519</v>
      </c>
      <c r="AP160" s="84">
        <v>111.66625889328519</v>
      </c>
      <c r="AQ160" s="84">
        <v>111.66599666629249</v>
      </c>
      <c r="AR160" s="144">
        <v>111.66906264155313</v>
      </c>
      <c r="AS160" s="86"/>
      <c r="AT160" s="6">
        <f>IF(C160=1,IFERROR((X160-[1]abvfnd20!X160)/[1]abvfnd20!X160*100,""),"")</f>
        <v>1.8691419552141426</v>
      </c>
      <c r="AU160" s="148">
        <v>1.8691419552141426</v>
      </c>
      <c r="AV160" s="149">
        <v>-1.3133907391454442</v>
      </c>
      <c r="AW160" s="49"/>
    </row>
    <row r="161" spans="1:49" ht="11.25" x14ac:dyDescent="0.2">
      <c r="A161" s="110">
        <v>152</v>
      </c>
      <c r="B161" s="111" t="s">
        <v>210</v>
      </c>
      <c r="C161" s="112">
        <v>1</v>
      </c>
      <c r="D161" s="129">
        <v>0</v>
      </c>
      <c r="E161" s="113">
        <v>155337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756956</v>
      </c>
      <c r="M161" s="113">
        <v>0</v>
      </c>
      <c r="N161" s="113">
        <v>17488</v>
      </c>
      <c r="O161" s="113">
        <v>1958.5300000000002</v>
      </c>
      <c r="P161" s="113">
        <v>0</v>
      </c>
      <c r="Q161" s="113">
        <v>0</v>
      </c>
      <c r="R161" s="113">
        <v>0</v>
      </c>
      <c r="S161" s="114">
        <v>0</v>
      </c>
      <c r="T161" s="113" t="s">
        <v>56</v>
      </c>
      <c r="U161" s="129">
        <f t="shared" si="14"/>
        <v>931739.53</v>
      </c>
      <c r="V161" s="86">
        <f t="shared" si="15"/>
        <v>6.6936858715854433</v>
      </c>
      <c r="W161" s="6"/>
      <c r="X161" s="129">
        <v>5736170.5799999991</v>
      </c>
      <c r="Y161" s="94">
        <v>13919678.154530898</v>
      </c>
      <c r="Z161" s="113">
        <f t="shared" si="16"/>
        <v>8183507.5745308986</v>
      </c>
      <c r="AA161" s="114">
        <f t="shared" si="17"/>
        <v>547778.2903164993</v>
      </c>
      <c r="AB161" s="6"/>
      <c r="AC161" s="92">
        <v>235.1729287494741</v>
      </c>
      <c r="AD161" s="93">
        <f t="shared" si="18"/>
        <v>233.11545006763731</v>
      </c>
      <c r="AE161" s="89">
        <f t="shared" si="19"/>
        <v>-2.0574786818367841</v>
      </c>
      <c r="AF161" s="94">
        <v>0.5</v>
      </c>
      <c r="AG161" s="94">
        <v>1</v>
      </c>
      <c r="AH161" s="95">
        <f t="shared" si="20"/>
        <v>233.11545006763731</v>
      </c>
      <c r="AI161" s="50"/>
      <c r="AJ161" s="50"/>
      <c r="AK161" s="78">
        <v>243.30008321161526</v>
      </c>
      <c r="AL161" s="84">
        <v>242.0908080955781</v>
      </c>
      <c r="AM161" s="84">
        <v>243.30008321161526</v>
      </c>
      <c r="AN161" s="84">
        <v>232.44367312656763</v>
      </c>
      <c r="AO161" s="144">
        <v>233.1025515193395</v>
      </c>
      <c r="AP161" s="84">
        <v>233.1025515193395</v>
      </c>
      <c r="AQ161" s="84">
        <v>233.10134515252713</v>
      </c>
      <c r="AR161" s="144">
        <v>233.11545006763731</v>
      </c>
      <c r="AS161" s="86"/>
      <c r="AT161" s="6">
        <f>IF(C161=1,IFERROR((X161-[1]abvfnd20!X161)/[1]abvfnd20!X161*100,""),"")</f>
        <v>4.0672980461751207</v>
      </c>
      <c r="AU161" s="148">
        <v>4.0672980461751207</v>
      </c>
      <c r="AV161" s="149">
        <v>6.7812454226890778E-2</v>
      </c>
      <c r="AW161" s="49"/>
    </row>
    <row r="162" spans="1:49" ht="11.25" x14ac:dyDescent="0.2">
      <c r="A162" s="110">
        <v>153</v>
      </c>
      <c r="B162" s="111" t="s">
        <v>211</v>
      </c>
      <c r="C162" s="112">
        <v>1</v>
      </c>
      <c r="D162" s="129">
        <v>3580472</v>
      </c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4754786</v>
      </c>
      <c r="K162" s="113">
        <v>1122981</v>
      </c>
      <c r="L162" s="113">
        <v>0</v>
      </c>
      <c r="M162" s="113">
        <v>0</v>
      </c>
      <c r="N162" s="113">
        <v>159860</v>
      </c>
      <c r="O162" s="113">
        <v>69593.16</v>
      </c>
      <c r="P162" s="113">
        <v>0</v>
      </c>
      <c r="Q162" s="113">
        <v>0</v>
      </c>
      <c r="R162" s="113">
        <v>0</v>
      </c>
      <c r="S162" s="114">
        <v>0</v>
      </c>
      <c r="T162" s="113" t="s">
        <v>56</v>
      </c>
      <c r="U162" s="129">
        <f t="shared" si="14"/>
        <v>9687692.1600000001</v>
      </c>
      <c r="V162" s="86">
        <f t="shared" si="15"/>
        <v>11.932828555032904</v>
      </c>
      <c r="W162" s="6"/>
      <c r="X162" s="129">
        <v>79655609.189999998</v>
      </c>
      <c r="Y162" s="94">
        <v>81185212</v>
      </c>
      <c r="Z162" s="113">
        <f t="shared" si="16"/>
        <v>1529602.8100000024</v>
      </c>
      <c r="AA162" s="114">
        <f t="shared" si="17"/>
        <v>182524.88089026598</v>
      </c>
      <c r="AB162" s="6"/>
      <c r="AC162" s="92">
        <v>102.61070476227796</v>
      </c>
      <c r="AD162" s="93">
        <f t="shared" si="18"/>
        <v>101.69112752109721</v>
      </c>
      <c r="AE162" s="89">
        <f t="shared" si="19"/>
        <v>-0.9195772411807468</v>
      </c>
      <c r="AF162" s="94">
        <v>92.3</v>
      </c>
      <c r="AG162" s="94">
        <v>1</v>
      </c>
      <c r="AH162" s="95">
        <f t="shared" si="20"/>
        <v>101.69112752109721</v>
      </c>
      <c r="AI162" s="50"/>
      <c r="AJ162" s="50"/>
      <c r="AK162" s="78">
        <v>100.77138685812719</v>
      </c>
      <c r="AL162" s="84">
        <v>102.62168580227207</v>
      </c>
      <c r="AM162" s="84">
        <v>100.77138685812719</v>
      </c>
      <c r="AN162" s="84">
        <v>100.77138685812719</v>
      </c>
      <c r="AO162" s="144">
        <v>100.77138685812719</v>
      </c>
      <c r="AP162" s="84">
        <v>99.325718307270918</v>
      </c>
      <c r="AQ162" s="84">
        <v>101.69112752109721</v>
      </c>
      <c r="AR162" s="144">
        <v>101.69112752109721</v>
      </c>
      <c r="AS162" s="86"/>
      <c r="AT162" s="6">
        <f>IF(C162=1,IFERROR((X162-[1]abvfnd20!X162)/[1]abvfnd20!X162*100,""),"")</f>
        <v>3.2173373983728921</v>
      </c>
      <c r="AU162" s="148">
        <v>3.2173373983728921</v>
      </c>
      <c r="AV162" s="149">
        <v>4.2815543930824775</v>
      </c>
      <c r="AW162" s="49"/>
    </row>
    <row r="163" spans="1:49" ht="11.25" x14ac:dyDescent="0.2">
      <c r="A163" s="110">
        <v>154</v>
      </c>
      <c r="B163" s="111" t="s">
        <v>212</v>
      </c>
      <c r="C163" s="112">
        <v>1</v>
      </c>
      <c r="D163" s="129">
        <v>0</v>
      </c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3">
        <v>0</v>
      </c>
      <c r="L163" s="113">
        <v>95000</v>
      </c>
      <c r="M163" s="113">
        <v>0</v>
      </c>
      <c r="N163" s="113">
        <v>3330</v>
      </c>
      <c r="O163" s="113">
        <v>9179.1</v>
      </c>
      <c r="P163" s="113">
        <v>0</v>
      </c>
      <c r="Q163" s="113">
        <v>0</v>
      </c>
      <c r="R163" s="113">
        <v>0</v>
      </c>
      <c r="S163" s="114">
        <v>0</v>
      </c>
      <c r="T163" s="113" t="s">
        <v>66</v>
      </c>
      <c r="U163" s="129">
        <f t="shared" si="14"/>
        <v>49559.100000000006</v>
      </c>
      <c r="V163" s="86">
        <f t="shared" si="15"/>
        <v>1.8117469523431462</v>
      </c>
      <c r="W163" s="6"/>
      <c r="X163" s="129">
        <v>1203602.1499999999</v>
      </c>
      <c r="Y163" s="94">
        <v>2735431.6747106896</v>
      </c>
      <c r="Z163" s="113">
        <f t="shared" si="16"/>
        <v>1531829.5247106897</v>
      </c>
      <c r="AA163" s="114">
        <f t="shared" si="17"/>
        <v>27752.874729038424</v>
      </c>
      <c r="AB163" s="6"/>
      <c r="AC163" s="92">
        <v>219.54358612541625</v>
      </c>
      <c r="AD163" s="93">
        <f t="shared" si="18"/>
        <v>224.96460312750784</v>
      </c>
      <c r="AE163" s="89">
        <f t="shared" si="19"/>
        <v>5.4210170020915882</v>
      </c>
      <c r="AF163" s="94">
        <v>2.11</v>
      </c>
      <c r="AG163" s="94">
        <v>1</v>
      </c>
      <c r="AH163" s="95">
        <f t="shared" si="20"/>
        <v>224.96460312750784</v>
      </c>
      <c r="AI163" s="50"/>
      <c r="AJ163" s="50"/>
      <c r="AK163" s="78">
        <v>229.50720584999863</v>
      </c>
      <c r="AL163" s="84">
        <v>229.25005230482819</v>
      </c>
      <c r="AM163" s="84">
        <v>229.50720584999863</v>
      </c>
      <c r="AN163" s="84">
        <v>225.92822017831799</v>
      </c>
      <c r="AO163" s="144">
        <v>224.94988181144592</v>
      </c>
      <c r="AP163" s="84">
        <v>224.94988181144592</v>
      </c>
      <c r="AQ163" s="84">
        <v>224.92412358244067</v>
      </c>
      <c r="AR163" s="144">
        <v>224.96460312750784</v>
      </c>
      <c r="AS163" s="86"/>
      <c r="AT163" s="6">
        <f>IF(C163=1,IFERROR((X163-[1]abvfnd20!X163)/[1]abvfnd20!X163*100,""),"")</f>
        <v>3.2244203163713139</v>
      </c>
      <c r="AU163" s="148">
        <v>3.2244203163713139</v>
      </c>
      <c r="AV163" s="149">
        <v>1.049782409052515</v>
      </c>
      <c r="AW163" s="49"/>
    </row>
    <row r="164" spans="1:49" ht="11.25" x14ac:dyDescent="0.2">
      <c r="A164" s="110">
        <v>155</v>
      </c>
      <c r="B164" s="111" t="s">
        <v>213</v>
      </c>
      <c r="C164" s="112">
        <v>1</v>
      </c>
      <c r="D164" s="129">
        <v>0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4329139</v>
      </c>
      <c r="K164" s="113">
        <v>3900000</v>
      </c>
      <c r="L164" s="113">
        <v>4324316</v>
      </c>
      <c r="M164" s="113">
        <v>0</v>
      </c>
      <c r="N164" s="113">
        <v>0</v>
      </c>
      <c r="O164" s="113">
        <v>2515.0300000000002</v>
      </c>
      <c r="P164" s="113">
        <v>0</v>
      </c>
      <c r="Q164" s="113">
        <v>0</v>
      </c>
      <c r="R164" s="113">
        <v>0</v>
      </c>
      <c r="S164" s="114">
        <v>0</v>
      </c>
      <c r="T164" s="113" t="s">
        <v>56</v>
      </c>
      <c r="U164" s="129">
        <f t="shared" si="14"/>
        <v>12555970.029999999</v>
      </c>
      <c r="V164" s="86">
        <f t="shared" si="15"/>
        <v>8.7319654564087994</v>
      </c>
      <c r="W164" s="6"/>
      <c r="X164" s="129">
        <v>81400953.564800009</v>
      </c>
      <c r="Y164" s="94">
        <v>143793171.11000001</v>
      </c>
      <c r="Z164" s="113">
        <f t="shared" si="16"/>
        <v>62392217.545200005</v>
      </c>
      <c r="AA164" s="114">
        <f t="shared" si="17"/>
        <v>5448066.8835342946</v>
      </c>
      <c r="AB164" s="6"/>
      <c r="AC164" s="92">
        <v>169.84946107743957</v>
      </c>
      <c r="AD164" s="93">
        <f t="shared" si="18"/>
        <v>169.95513955046582</v>
      </c>
      <c r="AE164" s="89">
        <f t="shared" si="19"/>
        <v>0.105678473026245</v>
      </c>
      <c r="AF164" s="94">
        <v>5.04</v>
      </c>
      <c r="AG164" s="94">
        <v>1</v>
      </c>
      <c r="AH164" s="95">
        <f t="shared" si="20"/>
        <v>169.95513955046582</v>
      </c>
      <c r="AI164" s="50"/>
      <c r="AJ164" s="50"/>
      <c r="AK164" s="78">
        <v>166.61641963869158</v>
      </c>
      <c r="AL164" s="84">
        <v>169.97105182986812</v>
      </c>
      <c r="AM164" s="84">
        <v>166.61641963869158</v>
      </c>
      <c r="AN164" s="84">
        <v>166.61641963869158</v>
      </c>
      <c r="AO164" s="144">
        <v>166.61641963869158</v>
      </c>
      <c r="AP164" s="84">
        <v>160.5865590984269</v>
      </c>
      <c r="AQ164" s="84">
        <v>160.5865590984269</v>
      </c>
      <c r="AR164" s="144">
        <v>169.95513955046582</v>
      </c>
      <c r="AS164" s="86"/>
      <c r="AT164" s="6">
        <f>IF(C164=1,IFERROR((X164-[1]abvfnd20!X164)/[1]abvfnd20!X164*100,""),"")</f>
        <v>1.4203944060414149</v>
      </c>
      <c r="AU164" s="148">
        <v>1.4203944060414149</v>
      </c>
      <c r="AV164" s="149">
        <v>3.8295207915393279</v>
      </c>
      <c r="AW164" s="49"/>
    </row>
    <row r="165" spans="1:49" ht="11.25" x14ac:dyDescent="0.2">
      <c r="A165" s="110">
        <v>156</v>
      </c>
      <c r="B165" s="111" t="s">
        <v>214</v>
      </c>
      <c r="C165" s="112">
        <v>0</v>
      </c>
      <c r="D165" s="129">
        <v>0</v>
      </c>
      <c r="E165" s="113">
        <v>0</v>
      </c>
      <c r="F165" s="113">
        <v>0</v>
      </c>
      <c r="G165" s="113">
        <v>0</v>
      </c>
      <c r="H165" s="113">
        <v>0</v>
      </c>
      <c r="I165" s="113">
        <v>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13">
        <v>0</v>
      </c>
      <c r="Q165" s="113">
        <v>0</v>
      </c>
      <c r="R165" s="113">
        <v>0</v>
      </c>
      <c r="S165" s="114">
        <v>0</v>
      </c>
      <c r="T165" s="113">
        <v>0</v>
      </c>
      <c r="U165" s="129">
        <f t="shared" si="14"/>
        <v>0</v>
      </c>
      <c r="V165" s="86">
        <f t="shared" si="15"/>
        <v>0</v>
      </c>
      <c r="W165" s="6"/>
      <c r="X165" s="129">
        <v>0</v>
      </c>
      <c r="Y165" s="94">
        <v>0</v>
      </c>
      <c r="Z165" s="113">
        <f t="shared" si="16"/>
        <v>0</v>
      </c>
      <c r="AA165" s="114">
        <f t="shared" si="17"/>
        <v>0</v>
      </c>
      <c r="AB165" s="6"/>
      <c r="AC165" s="92">
        <v>0</v>
      </c>
      <c r="AD165" s="93">
        <f t="shared" si="18"/>
        <v>0</v>
      </c>
      <c r="AE165" s="89">
        <f t="shared" si="19"/>
        <v>0</v>
      </c>
      <c r="AF165" s="94">
        <v>0</v>
      </c>
      <c r="AG165" s="94" t="s">
        <v>58</v>
      </c>
      <c r="AH165" s="95">
        <f t="shared" si="20"/>
        <v>0</v>
      </c>
      <c r="AI165" s="50"/>
      <c r="AJ165" s="50"/>
      <c r="AK165" s="78">
        <v>0</v>
      </c>
      <c r="AL165" s="84">
        <v>0</v>
      </c>
      <c r="AM165" s="84">
        <v>0</v>
      </c>
      <c r="AN165" s="84">
        <v>0</v>
      </c>
      <c r="AO165" s="144">
        <v>0</v>
      </c>
      <c r="AP165" s="84">
        <v>0</v>
      </c>
      <c r="AQ165" s="84">
        <v>0</v>
      </c>
      <c r="AR165" s="144">
        <v>0</v>
      </c>
      <c r="AS165" s="86"/>
      <c r="AT165" s="6" t="str">
        <f>IF(C165=1,IFERROR((X165-[1]abvfnd20!X165)/[1]abvfnd20!X165*100,""),"")</f>
        <v/>
      </c>
      <c r="AU165" s="148" t="s">
        <v>513</v>
      </c>
      <c r="AV165" s="149" t="s">
        <v>513</v>
      </c>
      <c r="AW165" s="49"/>
    </row>
    <row r="166" spans="1:49" ht="11.25" x14ac:dyDescent="0.2">
      <c r="A166" s="110">
        <v>157</v>
      </c>
      <c r="B166" s="111" t="s">
        <v>215</v>
      </c>
      <c r="C166" s="112">
        <v>1</v>
      </c>
      <c r="D166" s="129">
        <v>0</v>
      </c>
      <c r="E166" s="113">
        <v>0</v>
      </c>
      <c r="F166" s="113">
        <v>0</v>
      </c>
      <c r="G166" s="113">
        <v>0</v>
      </c>
      <c r="H166" s="113">
        <v>0</v>
      </c>
      <c r="I166" s="113">
        <v>0</v>
      </c>
      <c r="J166" s="113">
        <v>237038</v>
      </c>
      <c r="K166" s="113">
        <v>307158</v>
      </c>
      <c r="L166" s="113">
        <v>414888</v>
      </c>
      <c r="M166" s="113">
        <v>0</v>
      </c>
      <c r="N166" s="113">
        <v>0</v>
      </c>
      <c r="O166" s="113">
        <v>0</v>
      </c>
      <c r="P166" s="113">
        <v>0</v>
      </c>
      <c r="Q166" s="113">
        <v>0</v>
      </c>
      <c r="R166" s="113">
        <v>0</v>
      </c>
      <c r="S166" s="114">
        <v>0</v>
      </c>
      <c r="T166" s="113" t="s">
        <v>56</v>
      </c>
      <c r="U166" s="129">
        <f t="shared" si="14"/>
        <v>959084</v>
      </c>
      <c r="V166" s="86">
        <f t="shared" si="15"/>
        <v>6.6493650412553844</v>
      </c>
      <c r="W166" s="6"/>
      <c r="X166" s="129">
        <v>6274212.1128000012</v>
      </c>
      <c r="Y166" s="94">
        <v>14423693</v>
      </c>
      <c r="Z166" s="113">
        <f t="shared" si="16"/>
        <v>8149480.8871999988</v>
      </c>
      <c r="AA166" s="114">
        <f t="shared" si="17"/>
        <v>541888.73315726581</v>
      </c>
      <c r="AB166" s="6"/>
      <c r="AC166" s="92">
        <v>211.18659437905288</v>
      </c>
      <c r="AD166" s="93">
        <f t="shared" si="18"/>
        <v>221.25175268656454</v>
      </c>
      <c r="AE166" s="89">
        <f t="shared" si="19"/>
        <v>10.065158307511666</v>
      </c>
      <c r="AF166" s="94">
        <v>0</v>
      </c>
      <c r="AG166" s="94">
        <v>1</v>
      </c>
      <c r="AH166" s="95">
        <f t="shared" si="20"/>
        <v>221.25175268656454</v>
      </c>
      <c r="AI166" s="50"/>
      <c r="AJ166" s="50"/>
      <c r="AK166" s="78">
        <v>204.96954766399026</v>
      </c>
      <c r="AL166" s="84">
        <v>204.96954766399026</v>
      </c>
      <c r="AM166" s="84">
        <v>204.96954766399026</v>
      </c>
      <c r="AN166" s="84">
        <v>221.25175268656454</v>
      </c>
      <c r="AO166" s="144">
        <v>221.25175268656454</v>
      </c>
      <c r="AP166" s="84">
        <v>221.25175268656454</v>
      </c>
      <c r="AQ166" s="84">
        <v>221.25175268656454</v>
      </c>
      <c r="AR166" s="144">
        <v>221.25175268656454</v>
      </c>
      <c r="AS166" s="86"/>
      <c r="AT166" s="6">
        <f>IF(C166=1,IFERROR((X166-[1]abvfnd20!X166)/[1]abvfnd20!X166*100,""),"")</f>
        <v>-6.3694454614983647</v>
      </c>
      <c r="AU166" s="148">
        <v>-6.3694454614983647</v>
      </c>
      <c r="AV166" s="149">
        <v>1.3447749279162755</v>
      </c>
      <c r="AW166" s="49"/>
    </row>
    <row r="167" spans="1:49" ht="11.25" x14ac:dyDescent="0.2">
      <c r="A167" s="110">
        <v>158</v>
      </c>
      <c r="B167" s="111" t="s">
        <v>216</v>
      </c>
      <c r="C167" s="112">
        <v>1</v>
      </c>
      <c r="D167" s="129">
        <v>0</v>
      </c>
      <c r="E167" s="113">
        <v>0</v>
      </c>
      <c r="F167" s="113">
        <v>0</v>
      </c>
      <c r="G167" s="113">
        <v>0</v>
      </c>
      <c r="H167" s="113">
        <v>0</v>
      </c>
      <c r="I167" s="113">
        <v>0</v>
      </c>
      <c r="J167" s="113">
        <v>1853381</v>
      </c>
      <c r="K167" s="113">
        <v>660203</v>
      </c>
      <c r="L167" s="113">
        <v>565920</v>
      </c>
      <c r="M167" s="113">
        <v>0</v>
      </c>
      <c r="N167" s="113">
        <v>11514</v>
      </c>
      <c r="O167" s="113">
        <v>60432.960000000006</v>
      </c>
      <c r="P167" s="113">
        <v>0</v>
      </c>
      <c r="Q167" s="113">
        <v>0</v>
      </c>
      <c r="R167" s="113">
        <v>0</v>
      </c>
      <c r="S167" s="114">
        <v>0</v>
      </c>
      <c r="T167" s="113" t="s">
        <v>56</v>
      </c>
      <c r="U167" s="129">
        <f t="shared" si="14"/>
        <v>3151450.96</v>
      </c>
      <c r="V167" s="86">
        <f t="shared" si="15"/>
        <v>11.785929778102064</v>
      </c>
      <c r="W167" s="6"/>
      <c r="X167" s="129">
        <v>16791308.800700001</v>
      </c>
      <c r="Y167" s="94">
        <v>26739095</v>
      </c>
      <c r="Z167" s="113">
        <f t="shared" si="16"/>
        <v>9947786.1992999986</v>
      </c>
      <c r="AA167" s="114">
        <f t="shared" si="17"/>
        <v>1172439.0959252261</v>
      </c>
      <c r="AB167" s="6"/>
      <c r="AC167" s="92">
        <v>142.9363344996961</v>
      </c>
      <c r="AD167" s="93">
        <f t="shared" si="18"/>
        <v>152.26124543078464</v>
      </c>
      <c r="AE167" s="89">
        <f t="shared" si="19"/>
        <v>9.3249109310885387</v>
      </c>
      <c r="AF167" s="94">
        <v>48.99</v>
      </c>
      <c r="AG167" s="94">
        <v>1</v>
      </c>
      <c r="AH167" s="95">
        <f t="shared" si="20"/>
        <v>152.26124543078464</v>
      </c>
      <c r="AI167" s="50"/>
      <c r="AJ167" s="50"/>
      <c r="AK167" s="78">
        <v>150.76571955598885</v>
      </c>
      <c r="AL167" s="84">
        <v>151.75321057602901</v>
      </c>
      <c r="AM167" s="84">
        <v>150.76571955598885</v>
      </c>
      <c r="AN167" s="84">
        <v>151.90916146027456</v>
      </c>
      <c r="AO167" s="144">
        <v>152.25123632869929</v>
      </c>
      <c r="AP167" s="84">
        <v>152.25123632869929</v>
      </c>
      <c r="AQ167" s="84">
        <v>152.26097521117509</v>
      </c>
      <c r="AR167" s="144">
        <v>152.26124543078464</v>
      </c>
      <c r="AS167" s="86"/>
      <c r="AT167" s="6">
        <f>IF(C167=1,IFERROR((X167-[1]abvfnd20!X167)/[1]abvfnd20!X167*100,""),"")</f>
        <v>0.95607412536043312</v>
      </c>
      <c r="AU167" s="148">
        <v>0.95607412536043312</v>
      </c>
      <c r="AV167" s="149">
        <v>1.949465640611419</v>
      </c>
      <c r="AW167" s="49"/>
    </row>
    <row r="168" spans="1:49" ht="11.25" x14ac:dyDescent="0.2">
      <c r="A168" s="110">
        <v>159</v>
      </c>
      <c r="B168" s="111" t="s">
        <v>217</v>
      </c>
      <c r="C168" s="112">
        <v>1</v>
      </c>
      <c r="D168" s="129">
        <v>0</v>
      </c>
      <c r="E168" s="113">
        <v>0</v>
      </c>
      <c r="F168" s="113">
        <v>0</v>
      </c>
      <c r="G168" s="113">
        <v>0</v>
      </c>
      <c r="H168" s="113">
        <v>0</v>
      </c>
      <c r="I168" s="113">
        <v>551708</v>
      </c>
      <c r="J168" s="113">
        <v>551982</v>
      </c>
      <c r="K168" s="113">
        <v>568220</v>
      </c>
      <c r="L168" s="113">
        <v>973150</v>
      </c>
      <c r="M168" s="113">
        <v>0</v>
      </c>
      <c r="N168" s="113">
        <v>5591</v>
      </c>
      <c r="O168" s="113">
        <v>11514.090000000002</v>
      </c>
      <c r="P168" s="113">
        <v>0</v>
      </c>
      <c r="Q168" s="113">
        <v>0</v>
      </c>
      <c r="R168" s="113">
        <v>0</v>
      </c>
      <c r="S168" s="114">
        <v>0</v>
      </c>
      <c r="T168" s="113" t="s">
        <v>56</v>
      </c>
      <c r="U168" s="129">
        <f t="shared" si="14"/>
        <v>2662165.09</v>
      </c>
      <c r="V168" s="86">
        <f t="shared" si="15"/>
        <v>6.0971503568087737</v>
      </c>
      <c r="W168" s="6"/>
      <c r="X168" s="129">
        <v>29237892.870000001</v>
      </c>
      <c r="Y168" s="94">
        <v>43662447.770000003</v>
      </c>
      <c r="Z168" s="113">
        <f t="shared" si="16"/>
        <v>14424554.900000002</v>
      </c>
      <c r="AA168" s="114">
        <f t="shared" si="17"/>
        <v>879486.80055342766</v>
      </c>
      <c r="AB168" s="6"/>
      <c r="AC168" s="92">
        <v>147.45601373513847</v>
      </c>
      <c r="AD168" s="93">
        <f t="shared" si="18"/>
        <v>146.32710079235807</v>
      </c>
      <c r="AE168" s="89">
        <f t="shared" si="19"/>
        <v>-1.1289129427804028</v>
      </c>
      <c r="AF168" s="94">
        <v>8.99</v>
      </c>
      <c r="AG168" s="94">
        <v>1</v>
      </c>
      <c r="AH168" s="95">
        <f t="shared" si="20"/>
        <v>146.32710079235807</v>
      </c>
      <c r="AI168" s="50"/>
      <c r="AJ168" s="50"/>
      <c r="AK168" s="78">
        <v>143.90119604572502</v>
      </c>
      <c r="AL168" s="84">
        <v>144.08368804939732</v>
      </c>
      <c r="AM168" s="84">
        <v>143.90119604572502</v>
      </c>
      <c r="AN168" s="84">
        <v>146.99374746313998</v>
      </c>
      <c r="AO168" s="144">
        <v>147.13324085638345</v>
      </c>
      <c r="AP168" s="84">
        <v>147.13324085638345</v>
      </c>
      <c r="AQ168" s="84">
        <v>147.13365205252438</v>
      </c>
      <c r="AR168" s="144">
        <v>146.32710079235807</v>
      </c>
      <c r="AS168" s="86"/>
      <c r="AT168" s="6">
        <f>IF(C168=1,IFERROR((X168-[1]abvfnd20!X168)/[1]abvfnd20!X168*100,""),"")</f>
        <v>0.42792982872461383</v>
      </c>
      <c r="AU168" s="148">
        <v>0.42792982872461383</v>
      </c>
      <c r="AV168" s="149">
        <v>2.0084559971163305</v>
      </c>
      <c r="AW168" s="49"/>
    </row>
    <row r="169" spans="1:49" ht="11.25" x14ac:dyDescent="0.2">
      <c r="A169" s="110">
        <v>160</v>
      </c>
      <c r="B169" s="111" t="s">
        <v>218</v>
      </c>
      <c r="C169" s="112">
        <v>1</v>
      </c>
      <c r="D169" s="129">
        <v>0</v>
      </c>
      <c r="E169" s="113">
        <v>0</v>
      </c>
      <c r="F169" s="113">
        <v>0</v>
      </c>
      <c r="G169" s="113">
        <v>0</v>
      </c>
      <c r="H169" s="113">
        <v>0</v>
      </c>
      <c r="I169" s="113">
        <v>165986</v>
      </c>
      <c r="J169" s="113">
        <v>3375048</v>
      </c>
      <c r="K169" s="113">
        <v>1991831</v>
      </c>
      <c r="L169" s="113">
        <v>7326505</v>
      </c>
      <c r="M169" s="113">
        <v>57418</v>
      </c>
      <c r="N169" s="113">
        <v>11537</v>
      </c>
      <c r="O169" s="113">
        <v>1786074.36</v>
      </c>
      <c r="P169" s="113">
        <v>0</v>
      </c>
      <c r="Q169" s="113">
        <v>0</v>
      </c>
      <c r="R169" s="113">
        <v>0</v>
      </c>
      <c r="S169" s="114">
        <v>0</v>
      </c>
      <c r="T169" s="113" t="s">
        <v>56</v>
      </c>
      <c r="U169" s="129">
        <f t="shared" si="14"/>
        <v>14714399.359999999</v>
      </c>
      <c r="V169" s="86">
        <f t="shared" si="15"/>
        <v>6.6439221471841048</v>
      </c>
      <c r="W169" s="6"/>
      <c r="X169" s="129">
        <v>218744159.73000002</v>
      </c>
      <c r="Y169" s="94">
        <v>221471580.10026363</v>
      </c>
      <c r="Z169" s="113">
        <f t="shared" si="16"/>
        <v>2727420.3702636063</v>
      </c>
      <c r="AA169" s="114">
        <f t="shared" si="17"/>
        <v>181207.68602675444</v>
      </c>
      <c r="AB169" s="6"/>
      <c r="AC169" s="92">
        <v>104.03230704353228</v>
      </c>
      <c r="AD169" s="93">
        <f t="shared" si="18"/>
        <v>101.16401401865069</v>
      </c>
      <c r="AE169" s="89">
        <f t="shared" si="19"/>
        <v>-2.868293024881595</v>
      </c>
      <c r="AF169" s="94">
        <v>2002.3200000000015</v>
      </c>
      <c r="AG169" s="94">
        <v>1</v>
      </c>
      <c r="AH169" s="95">
        <f t="shared" si="20"/>
        <v>101.16401401865069</v>
      </c>
      <c r="AI169" s="50"/>
      <c r="AJ169" s="50"/>
      <c r="AK169" s="78">
        <v>100.240612657413</v>
      </c>
      <c r="AL169" s="84">
        <v>100.99851389402355</v>
      </c>
      <c r="AM169" s="84">
        <v>100.240612657413</v>
      </c>
      <c r="AN169" s="84">
        <v>100.240612657413</v>
      </c>
      <c r="AO169" s="144">
        <v>100.240612657413</v>
      </c>
      <c r="AP169" s="84">
        <v>101.13242613996383</v>
      </c>
      <c r="AQ169" s="84">
        <v>101.12947188074246</v>
      </c>
      <c r="AR169" s="144">
        <v>101.16401401865069</v>
      </c>
      <c r="AS169" s="86"/>
      <c r="AT169" s="6">
        <f>IF(C169=1,IFERROR((X169-[1]abvfnd20!X169)/[1]abvfnd20!X169*100,""),"")</f>
        <v>2.8183055808185529</v>
      </c>
      <c r="AU169" s="148">
        <v>2.8183055808185529</v>
      </c>
      <c r="AV169" s="149">
        <v>3.8297406420018829</v>
      </c>
      <c r="AW169" s="49"/>
    </row>
    <row r="170" spans="1:49" ht="11.25" x14ac:dyDescent="0.2">
      <c r="A170" s="110">
        <v>161</v>
      </c>
      <c r="B170" s="111" t="s">
        <v>219</v>
      </c>
      <c r="C170" s="112">
        <v>1</v>
      </c>
      <c r="D170" s="129">
        <v>0</v>
      </c>
      <c r="E170" s="113">
        <v>85516</v>
      </c>
      <c r="F170" s="113">
        <v>0</v>
      </c>
      <c r="G170" s="113">
        <v>0</v>
      </c>
      <c r="H170" s="113">
        <v>0</v>
      </c>
      <c r="I170" s="113">
        <v>0</v>
      </c>
      <c r="J170" s="113">
        <v>259835</v>
      </c>
      <c r="K170" s="113">
        <v>323128</v>
      </c>
      <c r="L170" s="113">
        <v>487163</v>
      </c>
      <c r="M170" s="113">
        <v>0</v>
      </c>
      <c r="N170" s="113">
        <v>58358</v>
      </c>
      <c r="O170" s="113">
        <v>33094.04</v>
      </c>
      <c r="P170" s="113">
        <v>0</v>
      </c>
      <c r="Q170" s="113">
        <v>0</v>
      </c>
      <c r="R170" s="113">
        <v>0</v>
      </c>
      <c r="S170" s="114">
        <v>0</v>
      </c>
      <c r="T170" s="113" t="s">
        <v>56</v>
      </c>
      <c r="U170" s="129">
        <f t="shared" si="14"/>
        <v>1247094.04</v>
      </c>
      <c r="V170" s="86">
        <f t="shared" si="15"/>
        <v>2.9719692377031568</v>
      </c>
      <c r="W170" s="6"/>
      <c r="X170" s="129">
        <v>29294399.16</v>
      </c>
      <c r="Y170" s="94">
        <v>41961875.788586512</v>
      </c>
      <c r="Z170" s="113">
        <f t="shared" si="16"/>
        <v>12667476.628586512</v>
      </c>
      <c r="AA170" s="114">
        <f t="shared" si="17"/>
        <v>376473.50859482813</v>
      </c>
      <c r="AB170" s="6"/>
      <c r="AC170" s="92">
        <v>137.62022654948331</v>
      </c>
      <c r="AD170" s="93">
        <f t="shared" si="18"/>
        <v>141.95683636609425</v>
      </c>
      <c r="AE170" s="89">
        <f t="shared" si="19"/>
        <v>4.3366098166109452</v>
      </c>
      <c r="AF170" s="94">
        <v>26.400000000000002</v>
      </c>
      <c r="AG170" s="94">
        <v>1</v>
      </c>
      <c r="AH170" s="95">
        <f t="shared" si="20"/>
        <v>141.95683636609425</v>
      </c>
      <c r="AI170" s="50"/>
      <c r="AJ170" s="50"/>
      <c r="AK170" s="78">
        <v>139.32831115606612</v>
      </c>
      <c r="AL170" s="84">
        <v>139.11776813360001</v>
      </c>
      <c r="AM170" s="84">
        <v>139.32831115606612</v>
      </c>
      <c r="AN170" s="84">
        <v>141.79088357008817</v>
      </c>
      <c r="AO170" s="144">
        <v>141.94461670130022</v>
      </c>
      <c r="AP170" s="84">
        <v>141.94461670130022</v>
      </c>
      <c r="AQ170" s="84">
        <v>141.9451605435618</v>
      </c>
      <c r="AR170" s="144">
        <v>141.95683636609425</v>
      </c>
      <c r="AS170" s="86"/>
      <c r="AT170" s="6">
        <f>IF(C170=1,IFERROR((X170-[1]abvfnd20!X170)/[1]abvfnd20!X170*100,""),"")</f>
        <v>0.91712524490320191</v>
      </c>
      <c r="AU170" s="148">
        <v>0.91712524490320191</v>
      </c>
      <c r="AV170" s="149">
        <v>2.5711619915186508</v>
      </c>
      <c r="AW170" s="49"/>
    </row>
    <row r="171" spans="1:49" ht="11.25" x14ac:dyDescent="0.2">
      <c r="A171" s="110">
        <v>162</v>
      </c>
      <c r="B171" s="111" t="s">
        <v>220</v>
      </c>
      <c r="C171" s="112">
        <v>1</v>
      </c>
      <c r="D171" s="129">
        <v>0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589156</v>
      </c>
      <c r="K171" s="113">
        <v>130113</v>
      </c>
      <c r="L171" s="113">
        <v>0</v>
      </c>
      <c r="M171" s="113">
        <v>0</v>
      </c>
      <c r="N171" s="113">
        <v>109481</v>
      </c>
      <c r="O171" s="113">
        <v>26386.780000000002</v>
      </c>
      <c r="P171" s="113">
        <v>0</v>
      </c>
      <c r="Q171" s="113">
        <v>0</v>
      </c>
      <c r="R171" s="113">
        <v>0</v>
      </c>
      <c r="S171" s="114">
        <v>0</v>
      </c>
      <c r="T171" s="113" t="s">
        <v>56</v>
      </c>
      <c r="U171" s="129">
        <f t="shared" si="14"/>
        <v>855136.78</v>
      </c>
      <c r="V171" s="86">
        <f t="shared" si="15"/>
        <v>3.7060720784061205</v>
      </c>
      <c r="W171" s="6"/>
      <c r="X171" s="129">
        <v>18301715.41</v>
      </c>
      <c r="Y171" s="94">
        <v>23073938.172507718</v>
      </c>
      <c r="Z171" s="113">
        <f t="shared" si="16"/>
        <v>4772222.7625077181</v>
      </c>
      <c r="AA171" s="114">
        <f t="shared" si="17"/>
        <v>176862.01532063977</v>
      </c>
      <c r="AB171" s="6"/>
      <c r="AC171" s="92">
        <v>126.56576974524212</v>
      </c>
      <c r="AD171" s="93">
        <f t="shared" si="18"/>
        <v>125.10890724853141</v>
      </c>
      <c r="AE171" s="89">
        <f t="shared" si="19"/>
        <v>-1.4568624967107127</v>
      </c>
      <c r="AF171" s="94">
        <v>33.86</v>
      </c>
      <c r="AG171" s="94">
        <v>0</v>
      </c>
      <c r="AH171" s="95">
        <f t="shared" si="20"/>
        <v>126.56576974524212</v>
      </c>
      <c r="AI171" s="50"/>
      <c r="AJ171" s="50"/>
      <c r="AK171" s="78">
        <v>123.81459780432291</v>
      </c>
      <c r="AL171" s="84">
        <v>123.92707069007113</v>
      </c>
      <c r="AM171" s="84">
        <v>123.81459780432291</v>
      </c>
      <c r="AN171" s="84">
        <v>123.81459780432291</v>
      </c>
      <c r="AO171" s="144">
        <v>123.81459780432291</v>
      </c>
      <c r="AP171" s="84">
        <v>123.81459780432291</v>
      </c>
      <c r="AQ171" s="84">
        <v>123.81459780432291</v>
      </c>
      <c r="AR171" s="144">
        <v>123.81459780432291</v>
      </c>
      <c r="AS171" s="86"/>
      <c r="AT171" s="6">
        <f>IF(C171=1,IFERROR((X171-[1]abvfnd20!X171)/[1]abvfnd20!X171*100,""),"")</f>
        <v>1.9679083032738878</v>
      </c>
      <c r="AU171" s="148">
        <v>1.9679083032738878</v>
      </c>
      <c r="AV171" s="149">
        <v>1.9091225138554597</v>
      </c>
      <c r="AW171" s="49"/>
    </row>
    <row r="172" spans="1:49" ht="11.25" x14ac:dyDescent="0.2">
      <c r="A172" s="110">
        <v>163</v>
      </c>
      <c r="B172" s="111" t="s">
        <v>221</v>
      </c>
      <c r="C172" s="112">
        <v>1</v>
      </c>
      <c r="D172" s="129">
        <v>0</v>
      </c>
      <c r="E172" s="113">
        <v>0</v>
      </c>
      <c r="F172" s="113">
        <v>0</v>
      </c>
      <c r="G172" s="113">
        <v>0</v>
      </c>
      <c r="H172" s="113">
        <v>0</v>
      </c>
      <c r="I172" s="113">
        <v>0</v>
      </c>
      <c r="J172" s="113">
        <v>2524488</v>
      </c>
      <c r="K172" s="113">
        <v>8451548</v>
      </c>
      <c r="L172" s="113">
        <v>4869735</v>
      </c>
      <c r="M172" s="113">
        <v>22958</v>
      </c>
      <c r="N172" s="113">
        <v>0</v>
      </c>
      <c r="O172" s="113">
        <v>1606158.8900000001</v>
      </c>
      <c r="P172" s="113">
        <v>0</v>
      </c>
      <c r="Q172" s="113">
        <v>0</v>
      </c>
      <c r="R172" s="113">
        <v>0</v>
      </c>
      <c r="S172" s="114">
        <v>0</v>
      </c>
      <c r="T172" s="113" t="s">
        <v>222</v>
      </c>
      <c r="U172" s="129">
        <f t="shared" si="14"/>
        <v>17474887.890000001</v>
      </c>
      <c r="V172" s="86">
        <f t="shared" si="15"/>
        <v>6.8495192411927741</v>
      </c>
      <c r="W172" s="6"/>
      <c r="X172" s="129">
        <v>252551048.48000005</v>
      </c>
      <c r="Y172" s="94">
        <v>255125758.09564304</v>
      </c>
      <c r="Z172" s="113">
        <f t="shared" si="16"/>
        <v>2574709.6156429946</v>
      </c>
      <c r="AA172" s="114">
        <f t="shared" si="17"/>
        <v>176355.23052830744</v>
      </c>
      <c r="AB172" s="6"/>
      <c r="AC172" s="92">
        <v>101.95106282746687</v>
      </c>
      <c r="AD172" s="93">
        <f t="shared" si="18"/>
        <v>100.94965132774124</v>
      </c>
      <c r="AE172" s="89">
        <f t="shared" si="19"/>
        <v>-1.0014114997256343</v>
      </c>
      <c r="AF172" s="94">
        <v>1866.52</v>
      </c>
      <c r="AG172" s="94">
        <v>1</v>
      </c>
      <c r="AH172" s="95">
        <f t="shared" si="20"/>
        <v>100.94965132774124</v>
      </c>
      <c r="AI172" s="50"/>
      <c r="AJ172" s="50"/>
      <c r="AK172" s="78">
        <v>99.700550543892902</v>
      </c>
      <c r="AL172" s="84">
        <v>100.07816017974609</v>
      </c>
      <c r="AM172" s="84">
        <v>99.700550543892902</v>
      </c>
      <c r="AN172" s="84">
        <v>99.700550543892902</v>
      </c>
      <c r="AO172" s="144">
        <v>99.700550543892902</v>
      </c>
      <c r="AP172" s="84">
        <v>100.93846673040197</v>
      </c>
      <c r="AQ172" s="84">
        <v>100.9374206729611</v>
      </c>
      <c r="AR172" s="144">
        <v>100.94965132774124</v>
      </c>
      <c r="AS172" s="86"/>
      <c r="AT172" s="6">
        <f>IF(C172=1,IFERROR((X172-[1]abvfnd20!X172)/[1]abvfnd20!X172*100,""),"")</f>
        <v>6.1094185168158637</v>
      </c>
      <c r="AU172" s="148">
        <v>6.1094185168158637</v>
      </c>
      <c r="AV172" s="149">
        <v>7.5131312220998119</v>
      </c>
      <c r="AW172" s="49"/>
    </row>
    <row r="173" spans="1:49" ht="11.25" x14ac:dyDescent="0.2">
      <c r="A173" s="110">
        <v>164</v>
      </c>
      <c r="B173" s="111" t="s">
        <v>223</v>
      </c>
      <c r="C173" s="112">
        <v>1</v>
      </c>
      <c r="D173" s="129">
        <v>0</v>
      </c>
      <c r="E173" s="113">
        <v>35340</v>
      </c>
      <c r="F173" s="113">
        <v>0</v>
      </c>
      <c r="G173" s="113">
        <v>0</v>
      </c>
      <c r="H173" s="113">
        <v>0</v>
      </c>
      <c r="I173" s="113">
        <v>0</v>
      </c>
      <c r="J173" s="113">
        <v>446253</v>
      </c>
      <c r="K173" s="113">
        <v>132217</v>
      </c>
      <c r="L173" s="113">
        <v>1000000</v>
      </c>
      <c r="M173" s="113">
        <v>5376</v>
      </c>
      <c r="N173" s="113">
        <v>0</v>
      </c>
      <c r="O173" s="113">
        <v>5637.31</v>
      </c>
      <c r="P173" s="113">
        <v>0</v>
      </c>
      <c r="Q173" s="113">
        <v>0</v>
      </c>
      <c r="R173" s="113">
        <v>0</v>
      </c>
      <c r="S173" s="114">
        <v>0</v>
      </c>
      <c r="T173" s="113" t="s">
        <v>66</v>
      </c>
      <c r="U173" s="129">
        <f t="shared" si="14"/>
        <v>1014823.31</v>
      </c>
      <c r="V173" s="86">
        <f t="shared" si="15"/>
        <v>2.9053056166443967</v>
      </c>
      <c r="W173" s="6"/>
      <c r="X173" s="129">
        <v>23513323.468790006</v>
      </c>
      <c r="Y173" s="94">
        <v>34930002</v>
      </c>
      <c r="Z173" s="113">
        <f t="shared" si="16"/>
        <v>11416678.531209994</v>
      </c>
      <c r="AA173" s="114">
        <f t="shared" si="17"/>
        <v>331689.40260147897</v>
      </c>
      <c r="AB173" s="6"/>
      <c r="AC173" s="92">
        <v>148.75019268099496</v>
      </c>
      <c r="AD173" s="93">
        <f t="shared" si="18"/>
        <v>147.143438243947</v>
      </c>
      <c r="AE173" s="89">
        <f t="shared" si="19"/>
        <v>-1.6067544370479538</v>
      </c>
      <c r="AF173" s="94">
        <v>5</v>
      </c>
      <c r="AG173" s="94">
        <v>1</v>
      </c>
      <c r="AH173" s="95">
        <f t="shared" si="20"/>
        <v>147.143438243947</v>
      </c>
      <c r="AI173" s="50"/>
      <c r="AJ173" s="50"/>
      <c r="AK173" s="78">
        <v>145.81122409071148</v>
      </c>
      <c r="AL173" s="84">
        <v>145.79152904869119</v>
      </c>
      <c r="AM173" s="84">
        <v>145.81122409071148</v>
      </c>
      <c r="AN173" s="84">
        <v>147.19087760280104</v>
      </c>
      <c r="AO173" s="144">
        <v>147.143438243947</v>
      </c>
      <c r="AP173" s="84">
        <v>147.143438243947</v>
      </c>
      <c r="AQ173" s="84">
        <v>147.143438243947</v>
      </c>
      <c r="AR173" s="144">
        <v>147.143438243947</v>
      </c>
      <c r="AS173" s="86"/>
      <c r="AT173" s="6">
        <f>IF(C173=1,IFERROR((X173-[1]abvfnd20!X173)/[1]abvfnd20!X173*100,""),"")</f>
        <v>2.1866704676115747</v>
      </c>
      <c r="AU173" s="148">
        <v>2.1866704676115747</v>
      </c>
      <c r="AV173" s="149">
        <v>3.0884541539374397</v>
      </c>
      <c r="AW173" s="49"/>
    </row>
    <row r="174" spans="1:49" ht="11.25" x14ac:dyDescent="0.2">
      <c r="A174" s="110">
        <v>165</v>
      </c>
      <c r="B174" s="111" t="s">
        <v>224</v>
      </c>
      <c r="C174" s="112">
        <v>1</v>
      </c>
      <c r="D174" s="129">
        <v>0</v>
      </c>
      <c r="E174" s="113">
        <v>150000</v>
      </c>
      <c r="F174" s="113">
        <v>0</v>
      </c>
      <c r="G174" s="113">
        <v>0</v>
      </c>
      <c r="H174" s="113">
        <v>0</v>
      </c>
      <c r="I174" s="113">
        <v>0</v>
      </c>
      <c r="J174" s="113">
        <v>3400000</v>
      </c>
      <c r="K174" s="113">
        <v>1850000</v>
      </c>
      <c r="L174" s="113">
        <v>2955161</v>
      </c>
      <c r="M174" s="113">
        <v>27856</v>
      </c>
      <c r="N174" s="113">
        <v>0</v>
      </c>
      <c r="O174" s="113">
        <v>720862.45000000007</v>
      </c>
      <c r="P174" s="113">
        <v>0</v>
      </c>
      <c r="Q174" s="113">
        <v>0</v>
      </c>
      <c r="R174" s="113">
        <v>0</v>
      </c>
      <c r="S174" s="114">
        <v>0</v>
      </c>
      <c r="T174" s="113" t="s">
        <v>56</v>
      </c>
      <c r="U174" s="129">
        <f t="shared" si="14"/>
        <v>9103879.4499999993</v>
      </c>
      <c r="V174" s="86">
        <f t="shared" si="15"/>
        <v>9.2827400092096521</v>
      </c>
      <c r="W174" s="6"/>
      <c r="X174" s="129">
        <v>94879629.913439989</v>
      </c>
      <c r="Y174" s="94">
        <v>98073192.19290641</v>
      </c>
      <c r="Z174" s="113">
        <f t="shared" si="16"/>
        <v>3193562.2794664204</v>
      </c>
      <c r="AA174" s="114">
        <f t="shared" si="17"/>
        <v>296450.0834350572</v>
      </c>
      <c r="AB174" s="6"/>
      <c r="AC174" s="92">
        <v>105.53508879757554</v>
      </c>
      <c r="AD174" s="93">
        <f t="shared" si="18"/>
        <v>103.05346068347276</v>
      </c>
      <c r="AE174" s="89">
        <f t="shared" si="19"/>
        <v>-2.4816281141027758</v>
      </c>
      <c r="AF174" s="94">
        <v>802.21000000000038</v>
      </c>
      <c r="AG174" s="94">
        <v>1</v>
      </c>
      <c r="AH174" s="95">
        <f t="shared" si="20"/>
        <v>103.05346068347276</v>
      </c>
      <c r="AI174" s="50"/>
      <c r="AJ174" s="50"/>
      <c r="AK174" s="78">
        <v>101.81433397062125</v>
      </c>
      <c r="AL174" s="84">
        <v>101.96336078925812</v>
      </c>
      <c r="AM174" s="84">
        <v>101.81433397062125</v>
      </c>
      <c r="AN174" s="84">
        <v>102.88882702426501</v>
      </c>
      <c r="AO174" s="144">
        <v>103.0461910253487</v>
      </c>
      <c r="AP174" s="84">
        <v>103.0461910253487</v>
      </c>
      <c r="AQ174" s="84">
        <v>103.04551111813419</v>
      </c>
      <c r="AR174" s="144">
        <v>103.05346068347276</v>
      </c>
      <c r="AS174" s="86"/>
      <c r="AT174" s="6">
        <f>IF(C174=1,IFERROR((X174-[1]abvfnd20!X174)/[1]abvfnd20!X174*100,""),"")</f>
        <v>-0.19075820086624706</v>
      </c>
      <c r="AU174" s="148">
        <v>-0.19075820086624706</v>
      </c>
      <c r="AV174" s="149">
        <v>1.144324046500276</v>
      </c>
      <c r="AW174" s="49"/>
    </row>
    <row r="175" spans="1:49" ht="11.25" x14ac:dyDescent="0.2">
      <c r="A175" s="110">
        <v>166</v>
      </c>
      <c r="B175" s="111" t="s">
        <v>225</v>
      </c>
      <c r="C175" s="112">
        <v>0</v>
      </c>
      <c r="D175" s="129">
        <v>0</v>
      </c>
      <c r="E175" s="113">
        <v>0</v>
      </c>
      <c r="F175" s="113">
        <v>0</v>
      </c>
      <c r="G175" s="113">
        <v>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v>0</v>
      </c>
      <c r="R175" s="113">
        <v>0</v>
      </c>
      <c r="S175" s="114">
        <v>0</v>
      </c>
      <c r="T175" s="113">
        <v>0</v>
      </c>
      <c r="U175" s="129">
        <f t="shared" si="14"/>
        <v>0</v>
      </c>
      <c r="V175" s="86">
        <f t="shared" si="15"/>
        <v>0</v>
      </c>
      <c r="W175" s="6"/>
      <c r="X175" s="129">
        <v>0</v>
      </c>
      <c r="Y175" s="94">
        <v>0</v>
      </c>
      <c r="Z175" s="113">
        <f t="shared" si="16"/>
        <v>0</v>
      </c>
      <c r="AA175" s="114">
        <f t="shared" si="17"/>
        <v>0</v>
      </c>
      <c r="AB175" s="6"/>
      <c r="AC175" s="92">
        <v>0</v>
      </c>
      <c r="AD175" s="93">
        <f t="shared" si="18"/>
        <v>0</v>
      </c>
      <c r="AE175" s="89">
        <f t="shared" si="19"/>
        <v>0</v>
      </c>
      <c r="AF175" s="94">
        <v>0</v>
      </c>
      <c r="AG175" s="94" t="s">
        <v>58</v>
      </c>
      <c r="AH175" s="95">
        <f t="shared" si="20"/>
        <v>0</v>
      </c>
      <c r="AI175" s="50"/>
      <c r="AJ175" s="50"/>
      <c r="AK175" s="78">
        <v>0</v>
      </c>
      <c r="AL175" s="84">
        <v>0</v>
      </c>
      <c r="AM175" s="84">
        <v>0</v>
      </c>
      <c r="AN175" s="84">
        <v>0</v>
      </c>
      <c r="AO175" s="144">
        <v>0</v>
      </c>
      <c r="AP175" s="84">
        <v>0</v>
      </c>
      <c r="AQ175" s="84">
        <v>0</v>
      </c>
      <c r="AR175" s="144">
        <v>0</v>
      </c>
      <c r="AS175" s="86"/>
      <c r="AT175" s="6" t="str">
        <f>IF(C175=1,IFERROR((X175-[1]abvfnd20!X175)/[1]abvfnd20!X175*100,""),"")</f>
        <v/>
      </c>
      <c r="AU175" s="148" t="s">
        <v>513</v>
      </c>
      <c r="AV175" s="149" t="s">
        <v>513</v>
      </c>
      <c r="AW175" s="49"/>
    </row>
    <row r="176" spans="1:49" ht="11.25" x14ac:dyDescent="0.2">
      <c r="A176" s="110">
        <v>167</v>
      </c>
      <c r="B176" s="111" t="s">
        <v>226</v>
      </c>
      <c r="C176" s="112">
        <v>1</v>
      </c>
      <c r="D176" s="129">
        <v>0</v>
      </c>
      <c r="E176" s="113">
        <v>0</v>
      </c>
      <c r="F176" s="113">
        <v>0</v>
      </c>
      <c r="G176" s="113">
        <v>0</v>
      </c>
      <c r="H176" s="113">
        <v>0</v>
      </c>
      <c r="I176" s="113">
        <v>0</v>
      </c>
      <c r="J176" s="113">
        <v>1742488</v>
      </c>
      <c r="K176" s="113">
        <v>933035</v>
      </c>
      <c r="L176" s="113">
        <v>2279318</v>
      </c>
      <c r="M176" s="113">
        <v>40784</v>
      </c>
      <c r="N176" s="113">
        <v>0</v>
      </c>
      <c r="O176" s="113">
        <v>78554.77</v>
      </c>
      <c r="P176" s="113">
        <v>0</v>
      </c>
      <c r="Q176" s="113">
        <v>0</v>
      </c>
      <c r="R176" s="113">
        <v>0</v>
      </c>
      <c r="S176" s="114">
        <v>0</v>
      </c>
      <c r="T176" s="113" t="s">
        <v>66</v>
      </c>
      <c r="U176" s="129">
        <f t="shared" si="14"/>
        <v>3683795.7899999996</v>
      </c>
      <c r="V176" s="86">
        <f t="shared" si="15"/>
        <v>5.9784020493345578</v>
      </c>
      <c r="W176" s="6"/>
      <c r="X176" s="129">
        <v>41671720.92024</v>
      </c>
      <c r="Y176" s="94">
        <v>61618401.699999988</v>
      </c>
      <c r="Z176" s="113">
        <f t="shared" si="16"/>
        <v>19946680.779759988</v>
      </c>
      <c r="AA176" s="114">
        <f t="shared" si="17"/>
        <v>1192492.7725113935</v>
      </c>
      <c r="AB176" s="6"/>
      <c r="AC176" s="92">
        <v>133.24676721909137</v>
      </c>
      <c r="AD176" s="93">
        <f t="shared" si="18"/>
        <v>145.00459206651018</v>
      </c>
      <c r="AE176" s="89">
        <f t="shared" si="19"/>
        <v>11.757824847418817</v>
      </c>
      <c r="AF176" s="94">
        <v>83.61</v>
      </c>
      <c r="AG176" s="94">
        <v>1</v>
      </c>
      <c r="AH176" s="95">
        <f t="shared" si="20"/>
        <v>145.00459206651018</v>
      </c>
      <c r="AI176" s="50"/>
      <c r="AJ176" s="50"/>
      <c r="AK176" s="78">
        <v>140.32994320024204</v>
      </c>
      <c r="AL176" s="84">
        <v>140.46807832568473</v>
      </c>
      <c r="AM176" s="84">
        <v>140.32994320024204</v>
      </c>
      <c r="AN176" s="84">
        <v>145.05095037726585</v>
      </c>
      <c r="AO176" s="144">
        <v>145.00459206651018</v>
      </c>
      <c r="AP176" s="84">
        <v>145.00459206651018</v>
      </c>
      <c r="AQ176" s="84">
        <v>145.00459206651018</v>
      </c>
      <c r="AR176" s="144">
        <v>145.00459206651018</v>
      </c>
      <c r="AS176" s="86"/>
      <c r="AT176" s="6">
        <f>IF(C176=1,IFERROR((X176-[1]abvfnd20!X176)/[1]abvfnd20!X176*100,""),"")</f>
        <v>-1.6322931830685534</v>
      </c>
      <c r="AU176" s="148">
        <v>-1.6322931830685534</v>
      </c>
      <c r="AV176" s="149">
        <v>1.879099845779145</v>
      </c>
      <c r="AW176" s="49"/>
    </row>
    <row r="177" spans="1:49" ht="11.25" x14ac:dyDescent="0.2">
      <c r="A177" s="110">
        <v>168</v>
      </c>
      <c r="B177" s="111" t="s">
        <v>227</v>
      </c>
      <c r="C177" s="112">
        <v>1</v>
      </c>
      <c r="D177" s="129">
        <v>0</v>
      </c>
      <c r="E177" s="113">
        <v>0</v>
      </c>
      <c r="F177" s="113">
        <v>0</v>
      </c>
      <c r="G177" s="113">
        <v>0</v>
      </c>
      <c r="H177" s="113">
        <v>0</v>
      </c>
      <c r="I177" s="113">
        <v>0</v>
      </c>
      <c r="J177" s="113">
        <v>738270</v>
      </c>
      <c r="K177" s="113">
        <v>350000</v>
      </c>
      <c r="L177" s="113">
        <v>2497868</v>
      </c>
      <c r="M177" s="113">
        <v>15601</v>
      </c>
      <c r="N177" s="113">
        <v>0</v>
      </c>
      <c r="O177" s="113">
        <v>118728.61000000002</v>
      </c>
      <c r="P177" s="113">
        <v>0</v>
      </c>
      <c r="Q177" s="113">
        <v>0</v>
      </c>
      <c r="R177" s="113">
        <v>0</v>
      </c>
      <c r="S177" s="114">
        <v>0</v>
      </c>
      <c r="T177" s="113" t="s">
        <v>56</v>
      </c>
      <c r="U177" s="129">
        <f t="shared" si="14"/>
        <v>3720467.61</v>
      </c>
      <c r="V177" s="86">
        <f t="shared" si="15"/>
        <v>7.1626863436097903</v>
      </c>
      <c r="W177" s="6"/>
      <c r="X177" s="129">
        <v>31915735.240000002</v>
      </c>
      <c r="Y177" s="94">
        <v>51942350</v>
      </c>
      <c r="Z177" s="113">
        <f t="shared" si="16"/>
        <v>20026614.759999998</v>
      </c>
      <c r="AA177" s="114">
        <f t="shared" si="17"/>
        <v>1434443.6005018626</v>
      </c>
      <c r="AB177" s="6"/>
      <c r="AC177" s="92">
        <v>147.00735017334301</v>
      </c>
      <c r="AD177" s="93">
        <f t="shared" si="18"/>
        <v>158.25393342715967</v>
      </c>
      <c r="AE177" s="89">
        <f t="shared" si="19"/>
        <v>11.246583253816652</v>
      </c>
      <c r="AF177" s="94">
        <v>116.23</v>
      </c>
      <c r="AG177" s="94">
        <v>1</v>
      </c>
      <c r="AH177" s="95">
        <f t="shared" si="20"/>
        <v>158.25393342715967</v>
      </c>
      <c r="AI177" s="50"/>
      <c r="AJ177" s="50"/>
      <c r="AK177" s="78">
        <v>153.17855663332847</v>
      </c>
      <c r="AL177" s="84">
        <v>154.74331433725158</v>
      </c>
      <c r="AM177" s="84">
        <v>153.17855663332847</v>
      </c>
      <c r="AN177" s="84">
        <v>158.29696522844799</v>
      </c>
      <c r="AO177" s="144">
        <v>158.07719371599038</v>
      </c>
      <c r="AP177" s="84">
        <v>158.07719371599038</v>
      </c>
      <c r="AQ177" s="84">
        <v>158.25393342715967</v>
      </c>
      <c r="AR177" s="144">
        <v>158.25393342715967</v>
      </c>
      <c r="AS177" s="86"/>
      <c r="AT177" s="6">
        <f>IF(C177=1,IFERROR((X177-[1]abvfnd20!X177)/[1]abvfnd20!X177*100,""),"")</f>
        <v>-1.8147726714834591</v>
      </c>
      <c r="AU177" s="148">
        <v>-1.8147726714834591</v>
      </c>
      <c r="AV177" s="149">
        <v>0.99396898220345153</v>
      </c>
      <c r="AW177" s="49"/>
    </row>
    <row r="178" spans="1:49" ht="11.25" x14ac:dyDescent="0.2">
      <c r="A178" s="110">
        <v>169</v>
      </c>
      <c r="B178" s="111" t="s">
        <v>228</v>
      </c>
      <c r="C178" s="112">
        <v>1</v>
      </c>
      <c r="D178" s="129">
        <v>0</v>
      </c>
      <c r="E178" s="113">
        <v>0</v>
      </c>
      <c r="F178" s="113">
        <v>0</v>
      </c>
      <c r="G178" s="113">
        <v>0</v>
      </c>
      <c r="H178" s="113">
        <v>0</v>
      </c>
      <c r="I178" s="113">
        <v>0</v>
      </c>
      <c r="J178" s="113">
        <v>173444</v>
      </c>
      <c r="K178" s="113">
        <v>157391</v>
      </c>
      <c r="L178" s="113">
        <v>133907</v>
      </c>
      <c r="M178" s="113">
        <v>0</v>
      </c>
      <c r="N178" s="113">
        <v>0</v>
      </c>
      <c r="O178" s="113">
        <v>0</v>
      </c>
      <c r="P178" s="113">
        <v>0</v>
      </c>
      <c r="Q178" s="113">
        <v>0</v>
      </c>
      <c r="R178" s="113">
        <v>0</v>
      </c>
      <c r="S178" s="114">
        <v>0</v>
      </c>
      <c r="T178" s="113" t="s">
        <v>66</v>
      </c>
      <c r="U178" s="129">
        <f t="shared" si="14"/>
        <v>383058.73</v>
      </c>
      <c r="V178" s="86">
        <f t="shared" si="15"/>
        <v>5.3809189920609377</v>
      </c>
      <c r="W178" s="6"/>
      <c r="X178" s="129">
        <v>4522671.7799999993</v>
      </c>
      <c r="Y178" s="94">
        <v>7118834.7300000004</v>
      </c>
      <c r="Z178" s="113">
        <f t="shared" si="16"/>
        <v>2596162.9500000011</v>
      </c>
      <c r="AA178" s="114">
        <f t="shared" si="17"/>
        <v>139697.42524139959</v>
      </c>
      <c r="AB178" s="6"/>
      <c r="AC178" s="92">
        <v>156.7755481040686</v>
      </c>
      <c r="AD178" s="93">
        <f t="shared" si="18"/>
        <v>154.31447702266385</v>
      </c>
      <c r="AE178" s="89">
        <f t="shared" si="19"/>
        <v>-2.4610710814047536</v>
      </c>
      <c r="AF178" s="94">
        <v>0</v>
      </c>
      <c r="AG178" s="94">
        <v>1</v>
      </c>
      <c r="AH178" s="95">
        <f t="shared" si="20"/>
        <v>154.31447702266385</v>
      </c>
      <c r="AI178" s="50"/>
      <c r="AJ178" s="50"/>
      <c r="AK178" s="78">
        <v>147.02307109572598</v>
      </c>
      <c r="AL178" s="84">
        <v>147.12563571374119</v>
      </c>
      <c r="AM178" s="84">
        <v>147.02307109572598</v>
      </c>
      <c r="AN178" s="84">
        <v>157.07163985267135</v>
      </c>
      <c r="AO178" s="144">
        <v>154.31447702266385</v>
      </c>
      <c r="AP178" s="84">
        <v>154.31447702266385</v>
      </c>
      <c r="AQ178" s="84">
        <v>154.31447702266385</v>
      </c>
      <c r="AR178" s="144">
        <v>154.31447702266385</v>
      </c>
      <c r="AS178" s="86"/>
      <c r="AT178" s="6">
        <f>IF(C178=1,IFERROR((X178-[1]abvfnd20!X178)/[1]abvfnd20!X178*100,""),"")</f>
        <v>-1.9565035174719927</v>
      </c>
      <c r="AU178" s="148">
        <v>-1.9565035174719927</v>
      </c>
      <c r="AV178" s="149">
        <v>3.1718926839637196</v>
      </c>
      <c r="AW178" s="49"/>
    </row>
    <row r="179" spans="1:49" ht="11.25" x14ac:dyDescent="0.2">
      <c r="A179" s="110">
        <v>170</v>
      </c>
      <c r="B179" s="111" t="s">
        <v>229</v>
      </c>
      <c r="C179" s="112">
        <v>1</v>
      </c>
      <c r="D179" s="129">
        <v>0</v>
      </c>
      <c r="E179" s="113">
        <v>77000</v>
      </c>
      <c r="F179" s="113">
        <v>0</v>
      </c>
      <c r="G179" s="113">
        <v>0</v>
      </c>
      <c r="H179" s="113">
        <v>0</v>
      </c>
      <c r="I179" s="113">
        <v>0</v>
      </c>
      <c r="J179" s="113">
        <v>1969545</v>
      </c>
      <c r="K179" s="113">
        <v>1442054</v>
      </c>
      <c r="L179" s="113">
        <v>2256020</v>
      </c>
      <c r="M179" s="113">
        <v>13830</v>
      </c>
      <c r="N179" s="113">
        <v>0</v>
      </c>
      <c r="O179" s="113">
        <v>557022.55000000005</v>
      </c>
      <c r="P179" s="113">
        <v>0</v>
      </c>
      <c r="Q179" s="113">
        <v>0</v>
      </c>
      <c r="R179" s="113">
        <v>0</v>
      </c>
      <c r="S179" s="114">
        <v>0</v>
      </c>
      <c r="T179" s="113" t="s">
        <v>56</v>
      </c>
      <c r="U179" s="129">
        <f t="shared" si="14"/>
        <v>6315471.5499999998</v>
      </c>
      <c r="V179" s="86">
        <f t="shared" si="15"/>
        <v>7.2363155209899093</v>
      </c>
      <c r="W179" s="6"/>
      <c r="X179" s="129">
        <v>67959735.832000002</v>
      </c>
      <c r="Y179" s="94">
        <v>87274684.633099839</v>
      </c>
      <c r="Z179" s="113">
        <f t="shared" si="16"/>
        <v>19314948.801099837</v>
      </c>
      <c r="AA179" s="114">
        <f t="shared" si="17"/>
        <v>1397690.6379652419</v>
      </c>
      <c r="AB179" s="6"/>
      <c r="AC179" s="92">
        <v>136.80141240606659</v>
      </c>
      <c r="AD179" s="93">
        <f t="shared" si="18"/>
        <v>126.36452002613281</v>
      </c>
      <c r="AE179" s="89">
        <f t="shared" si="19"/>
        <v>-10.436892379933781</v>
      </c>
      <c r="AF179" s="94">
        <v>496.94</v>
      </c>
      <c r="AG179" s="94">
        <v>1</v>
      </c>
      <c r="AH179" s="95">
        <f t="shared" si="20"/>
        <v>126.36452002613281</v>
      </c>
      <c r="AI179" s="50"/>
      <c r="AJ179" s="50"/>
      <c r="AK179" s="78">
        <v>131.94657103126141</v>
      </c>
      <c r="AL179" s="84">
        <v>127.77780427734659</v>
      </c>
      <c r="AM179" s="84">
        <v>131.94657103126141</v>
      </c>
      <c r="AN179" s="84">
        <v>126.77627047373319</v>
      </c>
      <c r="AO179" s="144">
        <v>126.39347168506698</v>
      </c>
      <c r="AP179" s="84">
        <v>126.39347168506698</v>
      </c>
      <c r="AQ179" s="84">
        <v>126.36438014270274</v>
      </c>
      <c r="AR179" s="144">
        <v>126.36452002613281</v>
      </c>
      <c r="AS179" s="86"/>
      <c r="AT179" s="6">
        <f>IF(C179=1,IFERROR((X179-[1]abvfnd20!X179)/[1]abvfnd20!X179*100,""),"")</f>
        <v>5.9086526440723128</v>
      </c>
      <c r="AU179" s="148">
        <v>5.9086526440723128</v>
      </c>
      <c r="AV179" s="149">
        <v>1.076379150288701</v>
      </c>
      <c r="AW179" s="49"/>
    </row>
    <row r="180" spans="1:49" ht="11.25" x14ac:dyDescent="0.2">
      <c r="A180" s="110">
        <v>171</v>
      </c>
      <c r="B180" s="111" t="s">
        <v>230</v>
      </c>
      <c r="C180" s="112">
        <v>1</v>
      </c>
      <c r="D180" s="129">
        <v>0</v>
      </c>
      <c r="E180" s="113">
        <v>0</v>
      </c>
      <c r="F180" s="113">
        <v>0</v>
      </c>
      <c r="G180" s="113">
        <v>0</v>
      </c>
      <c r="H180" s="113">
        <v>0</v>
      </c>
      <c r="I180" s="113">
        <v>0</v>
      </c>
      <c r="J180" s="113">
        <v>834919</v>
      </c>
      <c r="K180" s="113">
        <v>0</v>
      </c>
      <c r="L180" s="113">
        <v>1101890</v>
      </c>
      <c r="M180" s="113">
        <v>0</v>
      </c>
      <c r="N180" s="113">
        <v>0</v>
      </c>
      <c r="O180" s="113">
        <v>22611.61</v>
      </c>
      <c r="P180" s="113">
        <v>0</v>
      </c>
      <c r="Q180" s="113">
        <v>0</v>
      </c>
      <c r="R180" s="113">
        <v>0</v>
      </c>
      <c r="S180" s="114">
        <v>0</v>
      </c>
      <c r="T180" s="113" t="s">
        <v>66</v>
      </c>
      <c r="U180" s="129">
        <f t="shared" si="14"/>
        <v>1287267.71</v>
      </c>
      <c r="V180" s="86">
        <f t="shared" si="15"/>
        <v>2.2706764053592687</v>
      </c>
      <c r="W180" s="6"/>
      <c r="X180" s="129">
        <v>43514601.597520001</v>
      </c>
      <c r="Y180" s="94">
        <v>56690936.100000001</v>
      </c>
      <c r="Z180" s="113">
        <f t="shared" si="16"/>
        <v>13176334.50248</v>
      </c>
      <c r="AA180" s="114">
        <f t="shared" si="17"/>
        <v>299191.91863902594</v>
      </c>
      <c r="AB180" s="6"/>
      <c r="AC180" s="92">
        <v>121.08499649448999</v>
      </c>
      <c r="AD180" s="93">
        <f t="shared" si="18"/>
        <v>129.5926932824656</v>
      </c>
      <c r="AE180" s="89">
        <f t="shared" si="19"/>
        <v>8.5076967879756182</v>
      </c>
      <c r="AF180" s="94">
        <v>33.94</v>
      </c>
      <c r="AG180" s="94">
        <v>1</v>
      </c>
      <c r="AH180" s="95">
        <f t="shared" si="20"/>
        <v>129.5926932824656</v>
      </c>
      <c r="AI180" s="50"/>
      <c r="AJ180" s="50"/>
      <c r="AK180" s="78">
        <v>126.28924427988812</v>
      </c>
      <c r="AL180" s="84">
        <v>126.41128524724714</v>
      </c>
      <c r="AM180" s="84">
        <v>126.28924427988812</v>
      </c>
      <c r="AN180" s="84">
        <v>129.62003130164473</v>
      </c>
      <c r="AO180" s="144">
        <v>129.5926932824656</v>
      </c>
      <c r="AP180" s="84">
        <v>129.5926932824656</v>
      </c>
      <c r="AQ180" s="84">
        <v>129.5926932824656</v>
      </c>
      <c r="AR180" s="144">
        <v>129.5926932824656</v>
      </c>
      <c r="AS180" s="86"/>
      <c r="AT180" s="6">
        <f>IF(C180=1,IFERROR((X180-[1]abvfnd20!X180)/[1]abvfnd20!X180*100,""),"")</f>
        <v>-2.0806915171664116E-2</v>
      </c>
      <c r="AU180" s="148">
        <v>-2.0806915171664116E-2</v>
      </c>
      <c r="AV180" s="149">
        <v>2.1010510709757853</v>
      </c>
      <c r="AW180" s="49"/>
    </row>
    <row r="181" spans="1:49" ht="11.25" x14ac:dyDescent="0.2">
      <c r="A181" s="110">
        <v>172</v>
      </c>
      <c r="B181" s="111" t="s">
        <v>231</v>
      </c>
      <c r="C181" s="112">
        <v>1</v>
      </c>
      <c r="D181" s="129">
        <v>0</v>
      </c>
      <c r="E181" s="113">
        <v>239554</v>
      </c>
      <c r="F181" s="113">
        <v>0</v>
      </c>
      <c r="G181" s="113">
        <v>0</v>
      </c>
      <c r="H181" s="113">
        <v>0</v>
      </c>
      <c r="I181" s="113">
        <v>0</v>
      </c>
      <c r="J181" s="113">
        <v>587043</v>
      </c>
      <c r="K181" s="113">
        <v>578601</v>
      </c>
      <c r="L181" s="113">
        <v>1085944</v>
      </c>
      <c r="M181" s="113">
        <v>22451</v>
      </c>
      <c r="N181" s="113">
        <v>115837</v>
      </c>
      <c r="O181" s="113">
        <v>64079.05</v>
      </c>
      <c r="P181" s="113">
        <v>0</v>
      </c>
      <c r="Q181" s="113">
        <v>0</v>
      </c>
      <c r="R181" s="113">
        <v>0</v>
      </c>
      <c r="S181" s="114">
        <v>0</v>
      </c>
      <c r="T181" s="113" t="s">
        <v>56</v>
      </c>
      <c r="U181" s="129">
        <f t="shared" si="14"/>
        <v>2693509.05</v>
      </c>
      <c r="V181" s="86">
        <f t="shared" si="15"/>
        <v>8.4226671023573072</v>
      </c>
      <c r="W181" s="6"/>
      <c r="X181" s="129">
        <v>18424932.769999996</v>
      </c>
      <c r="Y181" s="94">
        <v>31979288.950481609</v>
      </c>
      <c r="Z181" s="113">
        <f t="shared" si="16"/>
        <v>13554356.180481613</v>
      </c>
      <c r="AA181" s="114">
        <f t="shared" si="17"/>
        <v>1141638.2989497592</v>
      </c>
      <c r="AB181" s="6"/>
      <c r="AC181" s="92">
        <v>157.97163123854486</v>
      </c>
      <c r="AD181" s="93">
        <f t="shared" si="18"/>
        <v>167.36913527164995</v>
      </c>
      <c r="AE181" s="89">
        <f t="shared" si="19"/>
        <v>9.3975040331050934</v>
      </c>
      <c r="AF181" s="94">
        <v>55.71</v>
      </c>
      <c r="AG181" s="94">
        <v>1</v>
      </c>
      <c r="AH181" s="95">
        <f t="shared" si="20"/>
        <v>167.36913527164995</v>
      </c>
      <c r="AI181" s="50"/>
      <c r="AJ181" s="50"/>
      <c r="AK181" s="78">
        <v>159.36118697291184</v>
      </c>
      <c r="AL181" s="84">
        <v>159.1669872959319</v>
      </c>
      <c r="AM181" s="84">
        <v>159.36118697291184</v>
      </c>
      <c r="AN181" s="84">
        <v>166.95481387771363</v>
      </c>
      <c r="AO181" s="144">
        <v>167.35772739749723</v>
      </c>
      <c r="AP181" s="84">
        <v>167.35772739749723</v>
      </c>
      <c r="AQ181" s="84">
        <v>167.35666045176291</v>
      </c>
      <c r="AR181" s="144">
        <v>167.36913527164995</v>
      </c>
      <c r="AS181" s="86"/>
      <c r="AT181" s="6">
        <f>IF(C181=1,IFERROR((X181-[1]abvfnd20!X181)/[1]abvfnd20!X181*100,""),"")</f>
        <v>-1.0868369162995157</v>
      </c>
      <c r="AU181" s="148">
        <v>-1.0868369162995157</v>
      </c>
      <c r="AV181" s="149">
        <v>4.3146903091000315</v>
      </c>
      <c r="AW181" s="49"/>
    </row>
    <row r="182" spans="1:49" ht="11.25" x14ac:dyDescent="0.2">
      <c r="A182" s="110">
        <v>173</v>
      </c>
      <c r="B182" s="111" t="s">
        <v>232</v>
      </c>
      <c r="C182" s="112">
        <v>1</v>
      </c>
      <c r="D182" s="129">
        <v>0</v>
      </c>
      <c r="E182" s="113">
        <v>0</v>
      </c>
      <c r="F182" s="113">
        <v>0</v>
      </c>
      <c r="G182" s="113">
        <v>0</v>
      </c>
      <c r="H182" s="113">
        <v>0</v>
      </c>
      <c r="I182" s="113">
        <v>0</v>
      </c>
      <c r="J182" s="113">
        <v>206209</v>
      </c>
      <c r="K182" s="113">
        <v>228566</v>
      </c>
      <c r="L182" s="113">
        <v>174000</v>
      </c>
      <c r="M182" s="113">
        <v>0</v>
      </c>
      <c r="N182" s="113">
        <v>2726</v>
      </c>
      <c r="O182" s="113">
        <v>1937.5300000000002</v>
      </c>
      <c r="P182" s="113">
        <v>0</v>
      </c>
      <c r="Q182" s="113">
        <v>0</v>
      </c>
      <c r="R182" s="113">
        <v>0</v>
      </c>
      <c r="S182" s="114">
        <v>0</v>
      </c>
      <c r="T182" s="113" t="s">
        <v>66</v>
      </c>
      <c r="U182" s="129">
        <f t="shared" si="14"/>
        <v>507298.53</v>
      </c>
      <c r="V182" s="86">
        <f t="shared" si="15"/>
        <v>5.7127289467884141</v>
      </c>
      <c r="W182" s="6"/>
      <c r="X182" s="129">
        <v>4546818.59</v>
      </c>
      <c r="Y182" s="94">
        <v>8880143.5307935178</v>
      </c>
      <c r="Z182" s="113">
        <f t="shared" si="16"/>
        <v>4333324.940793518</v>
      </c>
      <c r="AA182" s="114">
        <f t="shared" si="17"/>
        <v>247551.10825111324</v>
      </c>
      <c r="AB182" s="6"/>
      <c r="AC182" s="92">
        <v>171.4972767735922</v>
      </c>
      <c r="AD182" s="93">
        <f t="shared" si="18"/>
        <v>189.86005822903095</v>
      </c>
      <c r="AE182" s="89">
        <f t="shared" si="19"/>
        <v>18.36278145543875</v>
      </c>
      <c r="AF182" s="94">
        <v>0</v>
      </c>
      <c r="AG182" s="94">
        <v>1</v>
      </c>
      <c r="AH182" s="95">
        <f t="shared" si="20"/>
        <v>189.86005822903095</v>
      </c>
      <c r="AI182" s="50"/>
      <c r="AJ182" s="50"/>
      <c r="AK182" s="78">
        <v>189.26626623019737</v>
      </c>
      <c r="AL182" s="84">
        <v>189.49584927749146</v>
      </c>
      <c r="AM182" s="84">
        <v>189.26626623019737</v>
      </c>
      <c r="AN182" s="84">
        <v>195.23158446851551</v>
      </c>
      <c r="AO182" s="144">
        <v>189.84399619079124</v>
      </c>
      <c r="AP182" s="84">
        <v>189.84399619079124</v>
      </c>
      <c r="AQ182" s="84">
        <v>189.84249395285076</v>
      </c>
      <c r="AR182" s="144">
        <v>189.86005822903095</v>
      </c>
      <c r="AS182" s="86"/>
      <c r="AT182" s="6">
        <f>IF(C182=1,IFERROR((X182-[1]abvfnd20!X182)/[1]abvfnd20!X182*100,""),"")</f>
        <v>2.7170525813600759</v>
      </c>
      <c r="AU182" s="148">
        <v>2.7170525813600759</v>
      </c>
      <c r="AV182" s="149">
        <v>2.5886357893113252</v>
      </c>
      <c r="AW182" s="49"/>
    </row>
    <row r="183" spans="1:49" ht="11.25" x14ac:dyDescent="0.2">
      <c r="A183" s="110">
        <v>174</v>
      </c>
      <c r="B183" s="111" t="s">
        <v>233</v>
      </c>
      <c r="C183" s="112">
        <v>1</v>
      </c>
      <c r="D183" s="129">
        <v>0</v>
      </c>
      <c r="E183" s="113">
        <v>1801551.75</v>
      </c>
      <c r="F183" s="113">
        <v>0</v>
      </c>
      <c r="G183" s="113">
        <v>0</v>
      </c>
      <c r="H183" s="113">
        <v>0</v>
      </c>
      <c r="I183" s="113">
        <v>0</v>
      </c>
      <c r="J183" s="113">
        <v>0</v>
      </c>
      <c r="K183" s="113">
        <v>51000</v>
      </c>
      <c r="L183" s="113">
        <v>730241</v>
      </c>
      <c r="M183" s="113">
        <v>0</v>
      </c>
      <c r="N183" s="113">
        <v>88087</v>
      </c>
      <c r="O183" s="113">
        <v>71546.58</v>
      </c>
      <c r="P183" s="113">
        <v>0</v>
      </c>
      <c r="Q183" s="113">
        <v>0</v>
      </c>
      <c r="R183" s="113">
        <v>0</v>
      </c>
      <c r="S183" s="114">
        <v>0</v>
      </c>
      <c r="T183" s="113" t="s">
        <v>66</v>
      </c>
      <c r="U183" s="129">
        <f t="shared" si="14"/>
        <v>2296979.3200000003</v>
      </c>
      <c r="V183" s="86">
        <f t="shared" si="15"/>
        <v>9.0054757634579463</v>
      </c>
      <c r="W183" s="6"/>
      <c r="X183" s="129">
        <v>14950228.72524</v>
      </c>
      <c r="Y183" s="94">
        <v>25506473.842510238</v>
      </c>
      <c r="Z183" s="113">
        <f t="shared" si="16"/>
        <v>10556245.117270239</v>
      </c>
      <c r="AA183" s="114">
        <f t="shared" si="17"/>
        <v>950640.09556698427</v>
      </c>
      <c r="AB183" s="6"/>
      <c r="AC183" s="92">
        <v>140.78668040702419</v>
      </c>
      <c r="AD183" s="93">
        <f t="shared" si="18"/>
        <v>164.25055561515535</v>
      </c>
      <c r="AE183" s="89">
        <f t="shared" si="19"/>
        <v>23.463875208131157</v>
      </c>
      <c r="AF183" s="94">
        <v>74.38000000000001</v>
      </c>
      <c r="AG183" s="94">
        <v>1</v>
      </c>
      <c r="AH183" s="95">
        <f t="shared" si="20"/>
        <v>164.25055561515535</v>
      </c>
      <c r="AI183" s="50"/>
      <c r="AJ183" s="50"/>
      <c r="AK183" s="78">
        <v>151.7557932849802</v>
      </c>
      <c r="AL183" s="84">
        <v>152.29074117570491</v>
      </c>
      <c r="AM183" s="84">
        <v>151.7557932849802</v>
      </c>
      <c r="AN183" s="84">
        <v>164.0903625259912</v>
      </c>
      <c r="AO183" s="144">
        <v>164.22607839728656</v>
      </c>
      <c r="AP183" s="84">
        <v>164.22607839728656</v>
      </c>
      <c r="AQ183" s="84">
        <v>164.22378912565284</v>
      </c>
      <c r="AR183" s="144">
        <v>164.25055561515535</v>
      </c>
      <c r="AS183" s="86"/>
      <c r="AT183" s="6">
        <f>IF(C183=1,IFERROR((X183-[1]abvfnd20!X183)/[1]abvfnd20!X183*100,""),"")</f>
        <v>-2.232434171291882</v>
      </c>
      <c r="AU183" s="148">
        <v>-2.232434171291882</v>
      </c>
      <c r="AV183" s="149">
        <v>5.6142334524589081</v>
      </c>
      <c r="AW183" s="49"/>
    </row>
    <row r="184" spans="1:49" ht="11.25" x14ac:dyDescent="0.2">
      <c r="A184" s="110">
        <v>175</v>
      </c>
      <c r="B184" s="111" t="s">
        <v>234</v>
      </c>
      <c r="C184" s="112">
        <v>1</v>
      </c>
      <c r="D184" s="129">
        <v>0</v>
      </c>
      <c r="E184" s="113">
        <v>286976</v>
      </c>
      <c r="F184" s="113">
        <v>0</v>
      </c>
      <c r="G184" s="113">
        <v>0</v>
      </c>
      <c r="H184" s="113">
        <v>0</v>
      </c>
      <c r="I184" s="113">
        <v>0</v>
      </c>
      <c r="J184" s="113">
        <v>741138</v>
      </c>
      <c r="K184" s="113">
        <v>175163</v>
      </c>
      <c r="L184" s="113">
        <v>646691</v>
      </c>
      <c r="M184" s="113">
        <v>0</v>
      </c>
      <c r="N184" s="113">
        <v>0</v>
      </c>
      <c r="O184" s="113">
        <v>0</v>
      </c>
      <c r="P184" s="113">
        <v>0</v>
      </c>
      <c r="Q184" s="113">
        <v>0</v>
      </c>
      <c r="R184" s="113">
        <v>0</v>
      </c>
      <c r="S184" s="114">
        <v>0</v>
      </c>
      <c r="T184" s="113" t="s">
        <v>56</v>
      </c>
      <c r="U184" s="129">
        <f t="shared" si="14"/>
        <v>1849968</v>
      </c>
      <c r="V184" s="86">
        <f t="shared" si="15"/>
        <v>4.5340113717423023</v>
      </c>
      <c r="W184" s="6"/>
      <c r="X184" s="129">
        <v>26552098.786160003</v>
      </c>
      <c r="Y184" s="94">
        <v>40802015</v>
      </c>
      <c r="Z184" s="113">
        <f t="shared" si="16"/>
        <v>14249916.213839997</v>
      </c>
      <c r="AA184" s="114">
        <f t="shared" si="17"/>
        <v>646092.82159925567</v>
      </c>
      <c r="AB184" s="6"/>
      <c r="AC184" s="92">
        <v>147.14081772529875</v>
      </c>
      <c r="AD184" s="93">
        <f t="shared" si="18"/>
        <v>151.23445608499918</v>
      </c>
      <c r="AE184" s="89">
        <f t="shared" si="19"/>
        <v>4.0936383597004351</v>
      </c>
      <c r="AF184" s="94">
        <v>2</v>
      </c>
      <c r="AG184" s="94">
        <v>1</v>
      </c>
      <c r="AH184" s="95">
        <f t="shared" si="20"/>
        <v>151.23445608499918</v>
      </c>
      <c r="AI184" s="50"/>
      <c r="AJ184" s="50"/>
      <c r="AK184" s="78">
        <v>151.07545582516647</v>
      </c>
      <c r="AL184" s="84">
        <v>151.11235087857781</v>
      </c>
      <c r="AM184" s="84">
        <v>151.07545582516647</v>
      </c>
      <c r="AN184" s="84">
        <v>151.18817617252625</v>
      </c>
      <c r="AO184" s="144">
        <v>151.23445608499918</v>
      </c>
      <c r="AP184" s="84">
        <v>151.23445608499918</v>
      </c>
      <c r="AQ184" s="84">
        <v>151.23445608499918</v>
      </c>
      <c r="AR184" s="144">
        <v>151.23445608499918</v>
      </c>
      <c r="AS184" s="86"/>
      <c r="AT184" s="6">
        <f>IF(C184=1,IFERROR((X184-[1]abvfnd20!X184)/[1]abvfnd20!X184*100,""),"")</f>
        <v>1.9942043960363709</v>
      </c>
      <c r="AU184" s="148">
        <v>1.9942043960363709</v>
      </c>
      <c r="AV184" s="149">
        <v>1.9344299239329998</v>
      </c>
      <c r="AW184" s="49"/>
    </row>
    <row r="185" spans="1:49" ht="11.25" x14ac:dyDescent="0.2">
      <c r="A185" s="110">
        <v>176</v>
      </c>
      <c r="B185" s="111" t="s">
        <v>235</v>
      </c>
      <c r="C185" s="112">
        <v>1</v>
      </c>
      <c r="D185" s="129">
        <v>0</v>
      </c>
      <c r="E185" s="113">
        <v>0</v>
      </c>
      <c r="F185" s="113">
        <v>0</v>
      </c>
      <c r="G185" s="113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3063644</v>
      </c>
      <c r="M185" s="113">
        <v>19055</v>
      </c>
      <c r="N185" s="113">
        <v>0</v>
      </c>
      <c r="O185" s="113">
        <v>503139.84000000003</v>
      </c>
      <c r="P185" s="113">
        <v>0</v>
      </c>
      <c r="Q185" s="113">
        <v>0</v>
      </c>
      <c r="R185" s="113">
        <v>0</v>
      </c>
      <c r="S185" s="114">
        <v>0</v>
      </c>
      <c r="T185" s="113" t="s">
        <v>56</v>
      </c>
      <c r="U185" s="129">
        <f t="shared" si="14"/>
        <v>3585838.84</v>
      </c>
      <c r="V185" s="86">
        <f t="shared" si="15"/>
        <v>3.9685486810650956</v>
      </c>
      <c r="W185" s="6"/>
      <c r="X185" s="129">
        <v>59524340.664400004</v>
      </c>
      <c r="Y185" s="94">
        <v>90356428.210365757</v>
      </c>
      <c r="Z185" s="113">
        <f t="shared" si="16"/>
        <v>30832087.545965753</v>
      </c>
      <c r="AA185" s="114">
        <f t="shared" si="17"/>
        <v>1223586.4036502596</v>
      </c>
      <c r="AB185" s="6"/>
      <c r="AC185" s="92">
        <v>132.5678703272084</v>
      </c>
      <c r="AD185" s="93">
        <f t="shared" si="18"/>
        <v>149.7418380646148</v>
      </c>
      <c r="AE185" s="89">
        <f t="shared" si="19"/>
        <v>17.1739677374064</v>
      </c>
      <c r="AF185" s="94">
        <v>457.62</v>
      </c>
      <c r="AG185" s="94">
        <v>1</v>
      </c>
      <c r="AH185" s="95">
        <f t="shared" si="20"/>
        <v>149.7418380646148</v>
      </c>
      <c r="AI185" s="50"/>
      <c r="AJ185" s="50"/>
      <c r="AK185" s="78">
        <v>134.44186050017095</v>
      </c>
      <c r="AL185" s="84">
        <v>135.81387631465586</v>
      </c>
      <c r="AM185" s="84">
        <v>134.44186050017095</v>
      </c>
      <c r="AN185" s="84">
        <v>149.42551127939979</v>
      </c>
      <c r="AO185" s="144">
        <v>149.27758144558248</v>
      </c>
      <c r="AP185" s="84">
        <v>149.27758144558248</v>
      </c>
      <c r="AQ185" s="84">
        <v>149.69395485215222</v>
      </c>
      <c r="AR185" s="144">
        <v>149.7418380646148</v>
      </c>
      <c r="AS185" s="86"/>
      <c r="AT185" s="6">
        <f>IF(C185=1,IFERROR((X185-[1]abvfnd20!X185)/[1]abvfnd20!X185*100,""),"")</f>
        <v>1.9518295149341141</v>
      </c>
      <c r="AU185" s="148">
        <v>1.9518295149341141</v>
      </c>
      <c r="AV185" s="149">
        <v>13.09090350966142</v>
      </c>
      <c r="AW185" s="49"/>
    </row>
    <row r="186" spans="1:49" ht="11.25" x14ac:dyDescent="0.2">
      <c r="A186" s="110">
        <v>177</v>
      </c>
      <c r="B186" s="111" t="s">
        <v>236</v>
      </c>
      <c r="C186" s="112">
        <v>1</v>
      </c>
      <c r="D186" s="129">
        <v>0</v>
      </c>
      <c r="E186" s="113">
        <v>0</v>
      </c>
      <c r="F186" s="113">
        <v>0</v>
      </c>
      <c r="G186" s="113">
        <v>0</v>
      </c>
      <c r="H186" s="113">
        <v>0</v>
      </c>
      <c r="I186" s="113">
        <v>0</v>
      </c>
      <c r="J186" s="113">
        <v>8070</v>
      </c>
      <c r="K186" s="113">
        <v>621411</v>
      </c>
      <c r="L186" s="113">
        <v>967400</v>
      </c>
      <c r="M186" s="113">
        <v>0</v>
      </c>
      <c r="N186" s="113">
        <v>27815</v>
      </c>
      <c r="O186" s="113">
        <v>20797.210000000003</v>
      </c>
      <c r="P186" s="113">
        <v>0</v>
      </c>
      <c r="Q186" s="113">
        <v>0</v>
      </c>
      <c r="R186" s="113">
        <v>0</v>
      </c>
      <c r="S186" s="114">
        <v>0</v>
      </c>
      <c r="T186" s="113" t="s">
        <v>66</v>
      </c>
      <c r="U186" s="129">
        <f t="shared" si="14"/>
        <v>1055379.21</v>
      </c>
      <c r="V186" s="86">
        <f t="shared" si="15"/>
        <v>3.1063621854152066</v>
      </c>
      <c r="W186" s="6"/>
      <c r="X186" s="129">
        <v>23623580.679760002</v>
      </c>
      <c r="Y186" s="94">
        <v>33974763.630433984</v>
      </c>
      <c r="Z186" s="113">
        <f t="shared" si="16"/>
        <v>10351182.950673983</v>
      </c>
      <c r="AA186" s="114">
        <f t="shared" si="17"/>
        <v>321545.2329228826</v>
      </c>
      <c r="AB186" s="6"/>
      <c r="AC186" s="92">
        <v>134.12250614803494</v>
      </c>
      <c r="AD186" s="93">
        <f t="shared" si="18"/>
        <v>142.45604361892609</v>
      </c>
      <c r="AE186" s="89">
        <f t="shared" si="19"/>
        <v>8.3335374708911445</v>
      </c>
      <c r="AF186" s="94">
        <v>24.209999999999997</v>
      </c>
      <c r="AG186" s="94">
        <v>1</v>
      </c>
      <c r="AH186" s="95">
        <f t="shared" si="20"/>
        <v>142.45604361892609</v>
      </c>
      <c r="AI186" s="50"/>
      <c r="AJ186" s="50"/>
      <c r="AK186" s="78">
        <v>138.09453442577359</v>
      </c>
      <c r="AL186" s="84">
        <v>138.52466324185519</v>
      </c>
      <c r="AM186" s="84">
        <v>138.09453442577359</v>
      </c>
      <c r="AN186" s="84">
        <v>142.46984644663041</v>
      </c>
      <c r="AO186" s="144">
        <v>142.44509903945794</v>
      </c>
      <c r="AP186" s="84">
        <v>142.44509903945794</v>
      </c>
      <c r="AQ186" s="84">
        <v>142.44407542232406</v>
      </c>
      <c r="AR186" s="144">
        <v>142.45604361892609</v>
      </c>
      <c r="AS186" s="86"/>
      <c r="AT186" s="6">
        <f>IF(C186=1,IFERROR((X186-[1]abvfnd20!X186)/[1]abvfnd20!X186*100,""),"")</f>
        <v>0.45865591576540854</v>
      </c>
      <c r="AU186" s="148">
        <v>0.45865591576540854</v>
      </c>
      <c r="AV186" s="149">
        <v>4.0323381262542384</v>
      </c>
      <c r="AW186" s="49"/>
    </row>
    <row r="187" spans="1:49" ht="11.25" x14ac:dyDescent="0.2">
      <c r="A187" s="110">
        <v>178</v>
      </c>
      <c r="B187" s="111" t="s">
        <v>237</v>
      </c>
      <c r="C187" s="112">
        <v>1</v>
      </c>
      <c r="D187" s="129">
        <v>0</v>
      </c>
      <c r="E187" s="113">
        <v>0</v>
      </c>
      <c r="F187" s="113">
        <v>0</v>
      </c>
      <c r="G187" s="113">
        <v>0</v>
      </c>
      <c r="H187" s="113">
        <v>0</v>
      </c>
      <c r="I187" s="113">
        <v>0</v>
      </c>
      <c r="J187" s="113">
        <v>1520002</v>
      </c>
      <c r="K187" s="113">
        <v>1394254</v>
      </c>
      <c r="L187" s="113">
        <v>1989622</v>
      </c>
      <c r="M187" s="113">
        <v>8949</v>
      </c>
      <c r="N187" s="113">
        <v>0</v>
      </c>
      <c r="O187" s="113">
        <v>207488.89</v>
      </c>
      <c r="P187" s="113">
        <v>0</v>
      </c>
      <c r="Q187" s="113">
        <v>0</v>
      </c>
      <c r="R187" s="113">
        <v>0</v>
      </c>
      <c r="S187" s="114">
        <v>0</v>
      </c>
      <c r="T187" s="113" t="s">
        <v>56</v>
      </c>
      <c r="U187" s="129">
        <f t="shared" si="14"/>
        <v>5120315.8899999997</v>
      </c>
      <c r="V187" s="86">
        <f t="shared" si="15"/>
        <v>9.9134987517360127</v>
      </c>
      <c r="W187" s="6"/>
      <c r="X187" s="129">
        <v>43519030.447039999</v>
      </c>
      <c r="Y187" s="94">
        <v>51649937.304963596</v>
      </c>
      <c r="Z187" s="113">
        <f t="shared" si="16"/>
        <v>8130906.8579235971</v>
      </c>
      <c r="AA187" s="114">
        <f t="shared" si="17"/>
        <v>806057.34986507369</v>
      </c>
      <c r="AB187" s="6"/>
      <c r="AC187" s="92">
        <v>109.69164192595284</v>
      </c>
      <c r="AD187" s="93">
        <f t="shared" si="18"/>
        <v>116.83137108712111</v>
      </c>
      <c r="AE187" s="89">
        <f t="shared" si="19"/>
        <v>7.1397291611682761</v>
      </c>
      <c r="AF187" s="94">
        <v>258.46000000000004</v>
      </c>
      <c r="AG187" s="94">
        <v>1</v>
      </c>
      <c r="AH187" s="95">
        <f t="shared" si="20"/>
        <v>116.83137108712111</v>
      </c>
      <c r="AI187" s="50"/>
      <c r="AJ187" s="50"/>
      <c r="AK187" s="78">
        <v>112.03087235454272</v>
      </c>
      <c r="AL187" s="84">
        <v>112.18029726486034</v>
      </c>
      <c r="AM187" s="84">
        <v>112.03087235454272</v>
      </c>
      <c r="AN187" s="84">
        <v>116.70786314467291</v>
      </c>
      <c r="AO187" s="144">
        <v>116.80648846924117</v>
      </c>
      <c r="AP187" s="84">
        <v>116.80648846924117</v>
      </c>
      <c r="AQ187" s="84">
        <v>116.80416131351259</v>
      </c>
      <c r="AR187" s="144">
        <v>116.83137108712111</v>
      </c>
      <c r="AS187" s="86"/>
      <c r="AT187" s="6">
        <f>IF(C187=1,IFERROR((X187-[1]abvfnd20!X187)/[1]abvfnd20!X187*100,""),"")</f>
        <v>3.5620286811289952</v>
      </c>
      <c r="AU187" s="148">
        <v>3.5620286811289952</v>
      </c>
      <c r="AV187" s="149">
        <v>8.6724275709522214</v>
      </c>
      <c r="AW187" s="49"/>
    </row>
    <row r="188" spans="1:49" ht="11.25" x14ac:dyDescent="0.2">
      <c r="A188" s="110">
        <v>179</v>
      </c>
      <c r="B188" s="111" t="s">
        <v>238</v>
      </c>
      <c r="C188" s="112">
        <v>0</v>
      </c>
      <c r="D188" s="129">
        <v>0</v>
      </c>
      <c r="E188" s="113">
        <v>0</v>
      </c>
      <c r="F188" s="113">
        <v>0</v>
      </c>
      <c r="G188" s="113">
        <v>0</v>
      </c>
      <c r="H188" s="113">
        <v>0</v>
      </c>
      <c r="I188" s="113">
        <v>0</v>
      </c>
      <c r="J188" s="113">
        <v>0</v>
      </c>
      <c r="K188" s="113">
        <v>0</v>
      </c>
      <c r="L188" s="113">
        <v>0</v>
      </c>
      <c r="M188" s="113">
        <v>0</v>
      </c>
      <c r="N188" s="113">
        <v>0</v>
      </c>
      <c r="O188" s="113">
        <v>0</v>
      </c>
      <c r="P188" s="113">
        <v>0</v>
      </c>
      <c r="Q188" s="113">
        <v>0</v>
      </c>
      <c r="R188" s="113">
        <v>0</v>
      </c>
      <c r="S188" s="114">
        <v>0</v>
      </c>
      <c r="T188" s="113">
        <v>0</v>
      </c>
      <c r="U188" s="129">
        <f t="shared" si="14"/>
        <v>0</v>
      </c>
      <c r="V188" s="86">
        <f t="shared" si="15"/>
        <v>0</v>
      </c>
      <c r="W188" s="6"/>
      <c r="X188" s="129">
        <v>102604.6</v>
      </c>
      <c r="Y188" s="94">
        <v>119518.1</v>
      </c>
      <c r="Z188" s="113">
        <f t="shared" si="16"/>
        <v>16913.5</v>
      </c>
      <c r="AA188" s="114">
        <f t="shared" si="17"/>
        <v>0</v>
      </c>
      <c r="AB188" s="6"/>
      <c r="AC188" s="92">
        <v>0</v>
      </c>
      <c r="AD188" s="93">
        <f t="shared" si="18"/>
        <v>0</v>
      </c>
      <c r="AE188" s="89">
        <f t="shared" si="19"/>
        <v>0</v>
      </c>
      <c r="AF188" s="94">
        <v>0</v>
      </c>
      <c r="AG188" s="94" t="s">
        <v>58</v>
      </c>
      <c r="AH188" s="95">
        <f t="shared" si="20"/>
        <v>0</v>
      </c>
      <c r="AI188" s="50"/>
      <c r="AJ188" s="50"/>
      <c r="AK188" s="78">
        <v>0</v>
      </c>
      <c r="AL188" s="84">
        <v>0</v>
      </c>
      <c r="AM188" s="84">
        <v>0</v>
      </c>
      <c r="AN188" s="84">
        <v>0</v>
      </c>
      <c r="AO188" s="144">
        <v>0</v>
      </c>
      <c r="AP188" s="84">
        <v>0</v>
      </c>
      <c r="AQ188" s="84">
        <v>0</v>
      </c>
      <c r="AR188" s="144">
        <v>0</v>
      </c>
      <c r="AS188" s="86"/>
      <c r="AT188" s="6" t="str">
        <f>IF(C188=1,IFERROR((X188-[1]abvfnd20!X188)/[1]abvfnd20!X188*100,""),"")</f>
        <v/>
      </c>
      <c r="AU188" s="148" t="s">
        <v>513</v>
      </c>
      <c r="AV188" s="149" t="s">
        <v>513</v>
      </c>
      <c r="AW188" s="49"/>
    </row>
    <row r="189" spans="1:49" ht="11.25" x14ac:dyDescent="0.2">
      <c r="A189" s="110">
        <v>180</v>
      </c>
      <c r="B189" s="111" t="s">
        <v>239</v>
      </c>
      <c r="C189" s="112">
        <v>0</v>
      </c>
      <c r="D189" s="129">
        <v>0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v>0</v>
      </c>
      <c r="R189" s="113">
        <v>0</v>
      </c>
      <c r="S189" s="114">
        <v>0</v>
      </c>
      <c r="T189" s="113">
        <v>0</v>
      </c>
      <c r="U189" s="129">
        <f t="shared" si="14"/>
        <v>0</v>
      </c>
      <c r="V189" s="86">
        <f t="shared" si="15"/>
        <v>0</v>
      </c>
      <c r="W189" s="6"/>
      <c r="X189" s="129">
        <v>146578.00000000003</v>
      </c>
      <c r="Y189" s="94">
        <v>152349.25</v>
      </c>
      <c r="Z189" s="113">
        <f t="shared" si="16"/>
        <v>5771.2499999999709</v>
      </c>
      <c r="AA189" s="114">
        <f t="shared" si="17"/>
        <v>0</v>
      </c>
      <c r="AB189" s="6"/>
      <c r="AC189" s="92">
        <v>0</v>
      </c>
      <c r="AD189" s="93">
        <f t="shared" si="18"/>
        <v>0</v>
      </c>
      <c r="AE189" s="89">
        <f t="shared" si="19"/>
        <v>0</v>
      </c>
      <c r="AF189" s="94">
        <v>0</v>
      </c>
      <c r="AG189" s="94" t="s">
        <v>58</v>
      </c>
      <c r="AH189" s="95">
        <f t="shared" si="20"/>
        <v>0</v>
      </c>
      <c r="AI189" s="50"/>
      <c r="AJ189" s="50"/>
      <c r="AK189" s="78">
        <v>0</v>
      </c>
      <c r="AL189" s="84">
        <v>0</v>
      </c>
      <c r="AM189" s="84">
        <v>0</v>
      </c>
      <c r="AN189" s="84">
        <v>0</v>
      </c>
      <c r="AO189" s="144">
        <v>0</v>
      </c>
      <c r="AP189" s="84">
        <v>0</v>
      </c>
      <c r="AQ189" s="84">
        <v>0</v>
      </c>
      <c r="AR189" s="144">
        <v>0</v>
      </c>
      <c r="AS189" s="86"/>
      <c r="AT189" s="6" t="str">
        <f>IF(C189=1,IFERROR((X189-[1]abvfnd20!X189)/[1]abvfnd20!X189*100,""),"")</f>
        <v/>
      </c>
      <c r="AU189" s="148" t="s">
        <v>513</v>
      </c>
      <c r="AV189" s="149" t="s">
        <v>513</v>
      </c>
      <c r="AW189" s="49"/>
    </row>
    <row r="190" spans="1:49" ht="11.25" x14ac:dyDescent="0.2">
      <c r="A190" s="110">
        <v>181</v>
      </c>
      <c r="B190" s="111" t="s">
        <v>240</v>
      </c>
      <c r="C190" s="112">
        <v>1</v>
      </c>
      <c r="D190" s="129">
        <v>0</v>
      </c>
      <c r="E190" s="113">
        <v>100000</v>
      </c>
      <c r="F190" s="113">
        <v>0</v>
      </c>
      <c r="G190" s="113">
        <v>0</v>
      </c>
      <c r="H190" s="113">
        <v>0</v>
      </c>
      <c r="I190" s="113">
        <v>1372465</v>
      </c>
      <c r="J190" s="113">
        <v>4035968</v>
      </c>
      <c r="K190" s="113">
        <v>3802263</v>
      </c>
      <c r="L190" s="113">
        <v>2496983</v>
      </c>
      <c r="M190" s="113">
        <v>0</v>
      </c>
      <c r="N190" s="113">
        <v>0</v>
      </c>
      <c r="O190" s="113">
        <v>0</v>
      </c>
      <c r="P190" s="113">
        <v>0</v>
      </c>
      <c r="Q190" s="113">
        <v>0</v>
      </c>
      <c r="R190" s="113">
        <v>0</v>
      </c>
      <c r="S190" s="114">
        <v>0</v>
      </c>
      <c r="T190" s="113" t="s">
        <v>222</v>
      </c>
      <c r="U190" s="129">
        <f t="shared" si="14"/>
        <v>11807679</v>
      </c>
      <c r="V190" s="86">
        <f t="shared" si="15"/>
        <v>13.026650208064311</v>
      </c>
      <c r="W190" s="6"/>
      <c r="X190" s="129">
        <v>88769466.079999998</v>
      </c>
      <c r="Y190" s="94">
        <v>90642481.462274224</v>
      </c>
      <c r="Z190" s="113">
        <f t="shared" si="16"/>
        <v>1873015.3822742254</v>
      </c>
      <c r="AA190" s="114">
        <f t="shared" si="17"/>
        <v>243991.16219210194</v>
      </c>
      <c r="AB190" s="6"/>
      <c r="AC190" s="92">
        <v>106.11536313247443</v>
      </c>
      <c r="AD190" s="93">
        <f t="shared" si="18"/>
        <v>101.83511774038838</v>
      </c>
      <c r="AE190" s="89">
        <f t="shared" si="19"/>
        <v>-4.2802453920860444</v>
      </c>
      <c r="AF190" s="94">
        <v>146.37999999999994</v>
      </c>
      <c r="AG190" s="94">
        <v>1</v>
      </c>
      <c r="AH190" s="95">
        <f t="shared" si="20"/>
        <v>101.83511774038838</v>
      </c>
      <c r="AI190" s="50"/>
      <c r="AJ190" s="50"/>
      <c r="AK190" s="78">
        <v>104.75446172916065</v>
      </c>
      <c r="AL190" s="84">
        <v>104.19494794436702</v>
      </c>
      <c r="AM190" s="84">
        <v>104.75446172916065</v>
      </c>
      <c r="AN190" s="84">
        <v>101.78082618958275</v>
      </c>
      <c r="AO190" s="144">
        <v>101.82776748642635</v>
      </c>
      <c r="AP190" s="84">
        <v>101.82776748642635</v>
      </c>
      <c r="AQ190" s="84">
        <v>101.82788068919517</v>
      </c>
      <c r="AR190" s="144">
        <v>101.83511774038838</v>
      </c>
      <c r="AS190" s="86"/>
      <c r="AT190" s="6">
        <f>IF(C190=1,IFERROR((X190-[1]abvfnd20!X190)/[1]abvfnd20!X190*100,""),"")</f>
        <v>2.6384913729043271</v>
      </c>
      <c r="AU190" s="148">
        <v>2.6384913729043271</v>
      </c>
      <c r="AV190" s="149">
        <v>-0.5796512983439891</v>
      </c>
      <c r="AW190" s="49"/>
    </row>
    <row r="191" spans="1:49" ht="11.25" x14ac:dyDescent="0.2">
      <c r="A191" s="110">
        <v>182</v>
      </c>
      <c r="B191" s="111" t="s">
        <v>241</v>
      </c>
      <c r="C191" s="112">
        <v>1</v>
      </c>
      <c r="D191" s="129">
        <v>0</v>
      </c>
      <c r="E191" s="113">
        <v>29000</v>
      </c>
      <c r="F191" s="113">
        <v>0</v>
      </c>
      <c r="G191" s="113">
        <v>0</v>
      </c>
      <c r="H191" s="113">
        <v>0</v>
      </c>
      <c r="I191" s="113">
        <v>0</v>
      </c>
      <c r="J191" s="113">
        <v>591104</v>
      </c>
      <c r="K191" s="113">
        <v>583150</v>
      </c>
      <c r="L191" s="113">
        <v>1706500</v>
      </c>
      <c r="M191" s="113">
        <v>266</v>
      </c>
      <c r="N191" s="113">
        <v>18095</v>
      </c>
      <c r="O191" s="113">
        <v>43142.820000000007</v>
      </c>
      <c r="P191" s="113">
        <v>0</v>
      </c>
      <c r="Q191" s="113">
        <v>0</v>
      </c>
      <c r="R191" s="113">
        <v>0</v>
      </c>
      <c r="S191" s="114">
        <v>0</v>
      </c>
      <c r="T191" s="113" t="s">
        <v>56</v>
      </c>
      <c r="U191" s="129">
        <f t="shared" si="14"/>
        <v>2971257.82</v>
      </c>
      <c r="V191" s="86">
        <f t="shared" si="15"/>
        <v>6.7484415264935498</v>
      </c>
      <c r="W191" s="6"/>
      <c r="X191" s="129">
        <v>35057530.5</v>
      </c>
      <c r="Y191" s="94">
        <v>44028799.958260112</v>
      </c>
      <c r="Z191" s="113">
        <f t="shared" si="16"/>
        <v>8971269.4582601115</v>
      </c>
      <c r="AA191" s="114">
        <f t="shared" si="17"/>
        <v>605420.8735748583</v>
      </c>
      <c r="AB191" s="6"/>
      <c r="AC191" s="92">
        <v>120.32276527213455</v>
      </c>
      <c r="AD191" s="93">
        <f t="shared" si="18"/>
        <v>123.86319990418393</v>
      </c>
      <c r="AE191" s="89">
        <f t="shared" si="19"/>
        <v>3.5404346320493829</v>
      </c>
      <c r="AF191" s="94">
        <v>60.54</v>
      </c>
      <c r="AG191" s="94">
        <v>1</v>
      </c>
      <c r="AH191" s="95">
        <f t="shared" si="20"/>
        <v>123.86319990418393</v>
      </c>
      <c r="AI191" s="50"/>
      <c r="AJ191" s="50"/>
      <c r="AK191" s="78">
        <v>120.37975419998632</v>
      </c>
      <c r="AL191" s="84">
        <v>123.53541588570813</v>
      </c>
      <c r="AM191" s="84">
        <v>120.37975419998632</v>
      </c>
      <c r="AN191" s="84">
        <v>120.37975419998632</v>
      </c>
      <c r="AO191" s="144">
        <v>120.37975419998632</v>
      </c>
      <c r="AP191" s="84">
        <v>123.85518207028919</v>
      </c>
      <c r="AQ191" s="84">
        <v>123.85443218554488</v>
      </c>
      <c r="AR191" s="144">
        <v>123.86319990418393</v>
      </c>
      <c r="AS191" s="86"/>
      <c r="AT191" s="6">
        <f>IF(C191=1,IFERROR((X191-[1]abvfnd20!X191)/[1]abvfnd20!X191*100,""),"")</f>
        <v>2.7679058802250291</v>
      </c>
      <c r="AU191" s="148">
        <v>2.7679058802250291</v>
      </c>
      <c r="AV191" s="149">
        <v>6.0906293200592687</v>
      </c>
      <c r="AW191" s="49"/>
    </row>
    <row r="192" spans="1:49" ht="11.25" x14ac:dyDescent="0.2">
      <c r="A192" s="110">
        <v>183</v>
      </c>
      <c r="B192" s="111" t="s">
        <v>242</v>
      </c>
      <c r="C192" s="112">
        <v>0</v>
      </c>
      <c r="D192" s="129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4"/>
      <c r="T192" s="113">
        <v>0</v>
      </c>
      <c r="U192" s="129">
        <f t="shared" si="14"/>
        <v>0</v>
      </c>
      <c r="V192" s="86">
        <f t="shared" si="15"/>
        <v>0</v>
      </c>
      <c r="W192" s="6"/>
      <c r="X192" s="129">
        <v>43973.400000000009</v>
      </c>
      <c r="Y192" s="94">
        <v>51851.35</v>
      </c>
      <c r="Z192" s="113">
        <f t="shared" si="16"/>
        <v>7877.9499999999898</v>
      </c>
      <c r="AA192" s="114">
        <f t="shared" si="17"/>
        <v>0</v>
      </c>
      <c r="AB192" s="6"/>
      <c r="AC192" s="92">
        <v>0</v>
      </c>
      <c r="AD192" s="93">
        <f t="shared" si="18"/>
        <v>0</v>
      </c>
      <c r="AE192" s="89">
        <f t="shared" si="19"/>
        <v>0</v>
      </c>
      <c r="AF192" s="94">
        <v>0</v>
      </c>
      <c r="AG192" s="94" t="s">
        <v>58</v>
      </c>
      <c r="AH192" s="95">
        <f t="shared" si="20"/>
        <v>0</v>
      </c>
      <c r="AI192" s="50"/>
      <c r="AJ192" s="50"/>
      <c r="AK192" s="78">
        <v>0</v>
      </c>
      <c r="AL192" s="84">
        <v>0</v>
      </c>
      <c r="AM192" s="84">
        <v>0</v>
      </c>
      <c r="AN192" s="84">
        <v>0</v>
      </c>
      <c r="AO192" s="144">
        <v>0</v>
      </c>
      <c r="AP192" s="84">
        <v>0</v>
      </c>
      <c r="AQ192" s="84">
        <v>0</v>
      </c>
      <c r="AR192" s="144">
        <v>0</v>
      </c>
      <c r="AS192" s="86"/>
      <c r="AT192" s="6" t="str">
        <f>IF(C192=1,IFERROR((X192-[1]abvfnd20!X192)/[1]abvfnd20!X192*100,""),"")</f>
        <v/>
      </c>
      <c r="AU192" s="148" t="s">
        <v>513</v>
      </c>
      <c r="AV192" s="149" t="s">
        <v>513</v>
      </c>
      <c r="AW192" s="49"/>
    </row>
    <row r="193" spans="1:49" ht="11.25" x14ac:dyDescent="0.2">
      <c r="A193" s="110">
        <v>184</v>
      </c>
      <c r="B193" s="111" t="s">
        <v>243</v>
      </c>
      <c r="C193" s="112">
        <v>1</v>
      </c>
      <c r="D193" s="129">
        <v>104599</v>
      </c>
      <c r="E193" s="113">
        <v>38000</v>
      </c>
      <c r="F193" s="113">
        <v>0</v>
      </c>
      <c r="G193" s="113">
        <v>0</v>
      </c>
      <c r="H193" s="113">
        <v>0</v>
      </c>
      <c r="I193" s="113">
        <v>0</v>
      </c>
      <c r="J193" s="113">
        <v>111775</v>
      </c>
      <c r="K193" s="113">
        <v>220299</v>
      </c>
      <c r="L193" s="113">
        <v>0</v>
      </c>
      <c r="M193" s="113">
        <v>0</v>
      </c>
      <c r="N193" s="113">
        <v>0</v>
      </c>
      <c r="O193" s="113">
        <v>2685.0600000000004</v>
      </c>
      <c r="P193" s="113">
        <v>0</v>
      </c>
      <c r="Q193" s="113">
        <v>0</v>
      </c>
      <c r="R193" s="113">
        <v>0</v>
      </c>
      <c r="S193" s="114">
        <v>0</v>
      </c>
      <c r="T193" s="113" t="s">
        <v>56</v>
      </c>
      <c r="U193" s="129">
        <f t="shared" si="14"/>
        <v>477358.06</v>
      </c>
      <c r="V193" s="86">
        <f t="shared" si="15"/>
        <v>3.7365523371934142</v>
      </c>
      <c r="W193" s="6"/>
      <c r="X193" s="129">
        <v>7013290.1260299999</v>
      </c>
      <c r="Y193" s="94">
        <v>12775361.266812911</v>
      </c>
      <c r="Z193" s="113">
        <f t="shared" si="16"/>
        <v>5762071.1407829113</v>
      </c>
      <c r="AA193" s="114">
        <f t="shared" si="17"/>
        <v>215302.80388167111</v>
      </c>
      <c r="AB193" s="6"/>
      <c r="AC193" s="92">
        <v>167.3618432016695</v>
      </c>
      <c r="AD193" s="93">
        <f t="shared" si="18"/>
        <v>179.08938939106872</v>
      </c>
      <c r="AE193" s="89">
        <f t="shared" si="19"/>
        <v>11.72754618939922</v>
      </c>
      <c r="AF193" s="94">
        <v>2.08</v>
      </c>
      <c r="AG193" s="94">
        <v>1</v>
      </c>
      <c r="AH193" s="95">
        <f t="shared" si="20"/>
        <v>179.08938939106872</v>
      </c>
      <c r="AI193" s="50"/>
      <c r="AJ193" s="50"/>
      <c r="AK193" s="78">
        <v>182.70527559444608</v>
      </c>
      <c r="AL193" s="84">
        <v>182.96592663772407</v>
      </c>
      <c r="AM193" s="84">
        <v>182.70527559444608</v>
      </c>
      <c r="AN193" s="84">
        <v>178.89303198275613</v>
      </c>
      <c r="AO193" s="144">
        <v>179.08817920476025</v>
      </c>
      <c r="AP193" s="84">
        <v>179.08817920476025</v>
      </c>
      <c r="AQ193" s="84">
        <v>179.08806601908893</v>
      </c>
      <c r="AR193" s="144">
        <v>179.08938939106872</v>
      </c>
      <c r="AS193" s="86"/>
      <c r="AT193" s="6">
        <f>IF(C193=1,IFERROR((X193-[1]abvfnd20!X193)/[1]abvfnd20!X193*100,""),"")</f>
        <v>4.8452546966050258</v>
      </c>
      <c r="AU193" s="148">
        <v>4.8452546966050258</v>
      </c>
      <c r="AV193" s="149">
        <v>2.4528518784303897</v>
      </c>
      <c r="AW193" s="49"/>
    </row>
    <row r="194" spans="1:49" ht="11.25" x14ac:dyDescent="0.2">
      <c r="A194" s="110">
        <v>185</v>
      </c>
      <c r="B194" s="111" t="s">
        <v>244</v>
      </c>
      <c r="C194" s="112">
        <v>1</v>
      </c>
      <c r="D194" s="129">
        <v>0</v>
      </c>
      <c r="E194" s="113">
        <v>80745</v>
      </c>
      <c r="F194" s="113">
        <v>0</v>
      </c>
      <c r="G194" s="113">
        <v>0</v>
      </c>
      <c r="H194" s="113">
        <v>0</v>
      </c>
      <c r="I194" s="113">
        <v>0</v>
      </c>
      <c r="J194" s="113">
        <v>1239500</v>
      </c>
      <c r="K194" s="113">
        <v>1995965</v>
      </c>
      <c r="L194" s="113">
        <v>1448644</v>
      </c>
      <c r="M194" s="113">
        <v>883</v>
      </c>
      <c r="N194" s="113">
        <v>269914</v>
      </c>
      <c r="O194" s="113">
        <v>63365.960000000006</v>
      </c>
      <c r="P194" s="113">
        <v>0</v>
      </c>
      <c r="Q194" s="113">
        <v>0</v>
      </c>
      <c r="R194" s="113">
        <v>0</v>
      </c>
      <c r="S194" s="114">
        <v>0</v>
      </c>
      <c r="T194" s="113" t="s">
        <v>66</v>
      </c>
      <c r="U194" s="129">
        <f t="shared" si="14"/>
        <v>4215344.12</v>
      </c>
      <c r="V194" s="86">
        <f t="shared" si="15"/>
        <v>6.5537926747948578</v>
      </c>
      <c r="W194" s="6"/>
      <c r="X194" s="129">
        <v>56604613.875760004</v>
      </c>
      <c r="Y194" s="94">
        <v>64319155.780007131</v>
      </c>
      <c r="Z194" s="113">
        <f t="shared" si="16"/>
        <v>7714541.9042471275</v>
      </c>
      <c r="AA194" s="114">
        <f t="shared" si="17"/>
        <v>505595.08221452794</v>
      </c>
      <c r="AB194" s="6"/>
      <c r="AC194" s="92">
        <v>116.46463794675694</v>
      </c>
      <c r="AD194" s="93">
        <f t="shared" si="18"/>
        <v>112.73561699026043</v>
      </c>
      <c r="AE194" s="89">
        <f t="shared" si="19"/>
        <v>-3.7290209564965124</v>
      </c>
      <c r="AF194" s="94">
        <v>92.69</v>
      </c>
      <c r="AG194" s="94">
        <v>1</v>
      </c>
      <c r="AH194" s="95">
        <f t="shared" si="20"/>
        <v>112.73561699026043</v>
      </c>
      <c r="AI194" s="50"/>
      <c r="AJ194" s="50"/>
      <c r="AK194" s="78">
        <v>116.27682178474711</v>
      </c>
      <c r="AL194" s="84">
        <v>116.53153390123141</v>
      </c>
      <c r="AM194" s="84">
        <v>116.27682178474711</v>
      </c>
      <c r="AN194" s="84">
        <v>112.43915876037991</v>
      </c>
      <c r="AO194" s="144">
        <v>112.64289812753647</v>
      </c>
      <c r="AP194" s="84">
        <v>112.64289812753647</v>
      </c>
      <c r="AQ194" s="84">
        <v>112.64056812690606</v>
      </c>
      <c r="AR194" s="144">
        <v>112.73561699026043</v>
      </c>
      <c r="AS194" s="86"/>
      <c r="AT194" s="6">
        <f>IF(C194=1,IFERROR((X194-[1]abvfnd20!X194)/[1]abvfnd20!X194*100,""),"")</f>
        <v>8.5442178573871441</v>
      </c>
      <c r="AU194" s="148">
        <v>8.5442178573871441</v>
      </c>
      <c r="AV194" s="149">
        <v>5.1042930012122509</v>
      </c>
      <c r="AW194" s="49"/>
    </row>
    <row r="195" spans="1:49" ht="11.25" x14ac:dyDescent="0.2">
      <c r="A195" s="110">
        <v>186</v>
      </c>
      <c r="B195" s="111" t="s">
        <v>245</v>
      </c>
      <c r="C195" s="112">
        <v>1</v>
      </c>
      <c r="D195" s="129">
        <v>0</v>
      </c>
      <c r="E195" s="113">
        <v>0</v>
      </c>
      <c r="F195" s="113">
        <v>0</v>
      </c>
      <c r="G195" s="113">
        <v>0</v>
      </c>
      <c r="H195" s="113">
        <v>0</v>
      </c>
      <c r="I195" s="113">
        <v>0</v>
      </c>
      <c r="J195" s="113">
        <v>1395221</v>
      </c>
      <c r="K195" s="113">
        <v>419885</v>
      </c>
      <c r="L195" s="113">
        <v>1109920</v>
      </c>
      <c r="M195" s="113">
        <v>0</v>
      </c>
      <c r="N195" s="113">
        <v>70661</v>
      </c>
      <c r="O195" s="113">
        <v>11797.52</v>
      </c>
      <c r="P195" s="113">
        <v>0</v>
      </c>
      <c r="Q195" s="113">
        <v>0</v>
      </c>
      <c r="R195" s="113">
        <v>0</v>
      </c>
      <c r="S195" s="114">
        <v>0</v>
      </c>
      <c r="T195" s="113" t="s">
        <v>56</v>
      </c>
      <c r="U195" s="129">
        <f t="shared" si="14"/>
        <v>3007484.52</v>
      </c>
      <c r="V195" s="86">
        <f t="shared" si="15"/>
        <v>10.878279608857312</v>
      </c>
      <c r="W195" s="6"/>
      <c r="X195" s="129">
        <v>19675592.059999999</v>
      </c>
      <c r="Y195" s="94">
        <v>27646692.566637523</v>
      </c>
      <c r="Z195" s="113">
        <f t="shared" si="16"/>
        <v>7971100.5066375248</v>
      </c>
      <c r="AA195" s="114">
        <f t="shared" si="17"/>
        <v>867118.60101507173</v>
      </c>
      <c r="AB195" s="6"/>
      <c r="AC195" s="92">
        <v>137.62492494491028</v>
      </c>
      <c r="AD195" s="93">
        <f t="shared" si="18"/>
        <v>136.1055559800138</v>
      </c>
      <c r="AE195" s="89">
        <f t="shared" si="19"/>
        <v>-1.5193689648964721</v>
      </c>
      <c r="AF195" s="94">
        <v>12.25</v>
      </c>
      <c r="AG195" s="94">
        <v>1</v>
      </c>
      <c r="AH195" s="95">
        <f t="shared" si="20"/>
        <v>136.1055559800138</v>
      </c>
      <c r="AI195" s="50"/>
      <c r="AJ195" s="50"/>
      <c r="AK195" s="78">
        <v>139.40479773431406</v>
      </c>
      <c r="AL195" s="84">
        <v>139.53690752866336</v>
      </c>
      <c r="AM195" s="84">
        <v>139.40479773431406</v>
      </c>
      <c r="AN195" s="84">
        <v>136.01578127273478</v>
      </c>
      <c r="AO195" s="144">
        <v>136.09866122625127</v>
      </c>
      <c r="AP195" s="84">
        <v>136.09866122625127</v>
      </c>
      <c r="AQ195" s="84">
        <v>136.09801638037931</v>
      </c>
      <c r="AR195" s="144">
        <v>136.1055559800138</v>
      </c>
      <c r="AS195" s="86"/>
      <c r="AT195" s="6">
        <f>IF(C195=1,IFERROR((X195-[1]abvfnd20!X195)/[1]abvfnd20!X195*100,""),"")</f>
        <v>2.8289380894675453</v>
      </c>
      <c r="AU195" s="148">
        <v>2.8289380894675453</v>
      </c>
      <c r="AV195" s="149">
        <v>-0.31193295754399292</v>
      </c>
      <c r="AW195" s="49"/>
    </row>
    <row r="196" spans="1:49" ht="11.25" x14ac:dyDescent="0.2">
      <c r="A196" s="110">
        <v>187</v>
      </c>
      <c r="B196" s="111" t="s">
        <v>246</v>
      </c>
      <c r="C196" s="112">
        <v>1</v>
      </c>
      <c r="D196" s="129">
        <v>0</v>
      </c>
      <c r="E196" s="113">
        <v>0</v>
      </c>
      <c r="F196" s="113">
        <v>0</v>
      </c>
      <c r="G196" s="113">
        <v>0</v>
      </c>
      <c r="H196" s="113">
        <v>0</v>
      </c>
      <c r="I196" s="113">
        <v>0</v>
      </c>
      <c r="J196" s="113">
        <v>299478</v>
      </c>
      <c r="K196" s="113">
        <v>52887</v>
      </c>
      <c r="L196" s="113">
        <v>461616</v>
      </c>
      <c r="M196" s="113">
        <v>4536</v>
      </c>
      <c r="N196" s="113">
        <v>17901</v>
      </c>
      <c r="O196" s="113">
        <v>4906.1600000000008</v>
      </c>
      <c r="P196" s="113">
        <v>0</v>
      </c>
      <c r="Q196" s="113">
        <v>0</v>
      </c>
      <c r="R196" s="113">
        <v>0</v>
      </c>
      <c r="S196" s="114">
        <v>0</v>
      </c>
      <c r="T196" s="113" t="s">
        <v>56</v>
      </c>
      <c r="U196" s="129">
        <f t="shared" si="14"/>
        <v>841324.16</v>
      </c>
      <c r="V196" s="86">
        <f t="shared" si="15"/>
        <v>4.3497174874117981</v>
      </c>
      <c r="W196" s="6"/>
      <c r="X196" s="129">
        <v>11739340.2481</v>
      </c>
      <c r="Y196" s="94">
        <v>19342041.464412697</v>
      </c>
      <c r="Z196" s="113">
        <f t="shared" si="16"/>
        <v>7602701.2163126972</v>
      </c>
      <c r="AA196" s="114">
        <f t="shared" si="17"/>
        <v>330696.02432162286</v>
      </c>
      <c r="AB196" s="6"/>
      <c r="AC196" s="92">
        <v>138.5731238174711</v>
      </c>
      <c r="AD196" s="93">
        <f t="shared" si="18"/>
        <v>161.94560374181199</v>
      </c>
      <c r="AE196" s="89">
        <f t="shared" si="19"/>
        <v>23.372479924340894</v>
      </c>
      <c r="AF196" s="94">
        <v>5.41</v>
      </c>
      <c r="AG196" s="94">
        <v>1</v>
      </c>
      <c r="AH196" s="95">
        <f t="shared" si="20"/>
        <v>161.94560374181199</v>
      </c>
      <c r="AI196" s="50"/>
      <c r="AJ196" s="50"/>
      <c r="AK196" s="78">
        <v>153.64470105746281</v>
      </c>
      <c r="AL196" s="84">
        <v>152.22921214839667</v>
      </c>
      <c r="AM196" s="84">
        <v>153.64470105746281</v>
      </c>
      <c r="AN196" s="84">
        <v>153.64470105746281</v>
      </c>
      <c r="AO196" s="144">
        <v>153.64470105746281</v>
      </c>
      <c r="AP196" s="84">
        <v>161.94067825344507</v>
      </c>
      <c r="AQ196" s="84">
        <v>161.94021758529621</v>
      </c>
      <c r="AR196" s="144">
        <v>161.94560374181199</v>
      </c>
      <c r="AS196" s="86"/>
      <c r="AT196" s="6">
        <f>IF(C196=1,IFERROR((X196-[1]abvfnd20!X196)/[1]abvfnd20!X196*100,""),"")</f>
        <v>-3.6156029509716756</v>
      </c>
      <c r="AU196" s="148">
        <v>-3.6156029509716756</v>
      </c>
      <c r="AV196" s="149">
        <v>0.74126203881024977</v>
      </c>
      <c r="AW196" s="49"/>
    </row>
    <row r="197" spans="1:49" ht="11.25" x14ac:dyDescent="0.2">
      <c r="A197" s="110">
        <v>188</v>
      </c>
      <c r="B197" s="111" t="s">
        <v>247</v>
      </c>
      <c r="C197" s="112">
        <v>0</v>
      </c>
      <c r="D197" s="129">
        <v>0</v>
      </c>
      <c r="E197" s="113">
        <v>0</v>
      </c>
      <c r="F197" s="113">
        <v>0</v>
      </c>
      <c r="G197" s="113">
        <v>0</v>
      </c>
      <c r="H197" s="113">
        <v>0</v>
      </c>
      <c r="I197" s="113">
        <v>0</v>
      </c>
      <c r="J197" s="113">
        <v>0</v>
      </c>
      <c r="K197" s="113">
        <v>0</v>
      </c>
      <c r="L197" s="113">
        <v>0</v>
      </c>
      <c r="M197" s="113">
        <v>0</v>
      </c>
      <c r="N197" s="113">
        <v>0</v>
      </c>
      <c r="O197" s="113">
        <v>0</v>
      </c>
      <c r="P197" s="113">
        <v>0</v>
      </c>
      <c r="Q197" s="113">
        <v>0</v>
      </c>
      <c r="R197" s="113">
        <v>0</v>
      </c>
      <c r="S197" s="114">
        <v>0</v>
      </c>
      <c r="T197" s="113">
        <v>0</v>
      </c>
      <c r="U197" s="129">
        <f t="shared" si="14"/>
        <v>0</v>
      </c>
      <c r="V197" s="86">
        <f t="shared" si="15"/>
        <v>0</v>
      </c>
      <c r="W197" s="6"/>
      <c r="X197" s="129">
        <v>73289.000000000015</v>
      </c>
      <c r="Y197" s="94">
        <v>188469</v>
      </c>
      <c r="Z197" s="113">
        <f t="shared" si="16"/>
        <v>115179.99999999999</v>
      </c>
      <c r="AA197" s="114">
        <f t="shared" si="17"/>
        <v>0</v>
      </c>
      <c r="AB197" s="6"/>
      <c r="AC197" s="92">
        <v>0</v>
      </c>
      <c r="AD197" s="93">
        <f t="shared" si="18"/>
        <v>0</v>
      </c>
      <c r="AE197" s="89">
        <f t="shared" si="19"/>
        <v>0</v>
      </c>
      <c r="AF197" s="94">
        <v>0</v>
      </c>
      <c r="AG197" s="94" t="s">
        <v>58</v>
      </c>
      <c r="AH197" s="95">
        <f t="shared" si="20"/>
        <v>0</v>
      </c>
      <c r="AI197" s="50"/>
      <c r="AJ197" s="50"/>
      <c r="AK197" s="78">
        <v>0</v>
      </c>
      <c r="AL197" s="84">
        <v>0</v>
      </c>
      <c r="AM197" s="84">
        <v>0</v>
      </c>
      <c r="AN197" s="84">
        <v>0</v>
      </c>
      <c r="AO197" s="144">
        <v>0</v>
      </c>
      <c r="AP197" s="84">
        <v>0</v>
      </c>
      <c r="AQ197" s="84">
        <v>0</v>
      </c>
      <c r="AR197" s="144">
        <v>0</v>
      </c>
      <c r="AS197" s="86"/>
      <c r="AT197" s="6" t="str">
        <f>IF(C197=1,IFERROR((X197-[1]abvfnd20!X197)/[1]abvfnd20!X197*100,""),"")</f>
        <v/>
      </c>
      <c r="AU197" s="148" t="s">
        <v>513</v>
      </c>
      <c r="AV197" s="149" t="s">
        <v>513</v>
      </c>
      <c r="AW197" s="49"/>
    </row>
    <row r="198" spans="1:49" ht="11.25" x14ac:dyDescent="0.2">
      <c r="A198" s="110">
        <v>189</v>
      </c>
      <c r="B198" s="111" t="s">
        <v>248</v>
      </c>
      <c r="C198" s="112">
        <v>1</v>
      </c>
      <c r="D198" s="129">
        <v>0</v>
      </c>
      <c r="E198" s="113">
        <v>0</v>
      </c>
      <c r="F198" s="113">
        <v>0</v>
      </c>
      <c r="G198" s="113">
        <v>0</v>
      </c>
      <c r="H198" s="113">
        <v>0</v>
      </c>
      <c r="I198" s="113">
        <v>500000</v>
      </c>
      <c r="J198" s="113">
        <v>1950000</v>
      </c>
      <c r="K198" s="113">
        <v>800000</v>
      </c>
      <c r="L198" s="113">
        <v>1494604</v>
      </c>
      <c r="M198" s="113">
        <v>0</v>
      </c>
      <c r="N198" s="113">
        <v>0</v>
      </c>
      <c r="O198" s="113">
        <v>4555.67</v>
      </c>
      <c r="P198" s="113">
        <v>0</v>
      </c>
      <c r="Q198" s="113">
        <v>0</v>
      </c>
      <c r="R198" s="113">
        <v>0</v>
      </c>
      <c r="S198" s="114">
        <v>0</v>
      </c>
      <c r="T198" s="113" t="s">
        <v>66</v>
      </c>
      <c r="U198" s="129">
        <f t="shared" si="14"/>
        <v>3837451.23</v>
      </c>
      <c r="V198" s="86">
        <f t="shared" si="15"/>
        <v>6.0211669678069795</v>
      </c>
      <c r="W198" s="6"/>
      <c r="X198" s="129">
        <v>46912230.011340007</v>
      </c>
      <c r="Y198" s="94">
        <v>63732682.560000002</v>
      </c>
      <c r="Z198" s="113">
        <f t="shared" si="16"/>
        <v>16820452.548659995</v>
      </c>
      <c r="AA198" s="114">
        <f t="shared" si="17"/>
        <v>1012787.5326955629</v>
      </c>
      <c r="AB198" s="6"/>
      <c r="AC198" s="92">
        <v>136.8224601764216</v>
      </c>
      <c r="AD198" s="93">
        <f t="shared" si="18"/>
        <v>133.69625577838289</v>
      </c>
      <c r="AE198" s="89">
        <f t="shared" si="19"/>
        <v>-3.1262043980387091</v>
      </c>
      <c r="AF198" s="94">
        <v>8</v>
      </c>
      <c r="AG198" s="94">
        <v>1</v>
      </c>
      <c r="AH198" s="95">
        <f t="shared" si="20"/>
        <v>133.69625577838289</v>
      </c>
      <c r="AI198" s="50"/>
      <c r="AJ198" s="50"/>
      <c r="AK198" s="78">
        <v>137.08671197035798</v>
      </c>
      <c r="AL198" s="84">
        <v>137.36543774596416</v>
      </c>
      <c r="AM198" s="84">
        <v>137.08671197035798</v>
      </c>
      <c r="AN198" s="84">
        <v>133.85001108825188</v>
      </c>
      <c r="AO198" s="144">
        <v>133.69625577838289</v>
      </c>
      <c r="AP198" s="84">
        <v>133.69625577838289</v>
      </c>
      <c r="AQ198" s="84">
        <v>133.69625577838289</v>
      </c>
      <c r="AR198" s="144">
        <v>133.69625577838289</v>
      </c>
      <c r="AS198" s="86"/>
      <c r="AT198" s="6">
        <f>IF(C198=1,IFERROR((X198-[1]abvfnd20!X198)/[1]abvfnd20!X198*100,""),"")</f>
        <v>5.5497314990855022</v>
      </c>
      <c r="AU198" s="148">
        <v>5.5497314990855022</v>
      </c>
      <c r="AV198" s="149">
        <v>2.849049369319141</v>
      </c>
      <c r="AW198" s="49"/>
    </row>
    <row r="199" spans="1:49" ht="11.25" x14ac:dyDescent="0.2">
      <c r="A199" s="110">
        <v>190</v>
      </c>
      <c r="B199" s="111" t="s">
        <v>249</v>
      </c>
      <c r="C199" s="112">
        <v>0</v>
      </c>
      <c r="D199" s="129">
        <v>0</v>
      </c>
      <c r="E199" s="113">
        <v>0</v>
      </c>
      <c r="F199" s="113">
        <v>0</v>
      </c>
      <c r="G199" s="113">
        <v>0</v>
      </c>
      <c r="H199" s="113">
        <v>0</v>
      </c>
      <c r="I199" s="113">
        <v>0</v>
      </c>
      <c r="J199" s="113">
        <v>0</v>
      </c>
      <c r="K199" s="113">
        <v>0</v>
      </c>
      <c r="L199" s="113">
        <v>0</v>
      </c>
      <c r="M199" s="113">
        <v>69796</v>
      </c>
      <c r="N199" s="113">
        <v>0</v>
      </c>
      <c r="O199" s="113">
        <v>0</v>
      </c>
      <c r="P199" s="113">
        <v>0</v>
      </c>
      <c r="Q199" s="113">
        <v>0</v>
      </c>
      <c r="R199" s="113">
        <v>0</v>
      </c>
      <c r="S199" s="114">
        <v>0</v>
      </c>
      <c r="T199" s="113">
        <v>0</v>
      </c>
      <c r="U199" s="129">
        <f t="shared" si="14"/>
        <v>69796</v>
      </c>
      <c r="V199" s="86">
        <f t="shared" si="15"/>
        <v>0</v>
      </c>
      <c r="W199" s="6"/>
      <c r="X199" s="129">
        <v>149215.03999999998</v>
      </c>
      <c r="Y199" s="94">
        <v>262940</v>
      </c>
      <c r="Z199" s="113">
        <f t="shared" si="16"/>
        <v>113724.96000000002</v>
      </c>
      <c r="AA199" s="114">
        <f t="shared" si="17"/>
        <v>0</v>
      </c>
      <c r="AB199" s="6"/>
      <c r="AC199" s="92">
        <v>0</v>
      </c>
      <c r="AD199" s="93">
        <f t="shared" si="18"/>
        <v>0</v>
      </c>
      <c r="AE199" s="89">
        <f t="shared" si="19"/>
        <v>0</v>
      </c>
      <c r="AF199" s="94">
        <v>0</v>
      </c>
      <c r="AG199" s="94" t="s">
        <v>58</v>
      </c>
      <c r="AH199" s="95">
        <f t="shared" si="20"/>
        <v>0</v>
      </c>
      <c r="AI199" s="50"/>
      <c r="AJ199" s="50"/>
      <c r="AK199" s="78">
        <v>0</v>
      </c>
      <c r="AL199" s="84">
        <v>0</v>
      </c>
      <c r="AM199" s="84">
        <v>0</v>
      </c>
      <c r="AN199" s="84">
        <v>0</v>
      </c>
      <c r="AO199" s="144">
        <v>0</v>
      </c>
      <c r="AP199" s="84">
        <v>0</v>
      </c>
      <c r="AQ199" s="84">
        <v>0</v>
      </c>
      <c r="AR199" s="144">
        <v>0</v>
      </c>
      <c r="AS199" s="86"/>
      <c r="AT199" s="6" t="str">
        <f>IF(C199=1,IFERROR((X199-[1]abvfnd20!X199)/[1]abvfnd20!X199*100,""),"")</f>
        <v/>
      </c>
      <c r="AU199" s="148" t="s">
        <v>513</v>
      </c>
      <c r="AV199" s="149" t="s">
        <v>513</v>
      </c>
      <c r="AW199" s="49"/>
    </row>
    <row r="200" spans="1:49" ht="11.25" x14ac:dyDescent="0.2">
      <c r="A200" s="110">
        <v>191</v>
      </c>
      <c r="B200" s="111" t="s">
        <v>250</v>
      </c>
      <c r="C200" s="112">
        <v>1</v>
      </c>
      <c r="D200" s="129">
        <v>0</v>
      </c>
      <c r="E200" s="113">
        <v>0</v>
      </c>
      <c r="F200" s="113">
        <v>0</v>
      </c>
      <c r="G200" s="113">
        <v>0</v>
      </c>
      <c r="H200" s="113">
        <v>0</v>
      </c>
      <c r="I200" s="113">
        <v>0</v>
      </c>
      <c r="J200" s="113">
        <v>874097</v>
      </c>
      <c r="K200" s="113">
        <v>197662</v>
      </c>
      <c r="L200" s="113">
        <v>517000</v>
      </c>
      <c r="M200" s="113">
        <v>16562</v>
      </c>
      <c r="N200" s="113">
        <v>100256</v>
      </c>
      <c r="O200" s="113">
        <v>36054.340000000004</v>
      </c>
      <c r="P200" s="113">
        <v>0</v>
      </c>
      <c r="Q200" s="113">
        <v>0</v>
      </c>
      <c r="R200" s="113">
        <v>0</v>
      </c>
      <c r="S200" s="114">
        <v>0</v>
      </c>
      <c r="T200" s="113" t="s">
        <v>56</v>
      </c>
      <c r="U200" s="129">
        <f t="shared" si="14"/>
        <v>1741631.34</v>
      </c>
      <c r="V200" s="86">
        <f t="shared" si="15"/>
        <v>12.216208584970701</v>
      </c>
      <c r="W200" s="6"/>
      <c r="X200" s="129">
        <v>10603017.180000002</v>
      </c>
      <c r="Y200" s="94">
        <v>14256725.627153141</v>
      </c>
      <c r="Z200" s="113">
        <f t="shared" si="16"/>
        <v>3653708.4471531399</v>
      </c>
      <c r="AA200" s="114">
        <f t="shared" si="17"/>
        <v>446344.6449909216</v>
      </c>
      <c r="AB200" s="6"/>
      <c r="AC200" s="92">
        <v>130.10068537235821</v>
      </c>
      <c r="AD200" s="93">
        <f t="shared" si="18"/>
        <v>130.24953885967597</v>
      </c>
      <c r="AE200" s="89">
        <f t="shared" si="19"/>
        <v>0.14885348731775139</v>
      </c>
      <c r="AF200" s="94">
        <v>43</v>
      </c>
      <c r="AG200" s="94">
        <v>1</v>
      </c>
      <c r="AH200" s="95">
        <f t="shared" si="20"/>
        <v>130.24953885967597</v>
      </c>
      <c r="AI200" s="50"/>
      <c r="AJ200" s="50"/>
      <c r="AK200" s="78">
        <v>130.94108656434608</v>
      </c>
      <c r="AL200" s="84">
        <v>138.18668236846696</v>
      </c>
      <c r="AM200" s="84">
        <v>130.94108656434608</v>
      </c>
      <c r="AN200" s="84">
        <v>130.94108656434608</v>
      </c>
      <c r="AO200" s="144">
        <v>130.94108656434608</v>
      </c>
      <c r="AP200" s="84">
        <v>130.22155579717446</v>
      </c>
      <c r="AQ200" s="84">
        <v>130.21893867705725</v>
      </c>
      <c r="AR200" s="144">
        <v>130.24953885967597</v>
      </c>
      <c r="AS200" s="86"/>
      <c r="AT200" s="6">
        <f>IF(C200=1,IFERROR((X200-[1]abvfnd20!X200)/[1]abvfnd20!X200*100,""),"")</f>
        <v>2.4137405690544318</v>
      </c>
      <c r="AU200" s="148">
        <v>2.4137405690544318</v>
      </c>
      <c r="AV200" s="149">
        <v>1.7012182253143413</v>
      </c>
      <c r="AW200" s="49"/>
    </row>
    <row r="201" spans="1:49" ht="11.25" x14ac:dyDescent="0.2">
      <c r="A201" s="110">
        <v>192</v>
      </c>
      <c r="B201" s="111" t="s">
        <v>251</v>
      </c>
      <c r="C201" s="112">
        <v>0</v>
      </c>
      <c r="D201" s="129">
        <v>0</v>
      </c>
      <c r="E201" s="113">
        <v>0</v>
      </c>
      <c r="F201" s="113">
        <v>0</v>
      </c>
      <c r="G201" s="113">
        <v>0</v>
      </c>
      <c r="H201" s="113">
        <v>0</v>
      </c>
      <c r="I201" s="113">
        <v>0</v>
      </c>
      <c r="J201" s="113">
        <v>0</v>
      </c>
      <c r="K201" s="113">
        <v>0</v>
      </c>
      <c r="L201" s="113">
        <v>3362</v>
      </c>
      <c r="M201" s="113">
        <v>0</v>
      </c>
      <c r="N201" s="113">
        <v>0</v>
      </c>
      <c r="O201" s="113">
        <v>0</v>
      </c>
      <c r="P201" s="113">
        <v>0</v>
      </c>
      <c r="Q201" s="113">
        <v>0</v>
      </c>
      <c r="R201" s="113">
        <v>0</v>
      </c>
      <c r="S201" s="114">
        <v>0</v>
      </c>
      <c r="T201" s="113">
        <v>0</v>
      </c>
      <c r="U201" s="129">
        <f t="shared" si="14"/>
        <v>0</v>
      </c>
      <c r="V201" s="86">
        <f t="shared" si="15"/>
        <v>0</v>
      </c>
      <c r="W201" s="6"/>
      <c r="X201" s="129">
        <v>0</v>
      </c>
      <c r="Y201" s="94">
        <v>0</v>
      </c>
      <c r="Z201" s="113">
        <f t="shared" si="16"/>
        <v>0</v>
      </c>
      <c r="AA201" s="114">
        <f t="shared" si="17"/>
        <v>0</v>
      </c>
      <c r="AB201" s="6"/>
      <c r="AC201" s="92">
        <v>0</v>
      </c>
      <c r="AD201" s="93">
        <f t="shared" si="18"/>
        <v>0</v>
      </c>
      <c r="AE201" s="89">
        <f t="shared" si="19"/>
        <v>0</v>
      </c>
      <c r="AF201" s="94">
        <v>0</v>
      </c>
      <c r="AG201" s="94" t="s">
        <v>58</v>
      </c>
      <c r="AH201" s="95">
        <f t="shared" si="20"/>
        <v>0</v>
      </c>
      <c r="AI201" s="50"/>
      <c r="AJ201" s="50"/>
      <c r="AK201" s="78">
        <v>0</v>
      </c>
      <c r="AL201" s="84">
        <v>0</v>
      </c>
      <c r="AM201" s="84">
        <v>0</v>
      </c>
      <c r="AN201" s="84">
        <v>0</v>
      </c>
      <c r="AO201" s="144">
        <v>0</v>
      </c>
      <c r="AP201" s="84">
        <v>0</v>
      </c>
      <c r="AQ201" s="84">
        <v>0</v>
      </c>
      <c r="AR201" s="144">
        <v>0</v>
      </c>
      <c r="AS201" s="86"/>
      <c r="AT201" s="6" t="str">
        <f>IF(C201=1,IFERROR((X201-[1]abvfnd20!X201)/[1]abvfnd20!X201*100,""),"")</f>
        <v/>
      </c>
      <c r="AU201" s="148" t="s">
        <v>513</v>
      </c>
      <c r="AV201" s="149" t="s">
        <v>513</v>
      </c>
      <c r="AW201" s="49"/>
    </row>
    <row r="202" spans="1:49" ht="11.25" x14ac:dyDescent="0.2">
      <c r="A202" s="110">
        <v>193</v>
      </c>
      <c r="B202" s="111" t="s">
        <v>252</v>
      </c>
      <c r="C202" s="112">
        <v>0</v>
      </c>
      <c r="D202" s="129">
        <v>0</v>
      </c>
      <c r="E202" s="113">
        <v>0</v>
      </c>
      <c r="F202" s="113">
        <v>0</v>
      </c>
      <c r="G202" s="113">
        <v>0</v>
      </c>
      <c r="H202" s="113">
        <v>0</v>
      </c>
      <c r="I202" s="113">
        <v>0</v>
      </c>
      <c r="J202" s="113">
        <v>0</v>
      </c>
      <c r="K202" s="113">
        <v>0</v>
      </c>
      <c r="L202" s="113">
        <v>0</v>
      </c>
      <c r="M202" s="113">
        <v>0</v>
      </c>
      <c r="N202" s="113">
        <v>0</v>
      </c>
      <c r="O202" s="113">
        <v>0</v>
      </c>
      <c r="P202" s="113">
        <v>0</v>
      </c>
      <c r="Q202" s="113">
        <v>0</v>
      </c>
      <c r="R202" s="113">
        <v>0</v>
      </c>
      <c r="S202" s="114">
        <v>0</v>
      </c>
      <c r="T202" s="113">
        <v>0</v>
      </c>
      <c r="U202" s="129">
        <f t="shared" ref="U202:U265" si="21">IF(OR(T202="X",T202="X16",T202="X17"),SUM(D202:S202),
IF(T202="x18",SUM(D202:S202)-D202*0.61-L202*0.61,SUM(D202:S202)-D202-L202))</f>
        <v>0</v>
      </c>
      <c r="V202" s="86">
        <f t="shared" ref="V202:V265" si="22">IF(AND(C202=1,U202&gt;0),U202/Y202*100,0)</f>
        <v>0</v>
      </c>
      <c r="W202" s="6"/>
      <c r="X202" s="129">
        <v>0</v>
      </c>
      <c r="Y202" s="94">
        <v>0</v>
      </c>
      <c r="Z202" s="113">
        <f t="shared" ref="Z202:Z265" si="23">IF(Y202-X202&gt;0,Y202-X202,0)</f>
        <v>0</v>
      </c>
      <c r="AA202" s="114">
        <f t="shared" ref="AA202:AA265" si="24">V202*0.01*Z202</f>
        <v>0</v>
      </c>
      <c r="AB202" s="6"/>
      <c r="AC202" s="92">
        <v>0</v>
      </c>
      <c r="AD202" s="93">
        <f t="shared" ref="AD202:AD265" si="25">IFERROR(IF(C202=1,(Y202-AA202)/X202*100,0),"")</f>
        <v>0</v>
      </c>
      <c r="AE202" s="89">
        <f t="shared" ref="AE202:AE265" si="26">AD202-AC202</f>
        <v>0</v>
      </c>
      <c r="AF202" s="94">
        <v>0</v>
      </c>
      <c r="AG202" s="94" t="s">
        <v>58</v>
      </c>
      <c r="AH202" s="95">
        <f t="shared" ref="AH202:AH265" si="27">IF(AG202=1,AD202,AC202)</f>
        <v>0</v>
      </c>
      <c r="AI202" s="50"/>
      <c r="AJ202" s="50"/>
      <c r="AK202" s="78">
        <v>0</v>
      </c>
      <c r="AL202" s="84">
        <v>0</v>
      </c>
      <c r="AM202" s="84">
        <v>0</v>
      </c>
      <c r="AN202" s="84">
        <v>0</v>
      </c>
      <c r="AO202" s="144">
        <v>0</v>
      </c>
      <c r="AP202" s="84">
        <v>0</v>
      </c>
      <c r="AQ202" s="84">
        <v>0</v>
      </c>
      <c r="AR202" s="144">
        <v>0</v>
      </c>
      <c r="AS202" s="86"/>
      <c r="AT202" s="6" t="str">
        <f>IF(C202=1,IFERROR((X202-[1]abvfnd20!X202)/[1]abvfnd20!X202*100,""),"")</f>
        <v/>
      </c>
      <c r="AU202" s="148" t="s">
        <v>513</v>
      </c>
      <c r="AV202" s="149" t="s">
        <v>513</v>
      </c>
      <c r="AW202" s="49"/>
    </row>
    <row r="203" spans="1:49" ht="11.25" x14ac:dyDescent="0.2">
      <c r="A203" s="110">
        <v>194</v>
      </c>
      <c r="B203" s="111" t="s">
        <v>253</v>
      </c>
      <c r="C203" s="112">
        <v>0</v>
      </c>
      <c r="D203" s="129">
        <v>0</v>
      </c>
      <c r="E203" s="113">
        <v>0</v>
      </c>
      <c r="F203" s="113">
        <v>0</v>
      </c>
      <c r="G203" s="113">
        <v>0</v>
      </c>
      <c r="H203" s="113">
        <v>0</v>
      </c>
      <c r="I203" s="113">
        <v>0</v>
      </c>
      <c r="J203" s="113">
        <v>0</v>
      </c>
      <c r="K203" s="113">
        <v>0</v>
      </c>
      <c r="L203" s="113">
        <v>0</v>
      </c>
      <c r="M203" s="113">
        <v>8293.7900000000009</v>
      </c>
      <c r="N203" s="113">
        <v>0</v>
      </c>
      <c r="O203" s="113">
        <v>0</v>
      </c>
      <c r="P203" s="113">
        <v>0</v>
      </c>
      <c r="Q203" s="113">
        <v>0</v>
      </c>
      <c r="R203" s="113">
        <v>0</v>
      </c>
      <c r="S203" s="114">
        <v>0</v>
      </c>
      <c r="T203" s="113">
        <v>0</v>
      </c>
      <c r="U203" s="129">
        <f t="shared" si="21"/>
        <v>8293.7900000000009</v>
      </c>
      <c r="V203" s="86">
        <f t="shared" si="22"/>
        <v>0</v>
      </c>
      <c r="W203" s="6"/>
      <c r="X203" s="129">
        <v>87946.800000000017</v>
      </c>
      <c r="Y203" s="94">
        <v>112882.04</v>
      </c>
      <c r="Z203" s="113">
        <f t="shared" si="23"/>
        <v>24935.239999999976</v>
      </c>
      <c r="AA203" s="114">
        <f t="shared" si="24"/>
        <v>0</v>
      </c>
      <c r="AB203" s="6"/>
      <c r="AC203" s="92">
        <v>0</v>
      </c>
      <c r="AD203" s="93">
        <f t="shared" si="25"/>
        <v>0</v>
      </c>
      <c r="AE203" s="89">
        <f t="shared" si="26"/>
        <v>0</v>
      </c>
      <c r="AF203" s="94">
        <v>0</v>
      </c>
      <c r="AG203" s="94" t="s">
        <v>58</v>
      </c>
      <c r="AH203" s="95">
        <f t="shared" si="27"/>
        <v>0</v>
      </c>
      <c r="AI203" s="50"/>
      <c r="AJ203" s="50"/>
      <c r="AK203" s="78">
        <v>0</v>
      </c>
      <c r="AL203" s="84">
        <v>0</v>
      </c>
      <c r="AM203" s="84">
        <v>0</v>
      </c>
      <c r="AN203" s="84">
        <v>0</v>
      </c>
      <c r="AO203" s="144">
        <v>0</v>
      </c>
      <c r="AP203" s="84">
        <v>0</v>
      </c>
      <c r="AQ203" s="84">
        <v>0</v>
      </c>
      <c r="AR203" s="144">
        <v>0</v>
      </c>
      <c r="AS203" s="86"/>
      <c r="AT203" s="6" t="str">
        <f>IF(C203=1,IFERROR((X203-[1]abvfnd20!X203)/[1]abvfnd20!X203*100,""),"")</f>
        <v/>
      </c>
      <c r="AU203" s="148" t="s">
        <v>513</v>
      </c>
      <c r="AV203" s="149" t="s">
        <v>513</v>
      </c>
      <c r="AW203" s="49"/>
    </row>
    <row r="204" spans="1:49" ht="11.25" x14ac:dyDescent="0.2">
      <c r="A204" s="110">
        <v>195</v>
      </c>
      <c r="B204" s="111" t="s">
        <v>254</v>
      </c>
      <c r="C204" s="112">
        <v>0</v>
      </c>
      <c r="D204" s="129">
        <v>0</v>
      </c>
      <c r="E204" s="113">
        <v>0</v>
      </c>
      <c r="F204" s="113">
        <v>0</v>
      </c>
      <c r="G204" s="113">
        <v>0</v>
      </c>
      <c r="H204" s="113">
        <v>0</v>
      </c>
      <c r="I204" s="113">
        <v>0</v>
      </c>
      <c r="J204" s="113">
        <v>0</v>
      </c>
      <c r="K204" s="113">
        <v>0</v>
      </c>
      <c r="L204" s="113">
        <v>0</v>
      </c>
      <c r="M204" s="113">
        <v>0</v>
      </c>
      <c r="N204" s="113">
        <v>0</v>
      </c>
      <c r="O204" s="113">
        <v>0</v>
      </c>
      <c r="P204" s="113">
        <v>0</v>
      </c>
      <c r="Q204" s="113">
        <v>0</v>
      </c>
      <c r="R204" s="113">
        <v>0</v>
      </c>
      <c r="S204" s="114">
        <v>0</v>
      </c>
      <c r="T204" s="113">
        <v>0</v>
      </c>
      <c r="U204" s="129">
        <f t="shared" si="21"/>
        <v>0</v>
      </c>
      <c r="V204" s="86">
        <f t="shared" si="22"/>
        <v>0</v>
      </c>
      <c r="W204" s="6"/>
      <c r="X204" s="129">
        <v>17625.62</v>
      </c>
      <c r="Y204" s="94">
        <v>31182</v>
      </c>
      <c r="Z204" s="113">
        <f t="shared" si="23"/>
        <v>13556.380000000001</v>
      </c>
      <c r="AA204" s="114">
        <f t="shared" si="24"/>
        <v>0</v>
      </c>
      <c r="AB204" s="6"/>
      <c r="AC204" s="92">
        <v>0</v>
      </c>
      <c r="AD204" s="93">
        <f t="shared" si="25"/>
        <v>0</v>
      </c>
      <c r="AE204" s="89">
        <f t="shared" si="26"/>
        <v>0</v>
      </c>
      <c r="AF204" s="94">
        <v>0</v>
      </c>
      <c r="AG204" s="94" t="s">
        <v>58</v>
      </c>
      <c r="AH204" s="95">
        <f t="shared" si="27"/>
        <v>0</v>
      </c>
      <c r="AI204" s="50"/>
      <c r="AJ204" s="50"/>
      <c r="AK204" s="78">
        <v>0</v>
      </c>
      <c r="AL204" s="84">
        <v>0</v>
      </c>
      <c r="AM204" s="84">
        <v>0</v>
      </c>
      <c r="AN204" s="84">
        <v>0</v>
      </c>
      <c r="AO204" s="144">
        <v>0</v>
      </c>
      <c r="AP204" s="84">
        <v>0</v>
      </c>
      <c r="AQ204" s="84">
        <v>0</v>
      </c>
      <c r="AR204" s="144">
        <v>0</v>
      </c>
      <c r="AS204" s="86"/>
      <c r="AT204" s="6" t="str">
        <f>IF(C204=1,IFERROR((X204-[1]abvfnd20!X204)/[1]abvfnd20!X204*100,""),"")</f>
        <v/>
      </c>
      <c r="AU204" s="148" t="s">
        <v>513</v>
      </c>
      <c r="AV204" s="149" t="s">
        <v>513</v>
      </c>
      <c r="AW204" s="49"/>
    </row>
    <row r="205" spans="1:49" ht="11.25" x14ac:dyDescent="0.2">
      <c r="A205" s="110">
        <v>196</v>
      </c>
      <c r="B205" s="111" t="s">
        <v>255</v>
      </c>
      <c r="C205" s="112">
        <v>1</v>
      </c>
      <c r="D205" s="129">
        <v>0</v>
      </c>
      <c r="E205" s="113">
        <v>0</v>
      </c>
      <c r="F205" s="113">
        <v>0</v>
      </c>
      <c r="G205" s="113">
        <v>0</v>
      </c>
      <c r="H205" s="113">
        <v>0</v>
      </c>
      <c r="I205" s="113">
        <v>0</v>
      </c>
      <c r="J205" s="113">
        <v>436574</v>
      </c>
      <c r="K205" s="113">
        <v>10000</v>
      </c>
      <c r="L205" s="113">
        <v>87910</v>
      </c>
      <c r="M205" s="113">
        <v>7421</v>
      </c>
      <c r="N205" s="113">
        <v>0</v>
      </c>
      <c r="O205" s="113">
        <v>7421</v>
      </c>
      <c r="P205" s="113">
        <v>0</v>
      </c>
      <c r="Q205" s="113">
        <v>0</v>
      </c>
      <c r="R205" s="113">
        <v>0</v>
      </c>
      <c r="S205" s="114">
        <v>0</v>
      </c>
      <c r="T205" s="113" t="s">
        <v>66</v>
      </c>
      <c r="U205" s="129">
        <f t="shared" si="21"/>
        <v>495700.9</v>
      </c>
      <c r="V205" s="86">
        <f t="shared" si="22"/>
        <v>10.560395813460644</v>
      </c>
      <c r="W205" s="6"/>
      <c r="X205" s="129">
        <v>2739284.95</v>
      </c>
      <c r="Y205" s="94">
        <v>4693961.369972161</v>
      </c>
      <c r="Z205" s="113">
        <f t="shared" si="23"/>
        <v>1954676.4199721608</v>
      </c>
      <c r="AA205" s="114">
        <f t="shared" si="24"/>
        <v>206421.56682144248</v>
      </c>
      <c r="AB205" s="6"/>
      <c r="AC205" s="92">
        <v>150.49793889510863</v>
      </c>
      <c r="AD205" s="93">
        <f t="shared" si="25"/>
        <v>163.82157698309982</v>
      </c>
      <c r="AE205" s="89">
        <f t="shared" si="26"/>
        <v>13.323638087991185</v>
      </c>
      <c r="AF205" s="94">
        <v>8</v>
      </c>
      <c r="AG205" s="94">
        <v>1</v>
      </c>
      <c r="AH205" s="95">
        <f t="shared" si="27"/>
        <v>163.82157698309982</v>
      </c>
      <c r="AI205" s="50"/>
      <c r="AJ205" s="50"/>
      <c r="AK205" s="78">
        <v>157.70160639260953</v>
      </c>
      <c r="AL205" s="84">
        <v>163.71029374686884</v>
      </c>
      <c r="AM205" s="84">
        <v>157.70160639260953</v>
      </c>
      <c r="AN205" s="84">
        <v>157.70160639260953</v>
      </c>
      <c r="AO205" s="144">
        <v>157.70160639260953</v>
      </c>
      <c r="AP205" s="84">
        <v>163.75097213560377</v>
      </c>
      <c r="AQ205" s="84">
        <v>163.74436884981776</v>
      </c>
      <c r="AR205" s="144">
        <v>163.82157698309982</v>
      </c>
      <c r="AS205" s="86"/>
      <c r="AT205" s="6">
        <f>IF(C205=1,IFERROR((X205-[1]abvfnd20!X205)/[1]abvfnd20!X205*100,""),"")</f>
        <v>5.2620864703735126</v>
      </c>
      <c r="AU205" s="148">
        <v>5.2620864703735126</v>
      </c>
      <c r="AV205" s="149">
        <v>9.9180254776699712</v>
      </c>
      <c r="AW205" s="49"/>
    </row>
    <row r="206" spans="1:49" ht="11.25" x14ac:dyDescent="0.2">
      <c r="A206" s="110">
        <v>197</v>
      </c>
      <c r="B206" s="111" t="s">
        <v>256</v>
      </c>
      <c r="C206" s="112">
        <v>1</v>
      </c>
      <c r="D206" s="129">
        <v>0</v>
      </c>
      <c r="E206" s="113">
        <v>550000</v>
      </c>
      <c r="F206" s="113">
        <v>0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1579437</v>
      </c>
      <c r="M206" s="113">
        <v>932</v>
      </c>
      <c r="N206" s="113">
        <v>0</v>
      </c>
      <c r="O206" s="113">
        <v>0</v>
      </c>
      <c r="P206" s="113">
        <v>0</v>
      </c>
      <c r="Q206" s="113">
        <v>0</v>
      </c>
      <c r="R206" s="113">
        <v>0</v>
      </c>
      <c r="S206" s="114">
        <v>0</v>
      </c>
      <c r="T206" s="113" t="s">
        <v>66</v>
      </c>
      <c r="U206" s="129">
        <f t="shared" si="21"/>
        <v>1166912.4300000002</v>
      </c>
      <c r="V206" s="86">
        <f t="shared" si="22"/>
        <v>3.0138280787624878</v>
      </c>
      <c r="W206" s="6"/>
      <c r="X206" s="129">
        <v>19472349.760000002</v>
      </c>
      <c r="Y206" s="94">
        <v>38718612.990000002</v>
      </c>
      <c r="Z206" s="113">
        <f t="shared" si="23"/>
        <v>19246263.23</v>
      </c>
      <c r="AA206" s="114">
        <f t="shared" si="24"/>
        <v>580049.28533828014</v>
      </c>
      <c r="AB206" s="6"/>
      <c r="AC206" s="92">
        <v>197.5552187580457</v>
      </c>
      <c r="AD206" s="93">
        <f t="shared" si="25"/>
        <v>195.86009996084681</v>
      </c>
      <c r="AE206" s="89">
        <f t="shared" si="26"/>
        <v>-1.6951187971988873</v>
      </c>
      <c r="AF206" s="94">
        <v>0</v>
      </c>
      <c r="AG206" s="94">
        <v>1</v>
      </c>
      <c r="AH206" s="95">
        <f t="shared" si="27"/>
        <v>195.86009996084681</v>
      </c>
      <c r="AI206" s="50"/>
      <c r="AJ206" s="50"/>
      <c r="AK206" s="78">
        <v>191.01077792771414</v>
      </c>
      <c r="AL206" s="84">
        <v>191.02347304328268</v>
      </c>
      <c r="AM206" s="84">
        <v>191.01077792771414</v>
      </c>
      <c r="AN206" s="84">
        <v>195.77168277684936</v>
      </c>
      <c r="AO206" s="144">
        <v>195.86009996084681</v>
      </c>
      <c r="AP206" s="84">
        <v>195.86009996084681</v>
      </c>
      <c r="AQ206" s="84">
        <v>195.86009996084681</v>
      </c>
      <c r="AR206" s="144">
        <v>195.86009996084681</v>
      </c>
      <c r="AS206" s="86"/>
      <c r="AT206" s="6">
        <f>IF(C206=1,IFERROR((X206-[1]abvfnd20!X206)/[1]abvfnd20!X206*100,""),"")</f>
        <v>2.4416416522726609</v>
      </c>
      <c r="AU206" s="148">
        <v>2.4416416522726609</v>
      </c>
      <c r="AV206" s="149">
        <v>5.0370954571323834</v>
      </c>
      <c r="AW206" s="49"/>
    </row>
    <row r="207" spans="1:49" ht="11.25" x14ac:dyDescent="0.2">
      <c r="A207" s="110">
        <v>198</v>
      </c>
      <c r="B207" s="111" t="s">
        <v>257</v>
      </c>
      <c r="C207" s="112">
        <v>1</v>
      </c>
      <c r="D207" s="129">
        <v>0</v>
      </c>
      <c r="E207" s="113">
        <v>47985</v>
      </c>
      <c r="F207" s="113">
        <v>0</v>
      </c>
      <c r="G207" s="113">
        <v>0</v>
      </c>
      <c r="H207" s="113">
        <v>0</v>
      </c>
      <c r="I207" s="113">
        <v>0</v>
      </c>
      <c r="J207" s="113">
        <v>1451302</v>
      </c>
      <c r="K207" s="113">
        <v>75164</v>
      </c>
      <c r="L207" s="113">
        <v>300000</v>
      </c>
      <c r="M207" s="113">
        <v>8515</v>
      </c>
      <c r="N207" s="113">
        <v>19188</v>
      </c>
      <c r="O207" s="113">
        <v>20675.760000000002</v>
      </c>
      <c r="P207" s="113">
        <v>0</v>
      </c>
      <c r="Q207" s="113">
        <v>0</v>
      </c>
      <c r="R207" s="113">
        <v>0</v>
      </c>
      <c r="S207" s="114">
        <v>0</v>
      </c>
      <c r="T207" s="113" t="s">
        <v>56</v>
      </c>
      <c r="U207" s="129">
        <f t="shared" si="21"/>
        <v>1922829.76</v>
      </c>
      <c r="V207" s="86">
        <f t="shared" si="22"/>
        <v>2.322015894984097</v>
      </c>
      <c r="W207" s="6"/>
      <c r="X207" s="129">
        <v>58312471.325909987</v>
      </c>
      <c r="Y207" s="94">
        <v>82808639</v>
      </c>
      <c r="Z207" s="113">
        <f t="shared" si="23"/>
        <v>24496167.674090013</v>
      </c>
      <c r="AA207" s="114">
        <f t="shared" si="24"/>
        <v>568804.90705432626</v>
      </c>
      <c r="AB207" s="6"/>
      <c r="AC207" s="92">
        <v>130.64311298824109</v>
      </c>
      <c r="AD207" s="93">
        <f t="shared" si="25"/>
        <v>141.03301098885865</v>
      </c>
      <c r="AE207" s="89">
        <f t="shared" si="26"/>
        <v>10.389898000617563</v>
      </c>
      <c r="AF207" s="94">
        <v>16.98</v>
      </c>
      <c r="AG207" s="94">
        <v>1</v>
      </c>
      <c r="AH207" s="95">
        <f t="shared" si="27"/>
        <v>141.03301098885865</v>
      </c>
      <c r="AI207" s="50"/>
      <c r="AJ207" s="50"/>
      <c r="AK207" s="78">
        <v>136.95023748723992</v>
      </c>
      <c r="AL207" s="84">
        <v>137.13744193251745</v>
      </c>
      <c r="AM207" s="84">
        <v>136.95023748723992</v>
      </c>
      <c r="AN207" s="84">
        <v>136.95023748723992</v>
      </c>
      <c r="AO207" s="144">
        <v>136.95023748723992</v>
      </c>
      <c r="AP207" s="84">
        <v>141.0217225484372</v>
      </c>
      <c r="AQ207" s="84">
        <v>141.0217225484372</v>
      </c>
      <c r="AR207" s="144">
        <v>141.03301098885865</v>
      </c>
      <c r="AS207" s="86"/>
      <c r="AT207" s="6">
        <f>IF(C207=1,IFERROR((X207-[1]abvfnd20!X207)/[1]abvfnd20!X207*100,""),"")</f>
        <v>0.93126693174925734</v>
      </c>
      <c r="AU207" s="148">
        <v>0.93126693174925734</v>
      </c>
      <c r="AV207" s="149">
        <v>2.4248620558333505</v>
      </c>
      <c r="AW207" s="49"/>
    </row>
    <row r="208" spans="1:49" ht="11.25" x14ac:dyDescent="0.2">
      <c r="A208" s="110">
        <v>199</v>
      </c>
      <c r="B208" s="111" t="s">
        <v>258</v>
      </c>
      <c r="C208" s="112">
        <v>1</v>
      </c>
      <c r="D208" s="129">
        <v>0</v>
      </c>
      <c r="E208" s="113">
        <v>5000</v>
      </c>
      <c r="F208" s="113">
        <v>0</v>
      </c>
      <c r="G208" s="113">
        <v>0</v>
      </c>
      <c r="H208" s="113">
        <v>0</v>
      </c>
      <c r="I208" s="113">
        <v>61282</v>
      </c>
      <c r="J208" s="113">
        <v>3769483</v>
      </c>
      <c r="K208" s="113">
        <v>948446</v>
      </c>
      <c r="L208" s="113">
        <v>1895217</v>
      </c>
      <c r="M208" s="113">
        <v>36984</v>
      </c>
      <c r="N208" s="113">
        <v>0</v>
      </c>
      <c r="O208" s="113">
        <v>5899.6</v>
      </c>
      <c r="P208" s="113">
        <v>0</v>
      </c>
      <c r="Q208" s="113">
        <v>0</v>
      </c>
      <c r="R208" s="113">
        <v>0</v>
      </c>
      <c r="S208" s="114">
        <v>0</v>
      </c>
      <c r="T208" s="113" t="s">
        <v>56</v>
      </c>
      <c r="U208" s="129">
        <f t="shared" si="21"/>
        <v>6722311.5999999996</v>
      </c>
      <c r="V208" s="86">
        <f t="shared" si="22"/>
        <v>6.2197123746239669</v>
      </c>
      <c r="W208" s="6"/>
      <c r="X208" s="129">
        <v>63004475.701059997</v>
      </c>
      <c r="Y208" s="94">
        <v>108080747.06841117</v>
      </c>
      <c r="Z208" s="113">
        <f t="shared" si="23"/>
        <v>45076271.367351174</v>
      </c>
      <c r="AA208" s="114">
        <f t="shared" si="24"/>
        <v>2803614.4282542211</v>
      </c>
      <c r="AB208" s="6"/>
      <c r="AC208" s="92">
        <v>161.5716495419893</v>
      </c>
      <c r="AD208" s="93">
        <f t="shared" si="25"/>
        <v>167.09468885935951</v>
      </c>
      <c r="AE208" s="89">
        <f t="shared" si="26"/>
        <v>5.5230393173702055</v>
      </c>
      <c r="AF208" s="94">
        <v>4.08</v>
      </c>
      <c r="AG208" s="94">
        <v>1</v>
      </c>
      <c r="AH208" s="95">
        <f t="shared" si="27"/>
        <v>167.09468885935951</v>
      </c>
      <c r="AI208" s="50"/>
      <c r="AJ208" s="50"/>
      <c r="AK208" s="78">
        <v>167.51293210970741</v>
      </c>
      <c r="AL208" s="84">
        <v>167.53066714860702</v>
      </c>
      <c r="AM208" s="84">
        <v>167.51293210970741</v>
      </c>
      <c r="AN208" s="84">
        <v>167.06382031139333</v>
      </c>
      <c r="AO208" s="144">
        <v>167.09434311682935</v>
      </c>
      <c r="AP208" s="84">
        <v>167.09434311682935</v>
      </c>
      <c r="AQ208" s="84">
        <v>167.09433280992852</v>
      </c>
      <c r="AR208" s="144">
        <v>167.09468885935951</v>
      </c>
      <c r="AS208" s="86"/>
      <c r="AT208" s="6">
        <f>IF(C208=1,IFERROR((X208-[1]abvfnd20!X208)/[1]abvfnd20!X208*100,""),"")</f>
        <v>5.5462172018311353</v>
      </c>
      <c r="AU208" s="148">
        <v>5.5462172018311353</v>
      </c>
      <c r="AV208" s="149">
        <v>5.2206277244046904</v>
      </c>
      <c r="AW208" s="49"/>
    </row>
    <row r="209" spans="1:77" s="6" customFormat="1" ht="11.25" x14ac:dyDescent="0.2">
      <c r="A209" s="110">
        <v>200</v>
      </c>
      <c r="B209" s="111" t="s">
        <v>259</v>
      </c>
      <c r="C209" s="112">
        <v>0</v>
      </c>
      <c r="D209" s="129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4"/>
      <c r="T209" s="113">
        <v>0</v>
      </c>
      <c r="U209" s="129">
        <f t="shared" si="21"/>
        <v>0</v>
      </c>
      <c r="V209" s="86">
        <f t="shared" si="22"/>
        <v>0</v>
      </c>
      <c r="X209" s="129">
        <v>278897.32</v>
      </c>
      <c r="Y209" s="94">
        <v>456677</v>
      </c>
      <c r="Z209" s="113">
        <f t="shared" si="23"/>
        <v>177779.68</v>
      </c>
      <c r="AA209" s="114">
        <f t="shared" si="24"/>
        <v>0</v>
      </c>
      <c r="AC209" s="92">
        <v>0</v>
      </c>
      <c r="AD209" s="93">
        <f t="shared" si="25"/>
        <v>0</v>
      </c>
      <c r="AE209" s="89">
        <f t="shared" si="26"/>
        <v>0</v>
      </c>
      <c r="AF209" s="94">
        <v>0</v>
      </c>
      <c r="AG209" s="94" t="s">
        <v>58</v>
      </c>
      <c r="AH209" s="95">
        <f t="shared" si="27"/>
        <v>0</v>
      </c>
      <c r="AI209" s="50"/>
      <c r="AJ209" s="50"/>
      <c r="AK209" s="78">
        <v>0</v>
      </c>
      <c r="AL209" s="84">
        <v>0</v>
      </c>
      <c r="AM209" s="84">
        <v>0</v>
      </c>
      <c r="AN209" s="84">
        <v>0</v>
      </c>
      <c r="AO209" s="144">
        <v>0</v>
      </c>
      <c r="AP209" s="84">
        <v>0</v>
      </c>
      <c r="AQ209" s="84">
        <v>0</v>
      </c>
      <c r="AR209" s="144">
        <v>0</v>
      </c>
      <c r="AS209" s="86"/>
      <c r="AT209" s="6" t="str">
        <f>IF(C209=1,IFERROR((X209-[1]abvfnd20!X209)/[1]abvfnd20!X209*100,""),"")</f>
        <v/>
      </c>
      <c r="AU209" s="148" t="s">
        <v>513</v>
      </c>
      <c r="AV209" s="149" t="s">
        <v>513</v>
      </c>
      <c r="AW209" s="49"/>
      <c r="BB209" s="143"/>
      <c r="BC209" s="143"/>
      <c r="BD209" s="143"/>
      <c r="BE209" s="143"/>
      <c r="BF209" s="143"/>
      <c r="BG209" s="143"/>
    </row>
    <row r="210" spans="1:77" s="6" customFormat="1" ht="11.25" x14ac:dyDescent="0.2">
      <c r="A210" s="110">
        <v>201</v>
      </c>
      <c r="B210" s="111" t="s">
        <v>260</v>
      </c>
      <c r="C210" s="112">
        <v>1</v>
      </c>
      <c r="D210" s="129">
        <v>10465000</v>
      </c>
      <c r="E210" s="113">
        <v>0</v>
      </c>
      <c r="F210" s="113">
        <v>0</v>
      </c>
      <c r="G210" s="113">
        <v>0</v>
      </c>
      <c r="H210" s="113">
        <v>0</v>
      </c>
      <c r="I210" s="113">
        <v>550000</v>
      </c>
      <c r="J210" s="113">
        <v>2044458</v>
      </c>
      <c r="K210" s="113">
        <v>2800000</v>
      </c>
      <c r="L210" s="113">
        <v>0</v>
      </c>
      <c r="M210" s="113">
        <v>75138</v>
      </c>
      <c r="N210" s="113">
        <v>83443</v>
      </c>
      <c r="O210" s="113">
        <v>1064998.3400000001</v>
      </c>
      <c r="P210" s="113">
        <v>0</v>
      </c>
      <c r="Q210" s="113">
        <v>0</v>
      </c>
      <c r="R210" s="113">
        <v>0</v>
      </c>
      <c r="S210" s="114">
        <v>0</v>
      </c>
      <c r="T210" s="113" t="s">
        <v>56</v>
      </c>
      <c r="U210" s="129">
        <f t="shared" si="21"/>
        <v>17083037.34</v>
      </c>
      <c r="V210" s="86">
        <f t="shared" si="22"/>
        <v>8.3360044810915834</v>
      </c>
      <c r="X210" s="129">
        <v>197388756.04999998</v>
      </c>
      <c r="Y210" s="94">
        <v>204930760.03916696</v>
      </c>
      <c r="Z210" s="113">
        <f t="shared" si="23"/>
        <v>7542003.989166975</v>
      </c>
      <c r="AA210" s="114">
        <f t="shared" si="24"/>
        <v>628701.79050106509</v>
      </c>
      <c r="AC210" s="92">
        <v>101.41433582961012</v>
      </c>
      <c r="AD210" s="93">
        <f t="shared" si="25"/>
        <v>103.50237892826819</v>
      </c>
      <c r="AE210" s="89">
        <f t="shared" si="26"/>
        <v>2.088043098658062</v>
      </c>
      <c r="AF210" s="94">
        <v>1286.2699999999998</v>
      </c>
      <c r="AG210" s="94">
        <v>1</v>
      </c>
      <c r="AH210" s="95">
        <f t="shared" si="27"/>
        <v>103.50237892826819</v>
      </c>
      <c r="AI210" s="50"/>
      <c r="AJ210" s="50"/>
      <c r="AK210" s="78">
        <v>99.296998040832577</v>
      </c>
      <c r="AL210" s="84">
        <v>100.25693840520586</v>
      </c>
      <c r="AM210" s="84">
        <v>99.296998040832577</v>
      </c>
      <c r="AN210" s="84">
        <v>99.296998040832577</v>
      </c>
      <c r="AO210" s="144">
        <v>99.296998040832577</v>
      </c>
      <c r="AP210" s="84">
        <v>103.47942396346836</v>
      </c>
      <c r="AQ210" s="84">
        <v>103.47727709250785</v>
      </c>
      <c r="AR210" s="144">
        <v>103.50237892826819</v>
      </c>
      <c r="AS210" s="86"/>
      <c r="AT210" s="6">
        <f>IF(C210=1,IFERROR((X210-[1]abvfnd20!X210)/[1]abvfnd20!X210*100,""),"")</f>
        <v>4.0300480957059959</v>
      </c>
      <c r="AU210" s="148">
        <v>4.0300480957059959</v>
      </c>
      <c r="AV210" s="149">
        <v>8.7695723108753167</v>
      </c>
      <c r="AW210" s="49"/>
      <c r="BB210" s="143"/>
      <c r="BC210" s="143"/>
      <c r="BD210" s="143"/>
      <c r="BE210" s="143"/>
      <c r="BF210" s="143"/>
      <c r="BG210" s="143"/>
    </row>
    <row r="211" spans="1:77" s="6" customFormat="1" ht="11.25" x14ac:dyDescent="0.2">
      <c r="A211" s="110">
        <v>202</v>
      </c>
      <c r="B211" s="111" t="s">
        <v>261</v>
      </c>
      <c r="C211" s="112">
        <v>0</v>
      </c>
      <c r="D211" s="129">
        <v>0</v>
      </c>
      <c r="E211" s="113">
        <v>0</v>
      </c>
      <c r="F211" s="113">
        <v>0</v>
      </c>
      <c r="G211" s="113">
        <v>0</v>
      </c>
      <c r="H211" s="113">
        <v>0</v>
      </c>
      <c r="I211" s="113">
        <v>0</v>
      </c>
      <c r="J211" s="113">
        <v>0</v>
      </c>
      <c r="K211" s="113">
        <v>0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14">
        <v>0</v>
      </c>
      <c r="T211" s="113">
        <v>0</v>
      </c>
      <c r="U211" s="129">
        <f t="shared" si="21"/>
        <v>0</v>
      </c>
      <c r="V211" s="86">
        <f t="shared" si="22"/>
        <v>0</v>
      </c>
      <c r="X211" s="129">
        <v>43973.400000000009</v>
      </c>
      <c r="Y211" s="94">
        <v>43973</v>
      </c>
      <c r="Z211" s="113">
        <f t="shared" si="23"/>
        <v>0</v>
      </c>
      <c r="AA211" s="114">
        <f t="shared" si="24"/>
        <v>0</v>
      </c>
      <c r="AC211" s="92">
        <v>0</v>
      </c>
      <c r="AD211" s="93">
        <f t="shared" si="25"/>
        <v>0</v>
      </c>
      <c r="AE211" s="89">
        <f t="shared" si="26"/>
        <v>0</v>
      </c>
      <c r="AF211" s="94">
        <v>0</v>
      </c>
      <c r="AG211" s="94" t="s">
        <v>58</v>
      </c>
      <c r="AH211" s="95">
        <f t="shared" si="27"/>
        <v>0</v>
      </c>
      <c r="AI211" s="50"/>
      <c r="AJ211" s="50"/>
      <c r="AK211" s="78">
        <v>0</v>
      </c>
      <c r="AL211" s="84">
        <v>0</v>
      </c>
      <c r="AM211" s="84">
        <v>0</v>
      </c>
      <c r="AN211" s="84">
        <v>0</v>
      </c>
      <c r="AO211" s="144">
        <v>0</v>
      </c>
      <c r="AP211" s="84">
        <v>0</v>
      </c>
      <c r="AQ211" s="84">
        <v>0</v>
      </c>
      <c r="AR211" s="144">
        <v>0</v>
      </c>
      <c r="AS211" s="86"/>
      <c r="AT211" s="6" t="str">
        <f>IF(C211=1,IFERROR((X211-[1]abvfnd20!X211)/[1]abvfnd20!X211*100,""),"")</f>
        <v/>
      </c>
      <c r="AU211" s="148" t="s">
        <v>513</v>
      </c>
      <c r="AV211" s="149" t="s">
        <v>513</v>
      </c>
      <c r="AW211" s="49"/>
      <c r="BB211" s="143"/>
      <c r="BC211" s="143"/>
      <c r="BD211" s="143"/>
      <c r="BE211" s="143"/>
      <c r="BF211" s="143"/>
      <c r="BG211" s="143"/>
    </row>
    <row r="212" spans="1:77" s="6" customFormat="1" ht="11.25" x14ac:dyDescent="0.2">
      <c r="A212" s="110">
        <v>203</v>
      </c>
      <c r="B212" s="111" t="s">
        <v>262</v>
      </c>
      <c r="C212" s="112">
        <v>0</v>
      </c>
      <c r="D212" s="129">
        <v>0</v>
      </c>
      <c r="E212" s="113">
        <v>0</v>
      </c>
      <c r="F212" s="113">
        <v>0</v>
      </c>
      <c r="G212" s="113">
        <v>0</v>
      </c>
      <c r="H212" s="113">
        <v>0</v>
      </c>
      <c r="I212" s="113">
        <v>0</v>
      </c>
      <c r="J212" s="113">
        <v>0</v>
      </c>
      <c r="K212" s="113">
        <v>0</v>
      </c>
      <c r="L212" s="113">
        <v>12107</v>
      </c>
      <c r="M212" s="113">
        <v>0</v>
      </c>
      <c r="N212" s="113">
        <v>0</v>
      </c>
      <c r="O212" s="113">
        <v>0</v>
      </c>
      <c r="P212" s="113">
        <v>0</v>
      </c>
      <c r="Q212" s="113">
        <v>0</v>
      </c>
      <c r="R212" s="113">
        <v>0</v>
      </c>
      <c r="S212" s="114">
        <v>0</v>
      </c>
      <c r="T212" s="113">
        <v>0</v>
      </c>
      <c r="U212" s="129">
        <f t="shared" si="21"/>
        <v>0</v>
      </c>
      <c r="V212" s="86">
        <f t="shared" si="22"/>
        <v>0</v>
      </c>
      <c r="X212" s="129">
        <v>45293.483039999999</v>
      </c>
      <c r="Y212" s="94">
        <v>58702.55</v>
      </c>
      <c r="Z212" s="113">
        <f t="shared" si="23"/>
        <v>13409.066960000004</v>
      </c>
      <c r="AA212" s="114">
        <f t="shared" si="24"/>
        <v>0</v>
      </c>
      <c r="AC212" s="92">
        <v>0</v>
      </c>
      <c r="AD212" s="93">
        <f t="shared" si="25"/>
        <v>0</v>
      </c>
      <c r="AE212" s="89">
        <f t="shared" si="26"/>
        <v>0</v>
      </c>
      <c r="AF212" s="94">
        <v>0</v>
      </c>
      <c r="AG212" s="94" t="s">
        <v>58</v>
      </c>
      <c r="AH212" s="95">
        <f t="shared" si="27"/>
        <v>0</v>
      </c>
      <c r="AI212" s="50"/>
      <c r="AJ212" s="50"/>
      <c r="AK212" s="78">
        <v>0</v>
      </c>
      <c r="AL212" s="84">
        <v>0</v>
      </c>
      <c r="AM212" s="84">
        <v>0</v>
      </c>
      <c r="AN212" s="84">
        <v>0</v>
      </c>
      <c r="AO212" s="144">
        <v>0</v>
      </c>
      <c r="AP212" s="84">
        <v>0</v>
      </c>
      <c r="AQ212" s="84">
        <v>0</v>
      </c>
      <c r="AR212" s="144">
        <v>0</v>
      </c>
      <c r="AS212" s="86"/>
      <c r="AT212" s="6" t="str">
        <f>IF(C212=1,IFERROR((X212-[1]abvfnd20!X212)/[1]abvfnd20!X212*100,""),"")</f>
        <v/>
      </c>
      <c r="AU212" s="148" t="s">
        <v>513</v>
      </c>
      <c r="AV212" s="149" t="s">
        <v>513</v>
      </c>
      <c r="AW212" s="49"/>
      <c r="BB212" s="143"/>
      <c r="BC212" s="143"/>
      <c r="BD212" s="143"/>
      <c r="BE212" s="143"/>
      <c r="BF212" s="143"/>
      <c r="BG212" s="143"/>
    </row>
    <row r="213" spans="1:77" s="6" customFormat="1" ht="11.25" x14ac:dyDescent="0.2">
      <c r="A213" s="110">
        <v>204</v>
      </c>
      <c r="B213" s="111" t="s">
        <v>263</v>
      </c>
      <c r="C213" s="112">
        <v>1</v>
      </c>
      <c r="D213" s="129">
        <v>0</v>
      </c>
      <c r="E213" s="113">
        <v>0</v>
      </c>
      <c r="F213" s="113">
        <v>0</v>
      </c>
      <c r="G213" s="113">
        <v>0</v>
      </c>
      <c r="H213" s="113">
        <v>0</v>
      </c>
      <c r="I213" s="113">
        <v>988288.5</v>
      </c>
      <c r="J213" s="113">
        <v>988289</v>
      </c>
      <c r="K213" s="113">
        <v>0</v>
      </c>
      <c r="L213" s="113">
        <v>766766</v>
      </c>
      <c r="M213" s="113">
        <v>0</v>
      </c>
      <c r="N213" s="113">
        <v>36166</v>
      </c>
      <c r="O213" s="113">
        <v>147021.84000000003</v>
      </c>
      <c r="P213" s="113">
        <v>0</v>
      </c>
      <c r="Q213" s="113">
        <v>0</v>
      </c>
      <c r="R213" s="113">
        <v>0</v>
      </c>
      <c r="S213" s="114">
        <v>0</v>
      </c>
      <c r="T213" s="113" t="s">
        <v>56</v>
      </c>
      <c r="U213" s="129">
        <f t="shared" si="21"/>
        <v>2926531.34</v>
      </c>
      <c r="V213" s="86">
        <f t="shared" si="22"/>
        <v>7.3149967042262221</v>
      </c>
      <c r="X213" s="129">
        <v>24204978.57</v>
      </c>
      <c r="Y213" s="94">
        <v>40007281.730000004</v>
      </c>
      <c r="Z213" s="113">
        <f t="shared" si="23"/>
        <v>15802303.160000004</v>
      </c>
      <c r="AA213" s="114">
        <f t="shared" si="24"/>
        <v>1155937.9553458365</v>
      </c>
      <c r="AC213" s="92">
        <v>158.0224813161164</v>
      </c>
      <c r="AD213" s="93">
        <f t="shared" si="25"/>
        <v>160.50972184212995</v>
      </c>
      <c r="AE213" s="89">
        <f t="shared" si="26"/>
        <v>2.4872405260135508</v>
      </c>
      <c r="AF213" s="94">
        <v>140.34</v>
      </c>
      <c r="AG213" s="94">
        <v>1</v>
      </c>
      <c r="AH213" s="95">
        <f t="shared" si="27"/>
        <v>160.50972184212995</v>
      </c>
      <c r="AI213" s="50"/>
      <c r="AJ213" s="50"/>
      <c r="AK213" s="88">
        <v>158.11204143049466</v>
      </c>
      <c r="AL213" s="89">
        <v>159.25332037656395</v>
      </c>
      <c r="AM213" s="89">
        <v>158.11204143049466</v>
      </c>
      <c r="AN213" s="89">
        <v>160.44041453105851</v>
      </c>
      <c r="AO213" s="144">
        <v>160.50972184212995</v>
      </c>
      <c r="AP213" s="84">
        <v>160.50972184212995</v>
      </c>
      <c r="AQ213" s="84">
        <v>160.50972184212995</v>
      </c>
      <c r="AR213" s="144">
        <v>160.50972184212995</v>
      </c>
      <c r="AS213" s="86"/>
      <c r="AT213" s="6">
        <f>IF(C213=1,IFERROR((X213-[1]abvfnd20!X213)/[1]abvfnd20!X213*100,""),"")</f>
        <v>1.3648680138804501</v>
      </c>
      <c r="AU213" s="148">
        <v>1.3648680138804501</v>
      </c>
      <c r="AV213" s="149">
        <v>2.8407666598582777</v>
      </c>
      <c r="AW213" s="49"/>
      <c r="BB213" s="143"/>
      <c r="BC213" s="143"/>
      <c r="BD213" s="143"/>
      <c r="BE213" s="143"/>
      <c r="BF213" s="143"/>
      <c r="BG213" s="143"/>
    </row>
    <row r="214" spans="1:77" s="6" customFormat="1" ht="11.25" x14ac:dyDescent="0.2">
      <c r="A214" s="110">
        <v>205</v>
      </c>
      <c r="B214" s="111" t="s">
        <v>264</v>
      </c>
      <c r="C214" s="112">
        <v>0</v>
      </c>
      <c r="D214" s="129">
        <v>0</v>
      </c>
      <c r="E214" s="113">
        <v>0</v>
      </c>
      <c r="F214" s="113">
        <v>0</v>
      </c>
      <c r="G214" s="113">
        <v>0</v>
      </c>
      <c r="H214" s="113">
        <v>0</v>
      </c>
      <c r="I214" s="113">
        <v>0</v>
      </c>
      <c r="J214" s="113">
        <v>0</v>
      </c>
      <c r="K214" s="113">
        <v>0</v>
      </c>
      <c r="L214" s="113">
        <v>0</v>
      </c>
      <c r="M214" s="113">
        <v>0</v>
      </c>
      <c r="N214" s="113">
        <v>0</v>
      </c>
      <c r="O214" s="113">
        <v>0</v>
      </c>
      <c r="P214" s="113">
        <v>0</v>
      </c>
      <c r="Q214" s="113">
        <v>0</v>
      </c>
      <c r="R214" s="113">
        <v>0</v>
      </c>
      <c r="S214" s="114">
        <v>0</v>
      </c>
      <c r="T214" s="113">
        <v>0</v>
      </c>
      <c r="U214" s="129">
        <f t="shared" si="21"/>
        <v>0</v>
      </c>
      <c r="V214" s="86">
        <f t="shared" si="22"/>
        <v>0</v>
      </c>
      <c r="X214" s="129">
        <v>0</v>
      </c>
      <c r="Y214" s="94">
        <v>658.55000000000007</v>
      </c>
      <c r="Z214" s="113">
        <f t="shared" si="23"/>
        <v>658.55000000000007</v>
      </c>
      <c r="AA214" s="114">
        <f t="shared" si="24"/>
        <v>0</v>
      </c>
      <c r="AC214" s="92">
        <v>0</v>
      </c>
      <c r="AD214" s="93">
        <f t="shared" si="25"/>
        <v>0</v>
      </c>
      <c r="AE214" s="89">
        <f t="shared" si="26"/>
        <v>0</v>
      </c>
      <c r="AF214" s="94">
        <v>0</v>
      </c>
      <c r="AG214" s="94" t="s">
        <v>58</v>
      </c>
      <c r="AH214" s="95">
        <f t="shared" si="27"/>
        <v>0</v>
      </c>
      <c r="AI214" s="50"/>
      <c r="AJ214" s="50"/>
      <c r="AK214" s="78">
        <v>0</v>
      </c>
      <c r="AL214" s="84">
        <v>0</v>
      </c>
      <c r="AM214" s="84">
        <v>0</v>
      </c>
      <c r="AN214" s="84">
        <v>0</v>
      </c>
      <c r="AO214" s="144">
        <v>0</v>
      </c>
      <c r="AP214" s="84">
        <v>0</v>
      </c>
      <c r="AQ214" s="84">
        <v>0</v>
      </c>
      <c r="AR214" s="144">
        <v>0</v>
      </c>
      <c r="AS214" s="86"/>
      <c r="AT214" s="6" t="str">
        <f>IF(C214=1,IFERROR((X214-[1]abvfnd20!X214)/[1]abvfnd20!X214*100,""),"")</f>
        <v/>
      </c>
      <c r="AU214" s="148" t="s">
        <v>513</v>
      </c>
      <c r="AV214" s="149" t="s">
        <v>513</v>
      </c>
      <c r="AW214" s="49"/>
      <c r="BB214" s="143"/>
      <c r="BC214" s="143"/>
      <c r="BD214" s="143"/>
      <c r="BE214" s="143"/>
      <c r="BF214" s="143"/>
      <c r="BG214" s="143"/>
    </row>
    <row r="215" spans="1:77" s="6" customFormat="1" ht="11.25" x14ac:dyDescent="0.2">
      <c r="A215" s="110">
        <v>206</v>
      </c>
      <c r="B215" s="111" t="s">
        <v>265</v>
      </c>
      <c r="C215" s="112">
        <v>0</v>
      </c>
      <c r="D215" s="129">
        <v>0</v>
      </c>
      <c r="E215" s="113">
        <v>0</v>
      </c>
      <c r="F215" s="113">
        <v>0</v>
      </c>
      <c r="G215" s="113">
        <v>0</v>
      </c>
      <c r="H215" s="113">
        <v>0</v>
      </c>
      <c r="I215" s="113">
        <v>0</v>
      </c>
      <c r="J215" s="113">
        <v>0</v>
      </c>
      <c r="K215" s="113">
        <v>0</v>
      </c>
      <c r="L215" s="113">
        <v>0</v>
      </c>
      <c r="M215" s="113">
        <v>0</v>
      </c>
      <c r="N215" s="113">
        <v>0</v>
      </c>
      <c r="O215" s="113">
        <v>0</v>
      </c>
      <c r="P215" s="113">
        <v>0</v>
      </c>
      <c r="Q215" s="113">
        <v>0</v>
      </c>
      <c r="R215" s="113">
        <v>0</v>
      </c>
      <c r="S215" s="114">
        <v>0</v>
      </c>
      <c r="T215" s="113">
        <v>0</v>
      </c>
      <c r="U215" s="129">
        <f t="shared" si="21"/>
        <v>0</v>
      </c>
      <c r="V215" s="86">
        <f t="shared" si="22"/>
        <v>0</v>
      </c>
      <c r="X215" s="129">
        <v>0</v>
      </c>
      <c r="Y215" s="94">
        <v>691.85</v>
      </c>
      <c r="Z215" s="113">
        <f t="shared" si="23"/>
        <v>691.85</v>
      </c>
      <c r="AA215" s="114">
        <f t="shared" si="24"/>
        <v>0</v>
      </c>
      <c r="AC215" s="92">
        <v>0</v>
      </c>
      <c r="AD215" s="93">
        <f t="shared" si="25"/>
        <v>0</v>
      </c>
      <c r="AE215" s="89">
        <f t="shared" si="26"/>
        <v>0</v>
      </c>
      <c r="AF215" s="94">
        <v>0</v>
      </c>
      <c r="AG215" s="94" t="s">
        <v>58</v>
      </c>
      <c r="AH215" s="95">
        <f t="shared" si="27"/>
        <v>0</v>
      </c>
      <c r="AI215" s="50"/>
      <c r="AJ215" s="50"/>
      <c r="AK215" s="78">
        <v>0</v>
      </c>
      <c r="AL215" s="84">
        <v>0</v>
      </c>
      <c r="AM215" s="84">
        <v>0</v>
      </c>
      <c r="AN215" s="84">
        <v>0</v>
      </c>
      <c r="AO215" s="144">
        <v>0</v>
      </c>
      <c r="AP215" s="84">
        <v>0</v>
      </c>
      <c r="AQ215" s="84">
        <v>0</v>
      </c>
      <c r="AR215" s="144">
        <v>0</v>
      </c>
      <c r="AS215" s="86"/>
      <c r="AT215" s="6" t="str">
        <f>IF(C215=1,IFERROR((X215-[1]abvfnd20!X215)/[1]abvfnd20!X215*100,""),"")</f>
        <v/>
      </c>
      <c r="AU215" s="148" t="s">
        <v>513</v>
      </c>
      <c r="AV215" s="149" t="s">
        <v>513</v>
      </c>
      <c r="AW215" s="49"/>
      <c r="BB215" s="143"/>
      <c r="BC215" s="143"/>
      <c r="BD215" s="143"/>
      <c r="BE215" s="143"/>
      <c r="BF215" s="143"/>
      <c r="BG215" s="143"/>
    </row>
    <row r="216" spans="1:77" s="6" customFormat="1" ht="11.25" x14ac:dyDescent="0.2">
      <c r="A216" s="110">
        <v>207</v>
      </c>
      <c r="B216" s="111" t="s">
        <v>266</v>
      </c>
      <c r="C216" s="112">
        <v>1</v>
      </c>
      <c r="D216" s="129">
        <v>9707955</v>
      </c>
      <c r="E216" s="113">
        <v>32978</v>
      </c>
      <c r="F216" s="113">
        <v>0</v>
      </c>
      <c r="G216" s="113">
        <v>0</v>
      </c>
      <c r="H216" s="113">
        <v>0</v>
      </c>
      <c r="I216" s="113">
        <v>139236</v>
      </c>
      <c r="J216" s="113">
        <v>4772842</v>
      </c>
      <c r="K216" s="113">
        <v>288388</v>
      </c>
      <c r="L216" s="113">
        <v>2595668</v>
      </c>
      <c r="M216" s="113">
        <v>48950</v>
      </c>
      <c r="N216" s="113">
        <v>0</v>
      </c>
      <c r="O216" s="113">
        <v>4609.6400000000003</v>
      </c>
      <c r="P216" s="113">
        <v>0</v>
      </c>
      <c r="Q216" s="113">
        <v>0</v>
      </c>
      <c r="R216" s="113">
        <v>0</v>
      </c>
      <c r="S216" s="114">
        <v>0</v>
      </c>
      <c r="T216" s="113" t="s">
        <v>56</v>
      </c>
      <c r="U216" s="129">
        <f t="shared" si="21"/>
        <v>17590626.640000001</v>
      </c>
      <c r="V216" s="86">
        <f t="shared" si="22"/>
        <v>7.0778439172045848</v>
      </c>
      <c r="X216" s="129">
        <v>143592665.22735</v>
      </c>
      <c r="Y216" s="94">
        <v>248530864</v>
      </c>
      <c r="Z216" s="113">
        <f t="shared" si="23"/>
        <v>104938198.77265</v>
      </c>
      <c r="AA216" s="114">
        <f t="shared" si="24"/>
        <v>7427361.9186540646</v>
      </c>
      <c r="AC216" s="92">
        <v>167.12762544794612</v>
      </c>
      <c r="AD216" s="93">
        <f t="shared" si="25"/>
        <v>167.90795107786823</v>
      </c>
      <c r="AE216" s="89">
        <f t="shared" si="26"/>
        <v>0.78032562992211751</v>
      </c>
      <c r="AF216" s="94">
        <v>4.18</v>
      </c>
      <c r="AG216" s="94">
        <v>1</v>
      </c>
      <c r="AH216" s="95">
        <f t="shared" si="27"/>
        <v>167.90795107786823</v>
      </c>
      <c r="AI216" s="50"/>
      <c r="AJ216" s="50"/>
      <c r="AK216" s="78">
        <v>164.11083846955052</v>
      </c>
      <c r="AL216" s="84">
        <v>164.10446915683175</v>
      </c>
      <c r="AM216" s="84">
        <v>164.11083846955052</v>
      </c>
      <c r="AN216" s="84">
        <v>167.83486292201971</v>
      </c>
      <c r="AO216" s="144">
        <v>167.90795107786823</v>
      </c>
      <c r="AP216" s="84">
        <v>167.90795107786823</v>
      </c>
      <c r="AQ216" s="84">
        <v>167.90795107786823</v>
      </c>
      <c r="AR216" s="144">
        <v>167.90795107786823</v>
      </c>
      <c r="AS216" s="86"/>
      <c r="AT216" s="6">
        <f>IF(C216=1,IFERROR((X216-[1]abvfnd20!X216)/[1]abvfnd20!X216*100,""),"")</f>
        <v>1.4223058935059163</v>
      </c>
      <c r="AU216" s="148">
        <v>1.4223058935059163</v>
      </c>
      <c r="AV216" s="149">
        <v>3.3956631451166652</v>
      </c>
      <c r="AW216" s="49"/>
      <c r="BB216" s="143"/>
      <c r="BC216" s="143"/>
      <c r="BD216" s="143"/>
      <c r="BE216" s="143"/>
      <c r="BF216" s="143"/>
      <c r="BG216" s="143"/>
    </row>
    <row r="217" spans="1:77" s="6" customFormat="1" ht="11.25" x14ac:dyDescent="0.2">
      <c r="A217" s="110">
        <v>208</v>
      </c>
      <c r="B217" s="111" t="s">
        <v>267</v>
      </c>
      <c r="C217" s="112">
        <v>1</v>
      </c>
      <c r="D217" s="129">
        <v>0</v>
      </c>
      <c r="E217" s="113">
        <v>45000</v>
      </c>
      <c r="F217" s="113">
        <v>0</v>
      </c>
      <c r="G217" s="113">
        <v>0</v>
      </c>
      <c r="H217" s="113">
        <v>0</v>
      </c>
      <c r="I217" s="113">
        <v>0</v>
      </c>
      <c r="J217" s="113">
        <v>44450</v>
      </c>
      <c r="K217" s="113">
        <v>107903</v>
      </c>
      <c r="L217" s="113">
        <v>253153</v>
      </c>
      <c r="M217" s="113">
        <v>0</v>
      </c>
      <c r="N217" s="113">
        <v>0</v>
      </c>
      <c r="O217" s="113">
        <v>13407.52</v>
      </c>
      <c r="P217" s="113">
        <v>0</v>
      </c>
      <c r="Q217" s="113">
        <v>0</v>
      </c>
      <c r="R217" s="113">
        <v>0</v>
      </c>
      <c r="S217" s="114">
        <v>0</v>
      </c>
      <c r="T217" s="113" t="s">
        <v>56</v>
      </c>
      <c r="U217" s="129">
        <f t="shared" si="21"/>
        <v>463913.52</v>
      </c>
      <c r="V217" s="86">
        <f t="shared" si="22"/>
        <v>3.0480351905477394</v>
      </c>
      <c r="X217" s="129">
        <v>9555961.1148400009</v>
      </c>
      <c r="Y217" s="94">
        <v>15220084.119718894</v>
      </c>
      <c r="Z217" s="113">
        <f t="shared" si="23"/>
        <v>5664123.0048788935</v>
      </c>
      <c r="AA217" s="114">
        <f t="shared" si="24"/>
        <v>172644.46242461872</v>
      </c>
      <c r="AC217" s="92">
        <v>160.35544220356425</v>
      </c>
      <c r="AD217" s="93">
        <f t="shared" si="25"/>
        <v>157.46652248224663</v>
      </c>
      <c r="AE217" s="89">
        <f t="shared" si="26"/>
        <v>-2.8889197213176203</v>
      </c>
      <c r="AF217" s="94">
        <v>12</v>
      </c>
      <c r="AG217" s="94">
        <v>1</v>
      </c>
      <c r="AH217" s="95">
        <f t="shared" si="27"/>
        <v>157.46652248224663</v>
      </c>
      <c r="AI217" s="50"/>
      <c r="AJ217" s="50"/>
      <c r="AK217" s="78">
        <v>157.63633533760012</v>
      </c>
      <c r="AL217" s="84">
        <v>157.93309457231555</v>
      </c>
      <c r="AM217" s="84">
        <v>157.63633533760012</v>
      </c>
      <c r="AN217" s="84">
        <v>155.76882388356208</v>
      </c>
      <c r="AO217" s="144">
        <v>157.42716043919754</v>
      </c>
      <c r="AP217" s="84">
        <v>157.42716043919754</v>
      </c>
      <c r="AQ217" s="84">
        <v>157.42347902587628</v>
      </c>
      <c r="AR217" s="144">
        <v>157.46652248224663</v>
      </c>
      <c r="AS217" s="86"/>
      <c r="AT217" s="6">
        <f>IF(C217=1,IFERROR((X217-[1]abvfnd20!X217)/[1]abvfnd20!X217*100,""),"")</f>
        <v>4.8382314027742721</v>
      </c>
      <c r="AU217" s="148">
        <v>4.8382314027742721</v>
      </c>
      <c r="AV217" s="149">
        <v>4.4671378975720994</v>
      </c>
      <c r="AW217" s="49"/>
      <c r="BB217" s="143"/>
      <c r="BC217" s="143"/>
      <c r="BD217" s="143"/>
      <c r="BE217" s="143"/>
      <c r="BF217" s="143"/>
      <c r="BG217" s="143"/>
    </row>
    <row r="218" spans="1:77" s="50" customFormat="1" ht="11.25" x14ac:dyDescent="0.2">
      <c r="A218" s="110">
        <v>209</v>
      </c>
      <c r="B218" s="111" t="s">
        <v>268</v>
      </c>
      <c r="C218" s="112">
        <v>1</v>
      </c>
      <c r="D218" s="129">
        <v>0</v>
      </c>
      <c r="E218" s="113">
        <v>0</v>
      </c>
      <c r="F218" s="113">
        <v>0</v>
      </c>
      <c r="G218" s="113">
        <v>0</v>
      </c>
      <c r="H218" s="113">
        <v>0</v>
      </c>
      <c r="I218" s="113">
        <v>0</v>
      </c>
      <c r="J218" s="113">
        <v>227811</v>
      </c>
      <c r="K218" s="113">
        <v>0</v>
      </c>
      <c r="L218" s="113">
        <v>1363793</v>
      </c>
      <c r="M218" s="113">
        <v>0</v>
      </c>
      <c r="N218" s="113">
        <v>96425</v>
      </c>
      <c r="O218" s="113">
        <v>76496.350000000006</v>
      </c>
      <c r="P218" s="113">
        <v>0</v>
      </c>
      <c r="Q218" s="113">
        <v>0</v>
      </c>
      <c r="R218" s="113">
        <v>0</v>
      </c>
      <c r="S218" s="114">
        <v>0</v>
      </c>
      <c r="T218" s="113" t="s">
        <v>66</v>
      </c>
      <c r="U218" s="129">
        <f t="shared" si="21"/>
        <v>932611.62000000011</v>
      </c>
      <c r="V218" s="86">
        <f t="shared" si="22"/>
        <v>4.1947447354481877</v>
      </c>
      <c r="X218" s="129">
        <v>18178355.150000002</v>
      </c>
      <c r="Y218" s="94">
        <v>22232857.511420306</v>
      </c>
      <c r="Z218" s="113">
        <f t="shared" si="23"/>
        <v>4054502.3614203036</v>
      </c>
      <c r="AA218" s="114">
        <f t="shared" si="24"/>
        <v>170076.02435430064</v>
      </c>
      <c r="AC218" s="92">
        <v>120.5335739318474</v>
      </c>
      <c r="AD218" s="93">
        <f t="shared" si="25"/>
        <v>121.36841482638765</v>
      </c>
      <c r="AE218" s="89">
        <f t="shared" si="26"/>
        <v>0.83484089454024968</v>
      </c>
      <c r="AF218" s="94">
        <v>68.72</v>
      </c>
      <c r="AG218" s="94">
        <v>1</v>
      </c>
      <c r="AH218" s="95">
        <f t="shared" si="27"/>
        <v>121.36841482638765</v>
      </c>
      <c r="AK218" s="78">
        <v>122.43939715768579</v>
      </c>
      <c r="AL218" s="84">
        <v>122.03289483540513</v>
      </c>
      <c r="AM218" s="84">
        <v>122.43939715768579</v>
      </c>
      <c r="AN218" s="84">
        <v>121.5976965911929</v>
      </c>
      <c r="AO218" s="144">
        <v>121.36632735523185</v>
      </c>
      <c r="AP218" s="84">
        <v>121.36632735523185</v>
      </c>
      <c r="AQ218" s="84">
        <v>121.35552707810635</v>
      </c>
      <c r="AR218" s="144">
        <v>121.36841482638765</v>
      </c>
      <c r="AS218" s="87"/>
      <c r="AT218" s="6">
        <f>IF(C218=1,IFERROR((X218-[1]abvfnd20!X218)/[1]abvfnd20!X218*100,""),"")</f>
        <v>1.7854973426798231</v>
      </c>
      <c r="AU218" s="148">
        <v>1.7854973426798231</v>
      </c>
      <c r="AV218" s="149">
        <v>0.30298737885965987</v>
      </c>
      <c r="AW218" s="49"/>
      <c r="AX218" s="6"/>
      <c r="AY218" s="6"/>
      <c r="AZ218" s="6"/>
      <c r="BA218" s="6"/>
      <c r="BB218" s="143"/>
      <c r="BC218" s="143"/>
      <c r="BD218" s="143"/>
      <c r="BE218" s="143"/>
      <c r="BF218" s="143"/>
      <c r="BG218" s="143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</row>
    <row r="219" spans="1:77" s="6" customFormat="1" ht="11.25" x14ac:dyDescent="0.2">
      <c r="A219" s="110">
        <v>210</v>
      </c>
      <c r="B219" s="111" t="s">
        <v>269</v>
      </c>
      <c r="C219" s="112">
        <v>1</v>
      </c>
      <c r="D219" s="129">
        <v>0</v>
      </c>
      <c r="E219" s="113">
        <v>0</v>
      </c>
      <c r="F219" s="113">
        <v>0</v>
      </c>
      <c r="G219" s="113">
        <v>0</v>
      </c>
      <c r="H219" s="113">
        <v>0</v>
      </c>
      <c r="I219" s="113">
        <v>0</v>
      </c>
      <c r="J219" s="113">
        <v>362395</v>
      </c>
      <c r="K219" s="113">
        <v>74605</v>
      </c>
      <c r="L219" s="113">
        <v>1462269</v>
      </c>
      <c r="M219" s="113">
        <v>3547</v>
      </c>
      <c r="N219" s="113">
        <v>132005</v>
      </c>
      <c r="O219" s="113">
        <v>161520.59000000003</v>
      </c>
      <c r="P219" s="113">
        <v>0</v>
      </c>
      <c r="Q219" s="113">
        <v>0</v>
      </c>
      <c r="R219" s="113">
        <v>0</v>
      </c>
      <c r="S219" s="114">
        <v>0</v>
      </c>
      <c r="T219" s="120" t="s">
        <v>102</v>
      </c>
      <c r="U219" s="129">
        <f t="shared" si="21"/>
        <v>2196341.59</v>
      </c>
      <c r="V219" s="86">
        <f t="shared" si="22"/>
        <v>5.2968047388707582</v>
      </c>
      <c r="X219" s="129">
        <v>31063338.950000003</v>
      </c>
      <c r="Y219" s="94">
        <v>41465406</v>
      </c>
      <c r="Z219" s="113">
        <f t="shared" si="23"/>
        <v>10402067.049999997</v>
      </c>
      <c r="AA219" s="114">
        <f t="shared" si="24"/>
        <v>550977.18044491357</v>
      </c>
      <c r="AC219" s="92">
        <v>132.11447528086714</v>
      </c>
      <c r="AD219" s="93">
        <f t="shared" si="25"/>
        <v>131.71291368713307</v>
      </c>
      <c r="AE219" s="89">
        <f t="shared" si="26"/>
        <v>-0.40156159373407263</v>
      </c>
      <c r="AF219" s="94">
        <v>169.88000000000002</v>
      </c>
      <c r="AG219" s="94">
        <v>1</v>
      </c>
      <c r="AH219" s="95">
        <f t="shared" si="27"/>
        <v>131.71291368713307</v>
      </c>
      <c r="AI219" s="50"/>
      <c r="AJ219" s="50"/>
      <c r="AK219" s="78">
        <v>131.82946433483974</v>
      </c>
      <c r="AL219" s="84">
        <v>132.42734341113137</v>
      </c>
      <c r="AM219" s="84">
        <v>131.82946433483974</v>
      </c>
      <c r="AN219" s="84">
        <v>131.82946433483974</v>
      </c>
      <c r="AO219" s="144">
        <v>131.82946433483974</v>
      </c>
      <c r="AP219" s="84">
        <v>131.71291368713307</v>
      </c>
      <c r="AQ219" s="84">
        <v>131.71291368713307</v>
      </c>
      <c r="AR219" s="144">
        <v>131.71291368713307</v>
      </c>
      <c r="AS219" s="86"/>
      <c r="AT219" s="6">
        <f>IF(C219=1,IFERROR((X219-[1]abvfnd20!X219)/[1]abvfnd20!X219*100,""),"")</f>
        <v>3.4397674637742361</v>
      </c>
      <c r="AU219" s="148">
        <v>3.4397674637742361</v>
      </c>
      <c r="AV219" s="149">
        <v>2.8178352351111746</v>
      </c>
      <c r="AW219" s="49"/>
      <c r="BB219" s="143"/>
      <c r="BC219" s="143"/>
      <c r="BD219" s="143"/>
      <c r="BE219" s="143"/>
      <c r="BF219" s="143"/>
      <c r="BG219" s="143"/>
    </row>
    <row r="220" spans="1:77" s="6" customFormat="1" ht="11.25" x14ac:dyDescent="0.2">
      <c r="A220" s="110">
        <v>211</v>
      </c>
      <c r="B220" s="111" t="s">
        <v>270</v>
      </c>
      <c r="C220" s="112">
        <v>1</v>
      </c>
      <c r="D220" s="129">
        <v>0</v>
      </c>
      <c r="E220" s="113">
        <v>797137.56</v>
      </c>
      <c r="F220" s="113">
        <v>0</v>
      </c>
      <c r="G220" s="113">
        <v>0</v>
      </c>
      <c r="H220" s="113">
        <v>0</v>
      </c>
      <c r="I220" s="113">
        <v>0</v>
      </c>
      <c r="J220" s="113">
        <v>2065256.2</v>
      </c>
      <c r="K220" s="113">
        <v>504288</v>
      </c>
      <c r="L220" s="113">
        <v>1979704</v>
      </c>
      <c r="M220" s="113">
        <v>39094</v>
      </c>
      <c r="N220" s="113">
        <v>0</v>
      </c>
      <c r="O220" s="113">
        <v>6320.3</v>
      </c>
      <c r="P220" s="113">
        <v>0</v>
      </c>
      <c r="Q220" s="113">
        <v>0</v>
      </c>
      <c r="R220" s="113">
        <v>35253</v>
      </c>
      <c r="S220" s="114">
        <v>0</v>
      </c>
      <c r="T220" s="113" t="s">
        <v>56</v>
      </c>
      <c r="U220" s="129">
        <f t="shared" si="21"/>
        <v>5427053.0599999996</v>
      </c>
      <c r="V220" s="86">
        <f t="shared" si="22"/>
        <v>8.5937032199966588</v>
      </c>
      <c r="X220" s="129">
        <v>50577443.990000002</v>
      </c>
      <c r="Y220" s="94">
        <v>63151506.644676864</v>
      </c>
      <c r="Z220" s="113">
        <f t="shared" si="23"/>
        <v>12574062.654676862</v>
      </c>
      <c r="AA220" s="114">
        <f t="shared" si="24"/>
        <v>1080577.627239363</v>
      </c>
      <c r="AC220" s="92">
        <v>118.14649127205683</v>
      </c>
      <c r="AD220" s="93">
        <f t="shared" si="25"/>
        <v>122.72452722148228</v>
      </c>
      <c r="AE220" s="89">
        <f t="shared" si="26"/>
        <v>4.5780359494254412</v>
      </c>
      <c r="AF220" s="94">
        <v>9.9600000000000009</v>
      </c>
      <c r="AG220" s="94">
        <v>1</v>
      </c>
      <c r="AH220" s="95">
        <f t="shared" si="27"/>
        <v>122.72452722148228</v>
      </c>
      <c r="AI220" s="50"/>
      <c r="AJ220" s="50"/>
      <c r="AK220" s="78">
        <v>118.81611811181634</v>
      </c>
      <c r="AL220" s="84">
        <v>118.85411450036986</v>
      </c>
      <c r="AM220" s="84">
        <v>118.81611811181634</v>
      </c>
      <c r="AN220" s="84">
        <v>122.71299106612791</v>
      </c>
      <c r="AO220" s="144">
        <v>122.72452722148228</v>
      </c>
      <c r="AP220" s="84">
        <v>122.72452722148228</v>
      </c>
      <c r="AQ220" s="84">
        <v>122.72452722148228</v>
      </c>
      <c r="AR220" s="144">
        <v>122.72452722148228</v>
      </c>
      <c r="AS220" s="86"/>
      <c r="AT220" s="6">
        <f>IF(C220=1,IFERROR((X220-[1]abvfnd20!X220)/[1]abvfnd20!X220*100,""),"")</f>
        <v>0.49886260202783339</v>
      </c>
      <c r="AU220" s="148">
        <v>0.49886260202783339</v>
      </c>
      <c r="AV220" s="149">
        <v>3.9554549583271439</v>
      </c>
      <c r="AW220" s="49"/>
      <c r="BB220" s="143"/>
      <c r="BC220" s="143"/>
      <c r="BD220" s="143"/>
      <c r="BE220" s="143"/>
      <c r="BF220" s="143"/>
      <c r="BG220" s="143"/>
    </row>
    <row r="221" spans="1:77" s="6" customFormat="1" ht="11.25" x14ac:dyDescent="0.2">
      <c r="A221" s="110">
        <v>212</v>
      </c>
      <c r="B221" s="111" t="s">
        <v>271</v>
      </c>
      <c r="C221" s="112">
        <v>1</v>
      </c>
      <c r="D221" s="129">
        <v>0</v>
      </c>
      <c r="E221" s="113">
        <v>0</v>
      </c>
      <c r="F221" s="113">
        <v>0</v>
      </c>
      <c r="G221" s="113">
        <v>0</v>
      </c>
      <c r="H221" s="113">
        <v>0</v>
      </c>
      <c r="I221" s="113">
        <v>0</v>
      </c>
      <c r="J221" s="113">
        <v>901555</v>
      </c>
      <c r="K221" s="113">
        <v>0</v>
      </c>
      <c r="L221" s="113">
        <v>2637531</v>
      </c>
      <c r="M221" s="113">
        <v>38250</v>
      </c>
      <c r="N221" s="113">
        <v>0</v>
      </c>
      <c r="O221" s="113">
        <v>140946.61000000002</v>
      </c>
      <c r="P221" s="113">
        <v>0</v>
      </c>
      <c r="Q221" s="113">
        <v>0</v>
      </c>
      <c r="R221" s="113">
        <v>0</v>
      </c>
      <c r="S221" s="114">
        <v>0</v>
      </c>
      <c r="T221" s="113" t="s">
        <v>56</v>
      </c>
      <c r="U221" s="129">
        <f t="shared" si="21"/>
        <v>3718282.61</v>
      </c>
      <c r="V221" s="86">
        <f t="shared" si="22"/>
        <v>6.5881505827066835</v>
      </c>
      <c r="X221" s="129">
        <v>45073173.739999995</v>
      </c>
      <c r="Y221" s="94">
        <v>56438943.878425688</v>
      </c>
      <c r="Z221" s="113">
        <f t="shared" si="23"/>
        <v>11365770.138425693</v>
      </c>
      <c r="AA221" s="114">
        <f t="shared" si="24"/>
        <v>748794.05160379456</v>
      </c>
      <c r="AC221" s="92">
        <v>113.98871307244087</v>
      </c>
      <c r="AD221" s="93">
        <f t="shared" si="25"/>
        <v>123.55497784128724</v>
      </c>
      <c r="AE221" s="89">
        <f t="shared" si="26"/>
        <v>9.5662647688463665</v>
      </c>
      <c r="AF221" s="94">
        <v>156.25</v>
      </c>
      <c r="AG221" s="94">
        <v>1</v>
      </c>
      <c r="AH221" s="95">
        <f t="shared" si="27"/>
        <v>123.55497784128724</v>
      </c>
      <c r="AI221" s="50"/>
      <c r="AJ221" s="50"/>
      <c r="AK221" s="78">
        <v>124.98534520437821</v>
      </c>
      <c r="AL221" s="84">
        <v>127.07045432926958</v>
      </c>
      <c r="AM221" s="84">
        <v>124.98534520437821</v>
      </c>
      <c r="AN221" s="84">
        <v>124.98534520437821</v>
      </c>
      <c r="AO221" s="144">
        <v>124.98534520437821</v>
      </c>
      <c r="AP221" s="84">
        <v>123.55100804244327</v>
      </c>
      <c r="AQ221" s="84">
        <v>123.55063675787279</v>
      </c>
      <c r="AR221" s="144">
        <v>123.55497784128724</v>
      </c>
      <c r="AS221" s="86"/>
      <c r="AT221" s="6">
        <f>IF(C221=1,IFERROR((X221-[1]abvfnd20!X221)/[1]abvfnd20!X221*100,""),"")</f>
        <v>2.1453877905697327</v>
      </c>
      <c r="AU221" s="148">
        <v>2.1453877905697327</v>
      </c>
      <c r="AV221" s="149">
        <v>0.87863308674570773</v>
      </c>
      <c r="AW221" s="49"/>
      <c r="BB221" s="143"/>
      <c r="BC221" s="143"/>
      <c r="BD221" s="143"/>
      <c r="BE221" s="143"/>
      <c r="BF221" s="143"/>
      <c r="BG221" s="143"/>
    </row>
    <row r="222" spans="1:77" s="6" customFormat="1" ht="11.25" x14ac:dyDescent="0.2">
      <c r="A222" s="110">
        <v>213</v>
      </c>
      <c r="B222" s="111" t="s">
        <v>272</v>
      </c>
      <c r="C222" s="112">
        <v>1</v>
      </c>
      <c r="D222" s="129">
        <v>0</v>
      </c>
      <c r="E222" s="113">
        <v>0</v>
      </c>
      <c r="F222" s="113">
        <v>0</v>
      </c>
      <c r="G222" s="113">
        <v>0</v>
      </c>
      <c r="H222" s="113">
        <v>0</v>
      </c>
      <c r="I222" s="113">
        <v>0</v>
      </c>
      <c r="J222" s="113">
        <v>1190807</v>
      </c>
      <c r="K222" s="113">
        <v>236104</v>
      </c>
      <c r="L222" s="113">
        <v>746922</v>
      </c>
      <c r="M222" s="113">
        <v>0</v>
      </c>
      <c r="N222" s="113">
        <v>0</v>
      </c>
      <c r="O222" s="113">
        <v>2833.11</v>
      </c>
      <c r="P222" s="113">
        <v>0</v>
      </c>
      <c r="Q222" s="113">
        <v>0</v>
      </c>
      <c r="R222" s="113">
        <v>0</v>
      </c>
      <c r="S222" s="114">
        <v>0</v>
      </c>
      <c r="T222" s="113" t="s">
        <v>56</v>
      </c>
      <c r="U222" s="129">
        <f t="shared" si="21"/>
        <v>2176666.11</v>
      </c>
      <c r="V222" s="86">
        <f t="shared" si="22"/>
        <v>7.3114411374813839</v>
      </c>
      <c r="X222" s="129">
        <v>15653167.560000001</v>
      </c>
      <c r="Y222" s="94">
        <v>29770685</v>
      </c>
      <c r="Z222" s="113">
        <f t="shared" si="23"/>
        <v>14117517.439999999</v>
      </c>
      <c r="AA222" s="114">
        <f t="shared" si="24"/>
        <v>1032193.9776992687</v>
      </c>
      <c r="AC222" s="92">
        <v>169.7523875701942</v>
      </c>
      <c r="AD222" s="93">
        <f t="shared" si="25"/>
        <v>183.59537079088631</v>
      </c>
      <c r="AE222" s="89">
        <f t="shared" si="26"/>
        <v>13.842983220692105</v>
      </c>
      <c r="AF222" s="94">
        <v>2</v>
      </c>
      <c r="AG222" s="94">
        <v>1</v>
      </c>
      <c r="AH222" s="95">
        <f t="shared" si="27"/>
        <v>183.59537079088631</v>
      </c>
      <c r="AI222" s="50"/>
      <c r="AJ222" s="50"/>
      <c r="AK222" s="78">
        <v>185.59133232348682</v>
      </c>
      <c r="AL222" s="84">
        <v>185.39102933139139</v>
      </c>
      <c r="AM222" s="84">
        <v>185.59133232348682</v>
      </c>
      <c r="AN222" s="84">
        <v>183.59856509662418</v>
      </c>
      <c r="AO222" s="144">
        <v>183.59537079088631</v>
      </c>
      <c r="AP222" s="84">
        <v>183.59537079088631</v>
      </c>
      <c r="AQ222" s="84">
        <v>183.59537079088631</v>
      </c>
      <c r="AR222" s="144">
        <v>183.59537079088631</v>
      </c>
      <c r="AS222" s="86"/>
      <c r="AT222" s="6">
        <f>IF(C222=1,IFERROR((X222-[1]abvfnd20!X222)/[1]abvfnd20!X222*100,""),"")</f>
        <v>1.9853288411455516</v>
      </c>
      <c r="AU222" s="148">
        <v>1.9853288411455516</v>
      </c>
      <c r="AV222" s="149">
        <v>1.0552375091748558</v>
      </c>
      <c r="AW222" s="49"/>
      <c r="BB222" s="143"/>
      <c r="BC222" s="143"/>
      <c r="BD222" s="143"/>
      <c r="BE222" s="143"/>
      <c r="BF222" s="143"/>
      <c r="BG222" s="143"/>
    </row>
    <row r="223" spans="1:77" s="6" customFormat="1" ht="11.25" x14ac:dyDescent="0.2">
      <c r="A223" s="110">
        <v>214</v>
      </c>
      <c r="B223" s="111" t="s">
        <v>273</v>
      </c>
      <c r="C223" s="112">
        <v>1</v>
      </c>
      <c r="D223" s="129">
        <v>0</v>
      </c>
      <c r="E223" s="113">
        <v>57212</v>
      </c>
      <c r="F223" s="113">
        <v>0</v>
      </c>
      <c r="G223" s="113">
        <v>0</v>
      </c>
      <c r="H223" s="113">
        <v>0</v>
      </c>
      <c r="I223" s="113">
        <v>0</v>
      </c>
      <c r="J223" s="113">
        <v>147774</v>
      </c>
      <c r="K223" s="113">
        <v>514999</v>
      </c>
      <c r="L223" s="113">
        <v>930835</v>
      </c>
      <c r="M223" s="113">
        <v>70</v>
      </c>
      <c r="N223" s="113">
        <v>225640</v>
      </c>
      <c r="O223" s="113">
        <v>3012.38</v>
      </c>
      <c r="P223" s="113">
        <v>0</v>
      </c>
      <c r="Q223" s="113">
        <v>0</v>
      </c>
      <c r="R223" s="113">
        <v>0</v>
      </c>
      <c r="S223" s="114">
        <v>0</v>
      </c>
      <c r="T223" s="113" t="s">
        <v>56</v>
      </c>
      <c r="U223" s="129">
        <f t="shared" si="21"/>
        <v>1879542.38</v>
      </c>
      <c r="V223" s="86">
        <f t="shared" si="22"/>
        <v>6.5418845722937826</v>
      </c>
      <c r="X223" s="129">
        <v>23651358.309999999</v>
      </c>
      <c r="Y223" s="94">
        <v>28730901</v>
      </c>
      <c r="Z223" s="113">
        <f t="shared" si="23"/>
        <v>5079542.6900000013</v>
      </c>
      <c r="AA223" s="114">
        <f t="shared" si="24"/>
        <v>332297.81958018668</v>
      </c>
      <c r="AC223" s="92">
        <v>115.41230807847451</v>
      </c>
      <c r="AD223" s="93">
        <f t="shared" si="25"/>
        <v>120.07176420143549</v>
      </c>
      <c r="AE223" s="89">
        <f t="shared" si="26"/>
        <v>4.6594561229609752</v>
      </c>
      <c r="AF223" s="94">
        <v>4</v>
      </c>
      <c r="AG223" s="94">
        <v>1</v>
      </c>
      <c r="AH223" s="95">
        <f t="shared" si="27"/>
        <v>120.07176420143549</v>
      </c>
      <c r="AI223" s="50"/>
      <c r="AJ223" s="50"/>
      <c r="AK223" s="78">
        <v>115.27627711234368</v>
      </c>
      <c r="AL223" s="84">
        <v>119.10658068986208</v>
      </c>
      <c r="AM223" s="84">
        <v>115.27627711234368</v>
      </c>
      <c r="AN223" s="84">
        <v>115.27627711234368</v>
      </c>
      <c r="AO223" s="144">
        <v>115.27627711234368</v>
      </c>
      <c r="AP223" s="84">
        <v>120.07176420143549</v>
      </c>
      <c r="AQ223" s="84">
        <v>120.07176420143549</v>
      </c>
      <c r="AR223" s="144">
        <v>120.07176420143549</v>
      </c>
      <c r="AS223" s="86"/>
      <c r="AT223" s="6">
        <f>IF(C223=1,IFERROR((X223-[1]abvfnd20!X223)/[1]abvfnd20!X223*100,""),"")</f>
        <v>-1.0906739496240447</v>
      </c>
      <c r="AU223" s="148">
        <v>-1.0906739496240447</v>
      </c>
      <c r="AV223" s="149">
        <v>3.0106526903877726</v>
      </c>
      <c r="AW223" s="49"/>
      <c r="BB223" s="143"/>
      <c r="BC223" s="143"/>
      <c r="BD223" s="143"/>
      <c r="BE223" s="143"/>
      <c r="BF223" s="143"/>
      <c r="BG223" s="143"/>
    </row>
    <row r="224" spans="1:77" s="6" customFormat="1" ht="11.25" x14ac:dyDescent="0.2">
      <c r="A224" s="110">
        <v>215</v>
      </c>
      <c r="B224" s="111" t="s">
        <v>274</v>
      </c>
      <c r="C224" s="112">
        <v>1</v>
      </c>
      <c r="D224" s="129">
        <v>0</v>
      </c>
      <c r="E224" s="113">
        <v>0</v>
      </c>
      <c r="F224" s="113">
        <v>0</v>
      </c>
      <c r="G224" s="113">
        <v>0</v>
      </c>
      <c r="H224" s="113">
        <v>0</v>
      </c>
      <c r="I224" s="113">
        <v>0</v>
      </c>
      <c r="J224" s="113">
        <v>32086</v>
      </c>
      <c r="K224" s="113">
        <v>0</v>
      </c>
      <c r="L224" s="113">
        <v>424000</v>
      </c>
      <c r="M224" s="113">
        <v>0</v>
      </c>
      <c r="N224" s="113">
        <v>321259</v>
      </c>
      <c r="O224" s="113">
        <v>7549.920000000001</v>
      </c>
      <c r="P224" s="113">
        <v>0</v>
      </c>
      <c r="Q224" s="113">
        <v>0</v>
      </c>
      <c r="R224" s="113">
        <v>0</v>
      </c>
      <c r="S224" s="114">
        <v>0</v>
      </c>
      <c r="T224" s="113" t="s">
        <v>56</v>
      </c>
      <c r="U224" s="129">
        <f t="shared" si="21"/>
        <v>784894.92</v>
      </c>
      <c r="V224" s="86">
        <f t="shared" si="22"/>
        <v>9.4753929552459102</v>
      </c>
      <c r="X224" s="129">
        <v>6921441.0200000014</v>
      </c>
      <c r="Y224" s="94">
        <v>8283507.8577448819</v>
      </c>
      <c r="Z224" s="113">
        <f t="shared" si="23"/>
        <v>1362066.8377448805</v>
      </c>
      <c r="AA224" s="114">
        <f t="shared" si="24"/>
        <v>129061.18518941915</v>
      </c>
      <c r="AC224" s="92">
        <v>122.66841182539778</v>
      </c>
      <c r="AD224" s="93">
        <f t="shared" si="25"/>
        <v>117.81429111354996</v>
      </c>
      <c r="AE224" s="89">
        <f t="shared" si="26"/>
        <v>-4.8541207118478269</v>
      </c>
      <c r="AF224" s="94">
        <v>12</v>
      </c>
      <c r="AG224" s="94">
        <v>1</v>
      </c>
      <c r="AH224" s="95">
        <f t="shared" si="27"/>
        <v>117.81429111354996</v>
      </c>
      <c r="AI224" s="50"/>
      <c r="AJ224" s="50"/>
      <c r="AK224" s="78">
        <v>115.30684804513605</v>
      </c>
      <c r="AL224" s="84">
        <v>113.52760224283014</v>
      </c>
      <c r="AM224" s="84">
        <v>115.30684804513605</v>
      </c>
      <c r="AN224" s="84">
        <v>118.69274041281747</v>
      </c>
      <c r="AO224" s="144">
        <v>117.79726086447366</v>
      </c>
      <c r="AP224" s="84">
        <v>117.79726086447366</v>
      </c>
      <c r="AQ224" s="84">
        <v>117.79566809115968</v>
      </c>
      <c r="AR224" s="144">
        <v>117.81429111354996</v>
      </c>
      <c r="AS224" s="86"/>
      <c r="AT224" s="6">
        <f>IF(C224=1,IFERROR((X224-[1]abvfnd20!X224)/[1]abvfnd20!X224*100,""),"")</f>
        <v>0.87865492151427693</v>
      </c>
      <c r="AU224" s="148">
        <v>0.87865492151427693</v>
      </c>
      <c r="AV224" s="149">
        <v>3.3784996235300992</v>
      </c>
      <c r="AW224" s="49"/>
      <c r="BB224" s="143"/>
      <c r="BC224" s="143"/>
      <c r="BD224" s="143"/>
      <c r="BE224" s="143"/>
      <c r="BF224" s="143"/>
      <c r="BG224" s="143"/>
    </row>
    <row r="225" spans="1:49" ht="11.25" x14ac:dyDescent="0.2">
      <c r="A225" s="110">
        <v>216</v>
      </c>
      <c r="B225" s="111" t="s">
        <v>275</v>
      </c>
      <c r="C225" s="112">
        <v>0</v>
      </c>
      <c r="D225" s="129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13">
        <v>0</v>
      </c>
      <c r="K225" s="113">
        <v>0</v>
      </c>
      <c r="L225" s="113">
        <v>0</v>
      </c>
      <c r="M225" s="113">
        <v>0</v>
      </c>
      <c r="N225" s="113">
        <v>0</v>
      </c>
      <c r="O225" s="113">
        <v>0</v>
      </c>
      <c r="P225" s="113">
        <v>0</v>
      </c>
      <c r="Q225" s="113">
        <v>0</v>
      </c>
      <c r="R225" s="113">
        <v>0</v>
      </c>
      <c r="S225" s="114">
        <v>0</v>
      </c>
      <c r="T225" s="113">
        <v>0</v>
      </c>
      <c r="U225" s="129">
        <f t="shared" si="21"/>
        <v>0</v>
      </c>
      <c r="V225" s="86">
        <f t="shared" si="22"/>
        <v>0</v>
      </c>
      <c r="W225" s="6"/>
      <c r="X225" s="129">
        <v>14657.8</v>
      </c>
      <c r="Y225" s="94">
        <v>34886</v>
      </c>
      <c r="Z225" s="113">
        <f t="shared" si="23"/>
        <v>20228.2</v>
      </c>
      <c r="AA225" s="114">
        <f t="shared" si="24"/>
        <v>0</v>
      </c>
      <c r="AB225" s="6"/>
      <c r="AC225" s="92">
        <v>0</v>
      </c>
      <c r="AD225" s="93">
        <f t="shared" si="25"/>
        <v>0</v>
      </c>
      <c r="AE225" s="89">
        <f t="shared" si="26"/>
        <v>0</v>
      </c>
      <c r="AF225" s="94">
        <v>0</v>
      </c>
      <c r="AG225" s="94" t="s">
        <v>58</v>
      </c>
      <c r="AH225" s="95">
        <f t="shared" si="27"/>
        <v>0</v>
      </c>
      <c r="AI225" s="50"/>
      <c r="AJ225" s="50"/>
      <c r="AK225" s="78">
        <v>0</v>
      </c>
      <c r="AL225" s="84">
        <v>0</v>
      </c>
      <c r="AM225" s="84">
        <v>0</v>
      </c>
      <c r="AN225" s="84">
        <v>0</v>
      </c>
      <c r="AO225" s="144">
        <v>0</v>
      </c>
      <c r="AP225" s="84">
        <v>0</v>
      </c>
      <c r="AQ225" s="84">
        <v>0</v>
      </c>
      <c r="AR225" s="144">
        <v>0</v>
      </c>
      <c r="AS225" s="86"/>
      <c r="AT225" s="6" t="str">
        <f>IF(C225=1,IFERROR((X225-[1]abvfnd20!X225)/[1]abvfnd20!X225*100,""),"")</f>
        <v/>
      </c>
      <c r="AU225" s="148" t="s">
        <v>513</v>
      </c>
      <c r="AV225" s="149" t="s">
        <v>513</v>
      </c>
      <c r="AW225" s="49"/>
    </row>
    <row r="226" spans="1:49" ht="11.25" x14ac:dyDescent="0.2">
      <c r="A226" s="110">
        <v>217</v>
      </c>
      <c r="B226" s="111" t="s">
        <v>276</v>
      </c>
      <c r="C226" s="112">
        <v>1</v>
      </c>
      <c r="D226" s="129">
        <v>0</v>
      </c>
      <c r="E226" s="113">
        <v>0</v>
      </c>
      <c r="F226" s="113">
        <v>0</v>
      </c>
      <c r="G226" s="113">
        <v>0</v>
      </c>
      <c r="H226" s="113">
        <v>0</v>
      </c>
      <c r="I226" s="113">
        <v>0</v>
      </c>
      <c r="J226" s="113">
        <v>1206200</v>
      </c>
      <c r="K226" s="113">
        <v>565500</v>
      </c>
      <c r="L226" s="113">
        <v>949405</v>
      </c>
      <c r="M226" s="113">
        <v>10346</v>
      </c>
      <c r="N226" s="113">
        <v>0</v>
      </c>
      <c r="O226" s="113">
        <v>3258.78</v>
      </c>
      <c r="P226" s="113">
        <v>0</v>
      </c>
      <c r="Q226" s="113">
        <v>0</v>
      </c>
      <c r="R226" s="113">
        <v>0</v>
      </c>
      <c r="S226" s="114">
        <v>0</v>
      </c>
      <c r="T226" s="113" t="s">
        <v>66</v>
      </c>
      <c r="U226" s="129">
        <f t="shared" si="21"/>
        <v>2155572.73</v>
      </c>
      <c r="V226" s="86">
        <f t="shared" si="22"/>
        <v>5.4916433888486038</v>
      </c>
      <c r="W226" s="6"/>
      <c r="X226" s="129">
        <v>25345400.252699994</v>
      </c>
      <c r="Y226" s="94">
        <v>39251870.111907326</v>
      </c>
      <c r="Z226" s="113">
        <f t="shared" si="23"/>
        <v>13906469.859207332</v>
      </c>
      <c r="AA226" s="114">
        <f t="shared" si="24"/>
        <v>763693.73264538322</v>
      </c>
      <c r="AB226" s="6"/>
      <c r="AC226" s="92">
        <v>141.48475570512008</v>
      </c>
      <c r="AD226" s="93">
        <f t="shared" si="25"/>
        <v>151.85467972699257</v>
      </c>
      <c r="AE226" s="89">
        <f t="shared" si="26"/>
        <v>10.369924021872492</v>
      </c>
      <c r="AF226" s="94">
        <v>2</v>
      </c>
      <c r="AG226" s="94">
        <v>1</v>
      </c>
      <c r="AH226" s="95">
        <f t="shared" si="27"/>
        <v>151.85467972699257</v>
      </c>
      <c r="AI226" s="50"/>
      <c r="AJ226" s="50"/>
      <c r="AK226" s="78">
        <v>149.3284086650668</v>
      </c>
      <c r="AL226" s="84">
        <v>149.31516943615784</v>
      </c>
      <c r="AM226" s="84">
        <v>149.3284086650668</v>
      </c>
      <c r="AN226" s="84">
        <v>151.89773932307006</v>
      </c>
      <c r="AO226" s="144">
        <v>151.85159220233294</v>
      </c>
      <c r="AP226" s="84">
        <v>151.85159220233294</v>
      </c>
      <c r="AQ226" s="84">
        <v>151.85125765763004</v>
      </c>
      <c r="AR226" s="144">
        <v>151.85467972699257</v>
      </c>
      <c r="AS226" s="86"/>
      <c r="AT226" s="6">
        <f>IF(C226=1,IFERROR((X226-[1]abvfnd20!X226)/[1]abvfnd20!X226*100,""),"")</f>
        <v>0.75833667010944616</v>
      </c>
      <c r="AU226" s="148">
        <v>0.75833667010944616</v>
      </c>
      <c r="AV226" s="149">
        <v>2.4188728491306897</v>
      </c>
      <c r="AW226" s="49"/>
    </row>
    <row r="227" spans="1:49" ht="11.25" x14ac:dyDescent="0.2">
      <c r="A227" s="110">
        <v>218</v>
      </c>
      <c r="B227" s="111" t="s">
        <v>277</v>
      </c>
      <c r="C227" s="112">
        <v>1</v>
      </c>
      <c r="D227" s="129">
        <v>0</v>
      </c>
      <c r="E227" s="113">
        <v>23800</v>
      </c>
      <c r="F227" s="113">
        <v>0</v>
      </c>
      <c r="G227" s="113">
        <v>0</v>
      </c>
      <c r="H227" s="113">
        <v>0</v>
      </c>
      <c r="I227" s="113">
        <v>0</v>
      </c>
      <c r="J227" s="113">
        <v>968637</v>
      </c>
      <c r="K227" s="113">
        <v>1057439</v>
      </c>
      <c r="L227" s="113">
        <v>1040546</v>
      </c>
      <c r="M227" s="113">
        <v>1359</v>
      </c>
      <c r="N227" s="113">
        <v>24959</v>
      </c>
      <c r="O227" s="113">
        <v>96732.02</v>
      </c>
      <c r="P227" s="113">
        <v>0</v>
      </c>
      <c r="Q227" s="113">
        <v>0</v>
      </c>
      <c r="R227" s="113">
        <v>0</v>
      </c>
      <c r="S227" s="114">
        <v>0</v>
      </c>
      <c r="T227" s="113" t="s">
        <v>66</v>
      </c>
      <c r="U227" s="129">
        <f t="shared" si="21"/>
        <v>2578738.96</v>
      </c>
      <c r="V227" s="86">
        <f t="shared" si="22"/>
        <v>7.0191111001218802</v>
      </c>
      <c r="W227" s="6"/>
      <c r="X227" s="129">
        <v>26443914.049999997</v>
      </c>
      <c r="Y227" s="94">
        <v>36738825.233229637</v>
      </c>
      <c r="Z227" s="113">
        <f t="shared" si="23"/>
        <v>10294911.18322964</v>
      </c>
      <c r="AA227" s="114">
        <f t="shared" si="24"/>
        <v>722611.25360976043</v>
      </c>
      <c r="AB227" s="6"/>
      <c r="AC227" s="92">
        <v>126.66817427991768</v>
      </c>
      <c r="AD227" s="93">
        <f t="shared" si="25"/>
        <v>136.19849887395878</v>
      </c>
      <c r="AE227" s="89">
        <f t="shared" si="26"/>
        <v>9.5303245940411045</v>
      </c>
      <c r="AF227" s="94">
        <v>79.37</v>
      </c>
      <c r="AG227" s="94">
        <v>1</v>
      </c>
      <c r="AH227" s="95">
        <f t="shared" si="27"/>
        <v>136.19849887395878</v>
      </c>
      <c r="AI227" s="50"/>
      <c r="AJ227" s="50"/>
      <c r="AK227" s="78">
        <v>135.75990059288631</v>
      </c>
      <c r="AL227" s="84">
        <v>135.86524474842494</v>
      </c>
      <c r="AM227" s="84">
        <v>135.75990059288631</v>
      </c>
      <c r="AN227" s="84">
        <v>136.11937713979628</v>
      </c>
      <c r="AO227" s="144">
        <v>136.18740579533494</v>
      </c>
      <c r="AP227" s="84">
        <v>136.18740579533494</v>
      </c>
      <c r="AQ227" s="84">
        <v>136.18866911202093</v>
      </c>
      <c r="AR227" s="144">
        <v>136.19849887395878</v>
      </c>
      <c r="AS227" s="86"/>
      <c r="AT227" s="6">
        <f>IF(C227=1,IFERROR((X227-[1]abvfnd20!X227)/[1]abvfnd20!X227*100,""),"")</f>
        <v>1.7940788511500363</v>
      </c>
      <c r="AU227" s="148">
        <v>1.7940788511500363</v>
      </c>
      <c r="AV227" s="149">
        <v>1.6893008600100203</v>
      </c>
      <c r="AW227" s="49"/>
    </row>
    <row r="228" spans="1:49" ht="11.25" x14ac:dyDescent="0.2">
      <c r="A228" s="110">
        <v>219</v>
      </c>
      <c r="B228" s="111" t="s">
        <v>278</v>
      </c>
      <c r="C228" s="112">
        <v>1</v>
      </c>
      <c r="D228" s="129">
        <v>0</v>
      </c>
      <c r="E228" s="113">
        <v>167830</v>
      </c>
      <c r="F228" s="113">
        <v>0</v>
      </c>
      <c r="G228" s="113">
        <v>0</v>
      </c>
      <c r="H228" s="113">
        <v>0</v>
      </c>
      <c r="I228" s="113">
        <v>0</v>
      </c>
      <c r="J228" s="113">
        <v>703997</v>
      </c>
      <c r="K228" s="113">
        <v>548173</v>
      </c>
      <c r="L228" s="113">
        <v>1134112</v>
      </c>
      <c r="M228" s="113">
        <v>0</v>
      </c>
      <c r="N228" s="113">
        <v>0</v>
      </c>
      <c r="O228" s="113">
        <v>20112</v>
      </c>
      <c r="P228" s="113">
        <v>0</v>
      </c>
      <c r="Q228" s="113">
        <v>0</v>
      </c>
      <c r="R228" s="113">
        <v>0</v>
      </c>
      <c r="S228" s="114">
        <v>0</v>
      </c>
      <c r="T228" s="113" t="s">
        <v>66</v>
      </c>
      <c r="U228" s="129">
        <f t="shared" si="21"/>
        <v>1882415.6800000002</v>
      </c>
      <c r="V228" s="86">
        <f t="shared" si="22"/>
        <v>5.542255564013602</v>
      </c>
      <c r="W228" s="6"/>
      <c r="X228" s="129">
        <v>22887277.58972</v>
      </c>
      <c r="Y228" s="94">
        <v>33964793.904898688</v>
      </c>
      <c r="Z228" s="113">
        <f t="shared" si="23"/>
        <v>11077516.315178689</v>
      </c>
      <c r="AA228" s="114">
        <f t="shared" si="24"/>
        <v>613944.26433250541</v>
      </c>
      <c r="AB228" s="6"/>
      <c r="AC228" s="92">
        <v>143.3813512463696</v>
      </c>
      <c r="AD228" s="93">
        <f t="shared" si="25"/>
        <v>145.71785355347802</v>
      </c>
      <c r="AE228" s="89">
        <f t="shared" si="26"/>
        <v>2.3365023071084181</v>
      </c>
      <c r="AF228" s="94">
        <v>18.060000000000002</v>
      </c>
      <c r="AG228" s="94">
        <v>1</v>
      </c>
      <c r="AH228" s="95">
        <f t="shared" si="27"/>
        <v>145.71785355347802</v>
      </c>
      <c r="AI228" s="50"/>
      <c r="AJ228" s="50"/>
      <c r="AK228" s="78">
        <v>147.88862087865689</v>
      </c>
      <c r="AL228" s="84">
        <v>148.03269022555105</v>
      </c>
      <c r="AM228" s="84">
        <v>147.88862087865689</v>
      </c>
      <c r="AN228" s="84">
        <v>147.88862087865689</v>
      </c>
      <c r="AO228" s="144">
        <v>147.88862087865689</v>
      </c>
      <c r="AP228" s="84">
        <v>145.70413496273989</v>
      </c>
      <c r="AQ228" s="84">
        <v>145.70285190259818</v>
      </c>
      <c r="AR228" s="144">
        <v>145.71785355347802</v>
      </c>
      <c r="AS228" s="86"/>
      <c r="AT228" s="6">
        <f>IF(C228=1,IFERROR((X228-[1]abvfnd20!X228)/[1]abvfnd20!X228*100,""),"")</f>
        <v>2.4964878164017512</v>
      </c>
      <c r="AU228" s="148">
        <v>2.4964878164017512</v>
      </c>
      <c r="AV228" s="149">
        <v>0.95818123615685691</v>
      </c>
      <c r="AW228" s="49"/>
    </row>
    <row r="229" spans="1:49" ht="11.25" x14ac:dyDescent="0.2">
      <c r="A229" s="110">
        <v>220</v>
      </c>
      <c r="B229" s="111" t="s">
        <v>279</v>
      </c>
      <c r="C229" s="112">
        <v>1</v>
      </c>
      <c r="D229" s="129">
        <v>0</v>
      </c>
      <c r="E229" s="113">
        <v>36500</v>
      </c>
      <c r="F229" s="113">
        <v>0</v>
      </c>
      <c r="G229" s="113">
        <v>0</v>
      </c>
      <c r="H229" s="113">
        <v>0</v>
      </c>
      <c r="I229" s="113">
        <v>0</v>
      </c>
      <c r="J229" s="113">
        <v>3241654</v>
      </c>
      <c r="K229" s="113">
        <v>1095391</v>
      </c>
      <c r="L229" s="113">
        <v>1427873</v>
      </c>
      <c r="M229" s="113">
        <v>21352</v>
      </c>
      <c r="N229" s="113">
        <v>0</v>
      </c>
      <c r="O229" s="113">
        <v>71475.390000000014</v>
      </c>
      <c r="P229" s="113">
        <v>0</v>
      </c>
      <c r="Q229" s="113">
        <v>0</v>
      </c>
      <c r="R229" s="113">
        <v>0</v>
      </c>
      <c r="S229" s="114">
        <v>0</v>
      </c>
      <c r="T229" s="113" t="s">
        <v>56</v>
      </c>
      <c r="U229" s="129">
        <f t="shared" si="21"/>
        <v>5894245.3899999997</v>
      </c>
      <c r="V229" s="86">
        <f t="shared" si="22"/>
        <v>9.2646861401856899</v>
      </c>
      <c r="W229" s="6"/>
      <c r="X229" s="129">
        <v>42697305.215410002</v>
      </c>
      <c r="Y229" s="94">
        <v>63620562.000839263</v>
      </c>
      <c r="Z229" s="113">
        <f t="shared" si="23"/>
        <v>20923256.785429262</v>
      </c>
      <c r="AA229" s="114">
        <f t="shared" si="24"/>
        <v>1938474.0714751268</v>
      </c>
      <c r="AB229" s="6"/>
      <c r="AC229" s="92">
        <v>135.59252910647965</v>
      </c>
      <c r="AD229" s="93">
        <f t="shared" si="25"/>
        <v>144.46365553557766</v>
      </c>
      <c r="AE229" s="89">
        <f t="shared" si="26"/>
        <v>8.8711264290980125</v>
      </c>
      <c r="AF229" s="94">
        <v>65.05</v>
      </c>
      <c r="AG229" s="94">
        <v>1</v>
      </c>
      <c r="AH229" s="95">
        <f t="shared" si="27"/>
        <v>144.46365553557766</v>
      </c>
      <c r="AI229" s="50"/>
      <c r="AJ229" s="50"/>
      <c r="AK229" s="78">
        <v>142.87202238208275</v>
      </c>
      <c r="AL229" s="84">
        <v>143.1765739528434</v>
      </c>
      <c r="AM229" s="84">
        <v>142.87202238208275</v>
      </c>
      <c r="AN229" s="84">
        <v>144.41465902127626</v>
      </c>
      <c r="AO229" s="144">
        <v>144.46245061962139</v>
      </c>
      <c r="AP229" s="84">
        <v>144.46245061962139</v>
      </c>
      <c r="AQ229" s="84">
        <v>144.46233792692578</v>
      </c>
      <c r="AR229" s="144">
        <v>144.46365553557766</v>
      </c>
      <c r="AS229" s="86"/>
      <c r="AT229" s="6">
        <f>IF(C229=1,IFERROR((X229-[1]abvfnd20!X229)/[1]abvfnd20!X229*100,""),"")</f>
        <v>5.5483367701968032</v>
      </c>
      <c r="AU229" s="148">
        <v>5.5483367701968032</v>
      </c>
      <c r="AV229" s="149">
        <v>7.1878504120994711</v>
      </c>
      <c r="AW229" s="49"/>
    </row>
    <row r="230" spans="1:49" ht="11.25" x14ac:dyDescent="0.2">
      <c r="A230" s="110">
        <v>221</v>
      </c>
      <c r="B230" s="111" t="s">
        <v>280</v>
      </c>
      <c r="C230" s="112">
        <v>1</v>
      </c>
      <c r="D230" s="129">
        <v>12870</v>
      </c>
      <c r="E230" s="113">
        <v>0</v>
      </c>
      <c r="F230" s="113">
        <v>0</v>
      </c>
      <c r="G230" s="113">
        <v>0</v>
      </c>
      <c r="H230" s="113">
        <v>0</v>
      </c>
      <c r="I230" s="113">
        <v>0</v>
      </c>
      <c r="J230" s="113">
        <v>0</v>
      </c>
      <c r="K230" s="113">
        <v>0</v>
      </c>
      <c r="L230" s="113">
        <v>151704</v>
      </c>
      <c r="M230" s="113">
        <v>0</v>
      </c>
      <c r="N230" s="113">
        <v>25924</v>
      </c>
      <c r="O230" s="113">
        <v>59573.430000000008</v>
      </c>
      <c r="P230" s="113">
        <v>0</v>
      </c>
      <c r="Q230" s="113">
        <v>0</v>
      </c>
      <c r="R230" s="113">
        <v>0</v>
      </c>
      <c r="S230" s="114">
        <v>0</v>
      </c>
      <c r="T230" s="113" t="s">
        <v>66</v>
      </c>
      <c r="U230" s="129">
        <f t="shared" si="21"/>
        <v>149681.28999999998</v>
      </c>
      <c r="V230" s="86">
        <f t="shared" si="22"/>
        <v>1.3420173489926699</v>
      </c>
      <c r="W230" s="6"/>
      <c r="X230" s="129">
        <v>5068644.3499999996</v>
      </c>
      <c r="Y230" s="94">
        <v>11153454.171986084</v>
      </c>
      <c r="Z230" s="113">
        <f t="shared" si="23"/>
        <v>6084809.8219860848</v>
      </c>
      <c r="AA230" s="114">
        <f t="shared" si="24"/>
        <v>81659.20346426325</v>
      </c>
      <c r="AB230" s="6"/>
      <c r="AC230" s="92">
        <v>210.61774675620293</v>
      </c>
      <c r="AD230" s="93">
        <f t="shared" si="25"/>
        <v>218.43700611035811</v>
      </c>
      <c r="AE230" s="89">
        <f t="shared" si="26"/>
        <v>7.8192593541551787</v>
      </c>
      <c r="AF230" s="94">
        <v>30.060000000000002</v>
      </c>
      <c r="AG230" s="94">
        <v>1</v>
      </c>
      <c r="AH230" s="95">
        <f t="shared" si="27"/>
        <v>218.43700611035811</v>
      </c>
      <c r="AI230" s="50"/>
      <c r="AJ230" s="50"/>
      <c r="AK230" s="78">
        <v>220.0825675197685</v>
      </c>
      <c r="AL230" s="84">
        <v>224.96995884397023</v>
      </c>
      <c r="AM230" s="84">
        <v>220.0825675197685</v>
      </c>
      <c r="AN230" s="84">
        <v>220.0825675197685</v>
      </c>
      <c r="AO230" s="144">
        <v>220.0825675197685</v>
      </c>
      <c r="AP230" s="84">
        <v>220.0825675197685</v>
      </c>
      <c r="AQ230" s="84">
        <v>220.0825675197685</v>
      </c>
      <c r="AR230" s="144">
        <v>218.43700611035811</v>
      </c>
      <c r="AS230" s="86"/>
      <c r="AT230" s="6">
        <f>IF(C230=1,IFERROR((X230-[1]abvfnd20!X230)/[1]abvfnd20!X230*100,""),"")</f>
        <v>2.6074070018654703</v>
      </c>
      <c r="AU230" s="148">
        <v>2.6074070018654703</v>
      </c>
      <c r="AV230" s="149">
        <v>1.834580071336549</v>
      </c>
      <c r="AW230" s="49"/>
    </row>
    <row r="231" spans="1:49" ht="11.25" x14ac:dyDescent="0.2">
      <c r="A231" s="110">
        <v>222</v>
      </c>
      <c r="B231" s="111" t="s">
        <v>281</v>
      </c>
      <c r="C231" s="112">
        <v>0</v>
      </c>
      <c r="D231" s="129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13">
        <v>0</v>
      </c>
      <c r="K231" s="113">
        <v>0</v>
      </c>
      <c r="L231" s="113"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v>0</v>
      </c>
      <c r="R231" s="113">
        <v>0</v>
      </c>
      <c r="S231" s="114">
        <v>0</v>
      </c>
      <c r="T231" s="113">
        <v>0</v>
      </c>
      <c r="U231" s="129">
        <f t="shared" si="21"/>
        <v>0</v>
      </c>
      <c r="V231" s="86">
        <f t="shared" si="22"/>
        <v>0</v>
      </c>
      <c r="W231" s="6"/>
      <c r="X231" s="129">
        <v>14657.8</v>
      </c>
      <c r="Y231" s="94">
        <v>15378.95</v>
      </c>
      <c r="Z231" s="113">
        <f t="shared" si="23"/>
        <v>721.15000000000146</v>
      </c>
      <c r="AA231" s="114">
        <f t="shared" si="24"/>
        <v>0</v>
      </c>
      <c r="AB231" s="6"/>
      <c r="AC231" s="92">
        <v>0</v>
      </c>
      <c r="AD231" s="93">
        <f t="shared" si="25"/>
        <v>0</v>
      </c>
      <c r="AE231" s="89">
        <f t="shared" si="26"/>
        <v>0</v>
      </c>
      <c r="AF231" s="94">
        <v>0</v>
      </c>
      <c r="AG231" s="94" t="s">
        <v>58</v>
      </c>
      <c r="AH231" s="95">
        <f t="shared" si="27"/>
        <v>0</v>
      </c>
      <c r="AI231" s="50"/>
      <c r="AJ231" s="50"/>
      <c r="AK231" s="78">
        <v>0</v>
      </c>
      <c r="AL231" s="84">
        <v>0</v>
      </c>
      <c r="AM231" s="84">
        <v>0</v>
      </c>
      <c r="AN231" s="84">
        <v>0</v>
      </c>
      <c r="AO231" s="144">
        <v>0</v>
      </c>
      <c r="AP231" s="84">
        <v>0</v>
      </c>
      <c r="AQ231" s="84">
        <v>0</v>
      </c>
      <c r="AR231" s="144">
        <v>0</v>
      </c>
      <c r="AS231" s="86"/>
      <c r="AT231" s="6" t="str">
        <f>IF(C231=1,IFERROR((X231-[1]abvfnd20!X231)/[1]abvfnd20!X231*100,""),"")</f>
        <v/>
      </c>
      <c r="AU231" s="148" t="s">
        <v>513</v>
      </c>
      <c r="AV231" s="149" t="s">
        <v>513</v>
      </c>
      <c r="AW231" s="49"/>
    </row>
    <row r="232" spans="1:49" ht="11.25" x14ac:dyDescent="0.2">
      <c r="A232" s="110">
        <v>223</v>
      </c>
      <c r="B232" s="111" t="s">
        <v>282</v>
      </c>
      <c r="C232" s="112">
        <v>1</v>
      </c>
      <c r="D232" s="129">
        <v>0</v>
      </c>
      <c r="E232" s="113">
        <v>40000</v>
      </c>
      <c r="F232" s="113">
        <v>0</v>
      </c>
      <c r="G232" s="113">
        <v>0</v>
      </c>
      <c r="H232" s="113">
        <v>0</v>
      </c>
      <c r="I232" s="113">
        <v>0</v>
      </c>
      <c r="J232" s="113">
        <v>38154</v>
      </c>
      <c r="K232" s="113">
        <v>0</v>
      </c>
      <c r="L232" s="113">
        <v>485000</v>
      </c>
      <c r="M232" s="113">
        <v>0</v>
      </c>
      <c r="N232" s="113">
        <v>112217</v>
      </c>
      <c r="O232" s="113">
        <v>2946.44</v>
      </c>
      <c r="P232" s="113">
        <v>0</v>
      </c>
      <c r="Q232" s="113">
        <v>0</v>
      </c>
      <c r="R232" s="113">
        <v>0</v>
      </c>
      <c r="S232" s="114">
        <v>0</v>
      </c>
      <c r="T232" s="113" t="s">
        <v>56</v>
      </c>
      <c r="U232" s="129">
        <f t="shared" si="21"/>
        <v>678317.44</v>
      </c>
      <c r="V232" s="86">
        <f t="shared" si="22"/>
        <v>9.0122235186546753</v>
      </c>
      <c r="W232" s="6"/>
      <c r="X232" s="129">
        <v>7238630.1499999985</v>
      </c>
      <c r="Y232" s="94">
        <v>7526638</v>
      </c>
      <c r="Z232" s="113">
        <f t="shared" si="23"/>
        <v>288007.85000000149</v>
      </c>
      <c r="AA232" s="114">
        <f t="shared" si="24"/>
        <v>25955.911193271815</v>
      </c>
      <c r="AB232" s="6"/>
      <c r="AC232" s="92">
        <v>113.09137786092182</v>
      </c>
      <c r="AD232" s="93">
        <f t="shared" si="25"/>
        <v>103.62018687757835</v>
      </c>
      <c r="AE232" s="89">
        <f t="shared" si="26"/>
        <v>-9.471190983343476</v>
      </c>
      <c r="AF232" s="94">
        <v>4</v>
      </c>
      <c r="AG232" s="94">
        <v>1</v>
      </c>
      <c r="AH232" s="95">
        <f t="shared" si="27"/>
        <v>103.62018687757835</v>
      </c>
      <c r="AI232" s="50"/>
      <c r="AJ232" s="50"/>
      <c r="AK232" s="78">
        <v>105.19923728580116</v>
      </c>
      <c r="AL232" s="84">
        <v>105.20910297506364</v>
      </c>
      <c r="AM232" s="84">
        <v>105.19923728580116</v>
      </c>
      <c r="AN232" s="84">
        <v>104.27855034953031</v>
      </c>
      <c r="AO232" s="144">
        <v>103.62018687757835</v>
      </c>
      <c r="AP232" s="84">
        <v>103.62018687757835</v>
      </c>
      <c r="AQ232" s="84">
        <v>103.62018687757835</v>
      </c>
      <c r="AR232" s="144">
        <v>103.62018687757835</v>
      </c>
      <c r="AS232" s="86"/>
      <c r="AT232" s="6">
        <f>IF(C232=1,IFERROR((X232-[1]abvfnd20!X232)/[1]abvfnd20!X232*100,""),"")</f>
        <v>-2.4663469190262326</v>
      </c>
      <c r="AU232" s="148">
        <v>-2.4663469190262326</v>
      </c>
      <c r="AV232" s="149">
        <v>-4.2301596751384416</v>
      </c>
      <c r="AW232" s="49"/>
    </row>
    <row r="233" spans="1:49" ht="11.25" x14ac:dyDescent="0.2">
      <c r="A233" s="110">
        <v>224</v>
      </c>
      <c r="B233" s="111" t="s">
        <v>283</v>
      </c>
      <c r="C233" s="112">
        <v>1</v>
      </c>
      <c r="D233" s="129">
        <v>0</v>
      </c>
      <c r="E233" s="113">
        <v>149877</v>
      </c>
      <c r="F233" s="113">
        <v>0</v>
      </c>
      <c r="G233" s="113">
        <v>0</v>
      </c>
      <c r="H233" s="113">
        <v>0</v>
      </c>
      <c r="I233" s="113">
        <v>0</v>
      </c>
      <c r="J233" s="113">
        <v>0</v>
      </c>
      <c r="K233" s="113">
        <v>58940</v>
      </c>
      <c r="L233" s="113">
        <v>139772</v>
      </c>
      <c r="M233" s="113">
        <v>0</v>
      </c>
      <c r="N233" s="113">
        <v>0</v>
      </c>
      <c r="O233" s="113">
        <v>0</v>
      </c>
      <c r="P233" s="113">
        <v>0</v>
      </c>
      <c r="Q233" s="113">
        <v>0</v>
      </c>
      <c r="R233" s="113">
        <v>0</v>
      </c>
      <c r="S233" s="114">
        <v>0</v>
      </c>
      <c r="T233" s="113" t="s">
        <v>66</v>
      </c>
      <c r="U233" s="129">
        <f t="shared" si="21"/>
        <v>263328.08</v>
      </c>
      <c r="V233" s="86">
        <f t="shared" si="22"/>
        <v>4.8612337930493243</v>
      </c>
      <c r="W233" s="6"/>
      <c r="X233" s="129">
        <v>2333514.6599999997</v>
      </c>
      <c r="Y233" s="94">
        <v>5416898.0800000001</v>
      </c>
      <c r="Z233" s="113">
        <f t="shared" si="23"/>
        <v>3083383.4200000004</v>
      </c>
      <c r="AA233" s="114">
        <f t="shared" si="24"/>
        <v>149890.47678232001</v>
      </c>
      <c r="AB233" s="6"/>
      <c r="AC233" s="92">
        <v>222.96922236620787</v>
      </c>
      <c r="AD233" s="93">
        <f t="shared" si="25"/>
        <v>225.71135692876601</v>
      </c>
      <c r="AE233" s="89">
        <f t="shared" si="26"/>
        <v>2.7421345625581353</v>
      </c>
      <c r="AF233" s="94">
        <v>0</v>
      </c>
      <c r="AG233" s="94">
        <v>1</v>
      </c>
      <c r="AH233" s="95">
        <f t="shared" si="27"/>
        <v>225.71135692876601</v>
      </c>
      <c r="AI233" s="50"/>
      <c r="AJ233" s="50"/>
      <c r="AK233" s="78">
        <v>206.80355557223308</v>
      </c>
      <c r="AL233" s="84">
        <v>207.15088283041757</v>
      </c>
      <c r="AM233" s="84">
        <v>206.80355557223308</v>
      </c>
      <c r="AN233" s="84">
        <v>225.55360323707797</v>
      </c>
      <c r="AO233" s="144">
        <v>229.08099021756308</v>
      </c>
      <c r="AP233" s="84">
        <v>206.80355557223308</v>
      </c>
      <c r="AQ233" s="84">
        <v>225.71135692876601</v>
      </c>
      <c r="AR233" s="144">
        <v>225.71135692876601</v>
      </c>
      <c r="AS233" s="86"/>
      <c r="AT233" s="6">
        <f>IF(C233=1,IFERROR((X233-[1]abvfnd20!X233)/[1]abvfnd20!X233*100,""),"")</f>
        <v>-5.0278604663928022</v>
      </c>
      <c r="AU233" s="148">
        <v>-5.0278604663928022</v>
      </c>
      <c r="AV233" s="149">
        <v>3.972878833180232</v>
      </c>
      <c r="AW233" s="49"/>
    </row>
    <row r="234" spans="1:49" ht="11.25" x14ac:dyDescent="0.2">
      <c r="A234" s="110">
        <v>225</v>
      </c>
      <c r="B234" s="111" t="s">
        <v>284</v>
      </c>
      <c r="C234" s="112">
        <v>0</v>
      </c>
      <c r="D234" s="129">
        <v>0</v>
      </c>
      <c r="E234" s="113">
        <v>0</v>
      </c>
      <c r="F234" s="113">
        <v>0</v>
      </c>
      <c r="G234" s="113">
        <v>0</v>
      </c>
      <c r="H234" s="113">
        <v>0</v>
      </c>
      <c r="I234" s="113">
        <v>0</v>
      </c>
      <c r="J234" s="113">
        <v>0</v>
      </c>
      <c r="K234" s="113">
        <v>0</v>
      </c>
      <c r="L234" s="113">
        <v>0</v>
      </c>
      <c r="M234" s="113">
        <v>0</v>
      </c>
      <c r="N234" s="113">
        <v>0</v>
      </c>
      <c r="O234" s="113">
        <v>0</v>
      </c>
      <c r="P234" s="113">
        <v>0</v>
      </c>
      <c r="Q234" s="113">
        <v>0</v>
      </c>
      <c r="R234" s="113">
        <v>0</v>
      </c>
      <c r="S234" s="114">
        <v>0</v>
      </c>
      <c r="T234" s="113">
        <v>0</v>
      </c>
      <c r="U234" s="129">
        <f t="shared" si="21"/>
        <v>0</v>
      </c>
      <c r="V234" s="86">
        <f t="shared" si="22"/>
        <v>0</v>
      </c>
      <c r="W234" s="6"/>
      <c r="X234" s="129">
        <v>0</v>
      </c>
      <c r="Y234" s="94">
        <v>0</v>
      </c>
      <c r="Z234" s="113">
        <f t="shared" si="23"/>
        <v>0</v>
      </c>
      <c r="AA234" s="114">
        <f t="shared" si="24"/>
        <v>0</v>
      </c>
      <c r="AB234" s="6"/>
      <c r="AC234" s="92">
        <v>0</v>
      </c>
      <c r="AD234" s="93">
        <f t="shared" si="25"/>
        <v>0</v>
      </c>
      <c r="AE234" s="89">
        <f t="shared" si="26"/>
        <v>0</v>
      </c>
      <c r="AF234" s="94">
        <v>0</v>
      </c>
      <c r="AG234" s="94" t="s">
        <v>58</v>
      </c>
      <c r="AH234" s="95">
        <f t="shared" si="27"/>
        <v>0</v>
      </c>
      <c r="AI234" s="50"/>
      <c r="AJ234" s="50"/>
      <c r="AK234" s="78">
        <v>0</v>
      </c>
      <c r="AL234" s="84">
        <v>0</v>
      </c>
      <c r="AM234" s="84">
        <v>0</v>
      </c>
      <c r="AN234" s="84">
        <v>0</v>
      </c>
      <c r="AO234" s="144">
        <v>0</v>
      </c>
      <c r="AP234" s="84">
        <v>0</v>
      </c>
      <c r="AQ234" s="84">
        <v>0</v>
      </c>
      <c r="AR234" s="144">
        <v>0</v>
      </c>
      <c r="AS234" s="86"/>
      <c r="AT234" s="6" t="str">
        <f>IF(C234=1,IFERROR((X234-[1]abvfnd20!X234)/[1]abvfnd20!X234*100,""),"")</f>
        <v/>
      </c>
      <c r="AU234" s="148" t="s">
        <v>513</v>
      </c>
      <c r="AV234" s="149" t="s">
        <v>513</v>
      </c>
      <c r="AW234" s="49"/>
    </row>
    <row r="235" spans="1:49" ht="11.25" x14ac:dyDescent="0.2">
      <c r="A235" s="110">
        <v>226</v>
      </c>
      <c r="B235" s="111" t="s">
        <v>285</v>
      </c>
      <c r="C235" s="112">
        <v>1</v>
      </c>
      <c r="D235" s="129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25523</v>
      </c>
      <c r="J235" s="113">
        <v>594761</v>
      </c>
      <c r="K235" s="113">
        <v>0</v>
      </c>
      <c r="L235" s="113">
        <v>470000</v>
      </c>
      <c r="M235" s="113">
        <v>102</v>
      </c>
      <c r="N235" s="113">
        <v>24095</v>
      </c>
      <c r="O235" s="113">
        <v>31930.290000000005</v>
      </c>
      <c r="P235" s="113">
        <v>0</v>
      </c>
      <c r="Q235" s="113">
        <v>0</v>
      </c>
      <c r="R235" s="113">
        <v>0</v>
      </c>
      <c r="S235" s="114">
        <v>0</v>
      </c>
      <c r="T235" s="113" t="s">
        <v>56</v>
      </c>
      <c r="U235" s="129">
        <f t="shared" si="21"/>
        <v>1146411.29</v>
      </c>
      <c r="V235" s="86">
        <f t="shared" si="22"/>
        <v>5.2953247040340718</v>
      </c>
      <c r="W235" s="6"/>
      <c r="X235" s="129">
        <v>19171590.48</v>
      </c>
      <c r="Y235" s="94">
        <v>21649499.399472967</v>
      </c>
      <c r="Z235" s="113">
        <f t="shared" si="23"/>
        <v>2477908.9194729663</v>
      </c>
      <c r="AA235" s="114">
        <f t="shared" si="24"/>
        <v>131213.32315631572</v>
      </c>
      <c r="AB235" s="6"/>
      <c r="AC235" s="92">
        <v>110.98961211847651</v>
      </c>
      <c r="AD235" s="93">
        <f t="shared" si="25"/>
        <v>112.24048468365078</v>
      </c>
      <c r="AE235" s="89">
        <f t="shared" si="26"/>
        <v>1.2508725651742623</v>
      </c>
      <c r="AF235" s="94">
        <v>28.02</v>
      </c>
      <c r="AG235" s="94">
        <v>1</v>
      </c>
      <c r="AH235" s="95">
        <f t="shared" si="27"/>
        <v>112.24048468365078</v>
      </c>
      <c r="AI235" s="50"/>
      <c r="AJ235" s="50"/>
      <c r="AK235" s="78">
        <v>110.86174731011633</v>
      </c>
      <c r="AL235" s="84">
        <v>111.36349683811029</v>
      </c>
      <c r="AM235" s="84">
        <v>110.86174731011633</v>
      </c>
      <c r="AN235" s="84">
        <v>111.56308730704143</v>
      </c>
      <c r="AO235" s="144">
        <v>112.21798451623033</v>
      </c>
      <c r="AP235" s="84">
        <v>112.21798451623033</v>
      </c>
      <c r="AQ235" s="84">
        <v>112.22698329020999</v>
      </c>
      <c r="AR235" s="144">
        <v>112.24048468365078</v>
      </c>
      <c r="AS235" s="86"/>
      <c r="AT235" s="6">
        <f>IF(C235=1,IFERROR((X235-[1]abvfnd20!X235)/[1]abvfnd20!X235*100,""),"")</f>
        <v>-2.6735732158979886</v>
      </c>
      <c r="AU235" s="148">
        <v>-2.6735732158979886</v>
      </c>
      <c r="AV235" s="149">
        <v>-1.6244899038424063</v>
      </c>
      <c r="AW235" s="49"/>
    </row>
    <row r="236" spans="1:49" ht="11.25" x14ac:dyDescent="0.2">
      <c r="A236" s="110">
        <v>227</v>
      </c>
      <c r="B236" s="111" t="s">
        <v>286</v>
      </c>
      <c r="C236" s="112">
        <v>1</v>
      </c>
      <c r="D236" s="129">
        <v>0</v>
      </c>
      <c r="E236" s="113">
        <v>0</v>
      </c>
      <c r="F236" s="113">
        <v>0</v>
      </c>
      <c r="G236" s="113">
        <v>0</v>
      </c>
      <c r="H236" s="113">
        <v>0</v>
      </c>
      <c r="I236" s="113">
        <v>362009</v>
      </c>
      <c r="J236" s="113">
        <v>1090318</v>
      </c>
      <c r="K236" s="113">
        <v>0</v>
      </c>
      <c r="L236" s="113">
        <v>971499</v>
      </c>
      <c r="M236" s="113">
        <v>11152</v>
      </c>
      <c r="N236" s="113">
        <v>0</v>
      </c>
      <c r="O236" s="113">
        <v>23314.97</v>
      </c>
      <c r="P236" s="113">
        <v>0</v>
      </c>
      <c r="Q236" s="113">
        <v>0</v>
      </c>
      <c r="R236" s="113">
        <v>0</v>
      </c>
      <c r="S236" s="114">
        <v>0</v>
      </c>
      <c r="T236" s="113" t="s">
        <v>222</v>
      </c>
      <c r="U236" s="129">
        <f t="shared" si="21"/>
        <v>2458292.9700000002</v>
      </c>
      <c r="V236" s="86">
        <f t="shared" si="22"/>
        <v>10.765424203210365</v>
      </c>
      <c r="W236" s="6"/>
      <c r="X236" s="129">
        <v>17071234.920000002</v>
      </c>
      <c r="Y236" s="94">
        <v>22835077.5928264</v>
      </c>
      <c r="Z236" s="113">
        <f t="shared" si="23"/>
        <v>5763842.6728263982</v>
      </c>
      <c r="AA236" s="114">
        <f t="shared" si="24"/>
        <v>620502.1141354203</v>
      </c>
      <c r="AB236" s="6"/>
      <c r="AC236" s="92">
        <v>120.67746311405601</v>
      </c>
      <c r="AD236" s="93">
        <f t="shared" si="25"/>
        <v>130.1286965049332</v>
      </c>
      <c r="AE236" s="89">
        <f t="shared" si="26"/>
        <v>9.4512333908771922</v>
      </c>
      <c r="AF236" s="94">
        <v>24.83</v>
      </c>
      <c r="AG236" s="94">
        <v>1</v>
      </c>
      <c r="AH236" s="95">
        <f t="shared" si="27"/>
        <v>130.1286965049332</v>
      </c>
      <c r="AI236" s="50"/>
      <c r="AJ236" s="50"/>
      <c r="AK236" s="78">
        <v>129.22834673246899</v>
      </c>
      <c r="AL236" s="84">
        <v>128.91892024136865</v>
      </c>
      <c r="AM236" s="84">
        <v>129.22834673246899</v>
      </c>
      <c r="AN236" s="84">
        <v>130.46560216623999</v>
      </c>
      <c r="AO236" s="144">
        <v>130.12064323957756</v>
      </c>
      <c r="AP236" s="84">
        <v>130.12064323957756</v>
      </c>
      <c r="AQ236" s="84">
        <v>130.11989004259632</v>
      </c>
      <c r="AR236" s="144">
        <v>130.1286965049332</v>
      </c>
      <c r="AS236" s="86"/>
      <c r="AT236" s="6">
        <f>IF(C236=1,IFERROR((X236-[1]abvfnd20!X236)/[1]abvfnd20!X236*100,""),"")</f>
        <v>2.8744622872591936</v>
      </c>
      <c r="AU236" s="148">
        <v>2.8744622872591936</v>
      </c>
      <c r="AV236" s="149">
        <v>3.8273457905320067</v>
      </c>
      <c r="AW236" s="49"/>
    </row>
    <row r="237" spans="1:49" ht="11.25" x14ac:dyDescent="0.2">
      <c r="A237" s="110">
        <v>228</v>
      </c>
      <c r="B237" s="111" t="s">
        <v>287</v>
      </c>
      <c r="C237" s="112">
        <v>0</v>
      </c>
      <c r="D237" s="129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4"/>
      <c r="T237" s="113">
        <v>0</v>
      </c>
      <c r="U237" s="129">
        <f t="shared" si="21"/>
        <v>0</v>
      </c>
      <c r="V237" s="86">
        <f t="shared" si="22"/>
        <v>0</v>
      </c>
      <c r="W237" s="6"/>
      <c r="X237" s="129">
        <v>14657.8</v>
      </c>
      <c r="Y237" s="94">
        <v>23033</v>
      </c>
      <c r="Z237" s="113">
        <f t="shared" si="23"/>
        <v>8375.2000000000007</v>
      </c>
      <c r="AA237" s="114">
        <f t="shared" si="24"/>
        <v>0</v>
      </c>
      <c r="AB237" s="6"/>
      <c r="AC237" s="92">
        <v>0</v>
      </c>
      <c r="AD237" s="93">
        <f t="shared" si="25"/>
        <v>0</v>
      </c>
      <c r="AE237" s="89">
        <f t="shared" si="26"/>
        <v>0</v>
      </c>
      <c r="AF237" s="94">
        <v>0</v>
      </c>
      <c r="AG237" s="94" t="s">
        <v>58</v>
      </c>
      <c r="AH237" s="95">
        <f t="shared" si="27"/>
        <v>0</v>
      </c>
      <c r="AI237" s="50"/>
      <c r="AJ237" s="50"/>
      <c r="AK237" s="78">
        <v>0</v>
      </c>
      <c r="AL237" s="84">
        <v>0</v>
      </c>
      <c r="AM237" s="84">
        <v>0</v>
      </c>
      <c r="AN237" s="84">
        <v>0</v>
      </c>
      <c r="AO237" s="144">
        <v>0</v>
      </c>
      <c r="AP237" s="84">
        <v>0</v>
      </c>
      <c r="AQ237" s="84">
        <v>0</v>
      </c>
      <c r="AR237" s="144">
        <v>0</v>
      </c>
      <c r="AS237" s="86"/>
      <c r="AT237" s="6" t="str">
        <f>IF(C237=1,IFERROR((X237-[1]abvfnd20!X237)/[1]abvfnd20!X237*100,""),"")</f>
        <v/>
      </c>
      <c r="AU237" s="148" t="s">
        <v>513</v>
      </c>
      <c r="AV237" s="149" t="s">
        <v>513</v>
      </c>
      <c r="AW237" s="49"/>
    </row>
    <row r="238" spans="1:49" ht="11.25" x14ac:dyDescent="0.2">
      <c r="A238" s="110">
        <v>229</v>
      </c>
      <c r="B238" s="111" t="s">
        <v>288</v>
      </c>
      <c r="C238" s="112">
        <v>1</v>
      </c>
      <c r="D238" s="129">
        <v>0</v>
      </c>
      <c r="E238" s="113">
        <v>69313</v>
      </c>
      <c r="F238" s="113">
        <v>0</v>
      </c>
      <c r="G238" s="113">
        <v>0</v>
      </c>
      <c r="H238" s="113">
        <v>0</v>
      </c>
      <c r="I238" s="113">
        <v>0</v>
      </c>
      <c r="J238" s="113">
        <v>4315822</v>
      </c>
      <c r="K238" s="113">
        <v>1303556</v>
      </c>
      <c r="L238" s="113">
        <v>1200000</v>
      </c>
      <c r="M238" s="113">
        <v>2634</v>
      </c>
      <c r="N238" s="113">
        <v>55007</v>
      </c>
      <c r="O238" s="113">
        <v>61551.000000000007</v>
      </c>
      <c r="P238" s="113">
        <v>0</v>
      </c>
      <c r="Q238" s="113">
        <v>0</v>
      </c>
      <c r="R238" s="113">
        <v>0</v>
      </c>
      <c r="S238" s="114">
        <v>0</v>
      </c>
      <c r="T238" s="113" t="s">
        <v>66</v>
      </c>
      <c r="U238" s="129">
        <f t="shared" si="21"/>
        <v>6275883</v>
      </c>
      <c r="V238" s="86">
        <f t="shared" si="22"/>
        <v>7.8519945523258183</v>
      </c>
      <c r="W238" s="6"/>
      <c r="X238" s="129">
        <v>72290192.479999989</v>
      </c>
      <c r="Y238" s="94">
        <v>79927245.977788374</v>
      </c>
      <c r="Z238" s="113">
        <f t="shared" si="23"/>
        <v>7637053.4977883846</v>
      </c>
      <c r="AA238" s="114">
        <f t="shared" si="24"/>
        <v>599661.02460455231</v>
      </c>
      <c r="AB238" s="6"/>
      <c r="AC238" s="92">
        <v>109.46571192697388</v>
      </c>
      <c r="AD238" s="93">
        <f t="shared" si="25"/>
        <v>109.7349200932489</v>
      </c>
      <c r="AE238" s="89">
        <f t="shared" si="26"/>
        <v>0.2692081662750212</v>
      </c>
      <c r="AF238" s="94">
        <v>73.39</v>
      </c>
      <c r="AG238" s="94">
        <v>1</v>
      </c>
      <c r="AH238" s="95">
        <f t="shared" si="27"/>
        <v>109.7349200932489</v>
      </c>
      <c r="AI238" s="50"/>
      <c r="AJ238" s="50"/>
      <c r="AK238" s="78">
        <v>116.33739328195777</v>
      </c>
      <c r="AL238" s="84">
        <v>117.40283514279137</v>
      </c>
      <c r="AM238" s="84">
        <v>116.33739328195777</v>
      </c>
      <c r="AN238" s="84">
        <v>116.33739328195777</v>
      </c>
      <c r="AO238" s="144">
        <v>116.33739328195777</v>
      </c>
      <c r="AP238" s="84">
        <v>104.35895945690008</v>
      </c>
      <c r="AQ238" s="84">
        <v>113.42496386357044</v>
      </c>
      <c r="AR238" s="144">
        <v>109.7349200932489</v>
      </c>
      <c r="AS238" s="86"/>
      <c r="AT238" s="6">
        <f>IF(C238=1,IFERROR((X238-[1]abvfnd20!X238)/[1]abvfnd20!X238*100,""),"")</f>
        <v>3.8505704232427203</v>
      </c>
      <c r="AU238" s="148">
        <v>3.8505704232427203</v>
      </c>
      <c r="AV238" s="149">
        <v>-2.2812712551655823</v>
      </c>
      <c r="AW238" s="49"/>
    </row>
    <row r="239" spans="1:49" ht="11.25" x14ac:dyDescent="0.2">
      <c r="A239" s="110">
        <v>230</v>
      </c>
      <c r="B239" s="111" t="s">
        <v>289</v>
      </c>
      <c r="C239" s="112">
        <v>1</v>
      </c>
      <c r="D239" s="129">
        <v>142422</v>
      </c>
      <c r="E239" s="113">
        <v>0</v>
      </c>
      <c r="F239" s="113">
        <v>0</v>
      </c>
      <c r="G239" s="113">
        <v>0</v>
      </c>
      <c r="H239" s="113">
        <v>0</v>
      </c>
      <c r="I239" s="113">
        <v>0</v>
      </c>
      <c r="J239" s="113">
        <v>0</v>
      </c>
      <c r="K239" s="113">
        <v>0</v>
      </c>
      <c r="L239" s="113">
        <v>0</v>
      </c>
      <c r="M239" s="113">
        <v>0</v>
      </c>
      <c r="N239" s="113">
        <v>2253</v>
      </c>
      <c r="O239" s="113">
        <v>0</v>
      </c>
      <c r="P239" s="113">
        <v>0</v>
      </c>
      <c r="Q239" s="113">
        <v>0</v>
      </c>
      <c r="R239" s="113">
        <v>0</v>
      </c>
      <c r="S239" s="114">
        <v>0</v>
      </c>
      <c r="T239" s="113" t="s">
        <v>56</v>
      </c>
      <c r="U239" s="129">
        <f t="shared" si="21"/>
        <v>144675</v>
      </c>
      <c r="V239" s="86">
        <f t="shared" si="22"/>
        <v>7.5068102218186539</v>
      </c>
      <c r="W239" s="6"/>
      <c r="X239" s="129">
        <v>928975.21</v>
      </c>
      <c r="Y239" s="94">
        <v>1927250</v>
      </c>
      <c r="Z239" s="113">
        <f t="shared" si="23"/>
        <v>998274.79</v>
      </c>
      <c r="AA239" s="114">
        <f t="shared" si="24"/>
        <v>74938.593977558703</v>
      </c>
      <c r="AB239" s="6"/>
      <c r="AC239" s="92">
        <v>220.54492415784037</v>
      </c>
      <c r="AD239" s="93">
        <f t="shared" si="25"/>
        <v>199.39298552675496</v>
      </c>
      <c r="AE239" s="89">
        <f t="shared" si="26"/>
        <v>-21.151938631085414</v>
      </c>
      <c r="AF239" s="94">
        <v>0</v>
      </c>
      <c r="AG239" s="94">
        <v>1</v>
      </c>
      <c r="AH239" s="95">
        <f t="shared" si="27"/>
        <v>199.39298552675496</v>
      </c>
      <c r="AI239" s="50"/>
      <c r="AJ239" s="50"/>
      <c r="AK239" s="78">
        <v>195.49846669763863</v>
      </c>
      <c r="AL239" s="84">
        <v>197.00038959158201</v>
      </c>
      <c r="AM239" s="84">
        <v>195.49846669763863</v>
      </c>
      <c r="AN239" s="84">
        <v>195.49846669763863</v>
      </c>
      <c r="AO239" s="144">
        <v>195.49846669763863</v>
      </c>
      <c r="AP239" s="84">
        <v>199.39298552675496</v>
      </c>
      <c r="AQ239" s="84">
        <v>199.39298552675496</v>
      </c>
      <c r="AR239" s="144">
        <v>199.39298552675496</v>
      </c>
      <c r="AS239" s="86"/>
      <c r="AT239" s="6">
        <f>IF(C239=1,IFERROR((X239-[1]abvfnd20!X239)/[1]abvfnd20!X239*100,""),"")</f>
        <v>2.6118087942715267</v>
      </c>
      <c r="AU239" s="148">
        <v>2.6118087942715267</v>
      </c>
      <c r="AV239" s="149">
        <v>4.2342371351445642</v>
      </c>
      <c r="AW239" s="49"/>
    </row>
    <row r="240" spans="1:49" ht="11.25" x14ac:dyDescent="0.2">
      <c r="A240" s="110">
        <v>231</v>
      </c>
      <c r="B240" s="111" t="s">
        <v>290</v>
      </c>
      <c r="C240" s="112">
        <v>1</v>
      </c>
      <c r="D240" s="129">
        <v>0</v>
      </c>
      <c r="E240" s="113">
        <v>867888.35</v>
      </c>
      <c r="F240" s="113">
        <v>0</v>
      </c>
      <c r="G240" s="113">
        <v>0</v>
      </c>
      <c r="H240" s="113">
        <v>0</v>
      </c>
      <c r="I240" s="113">
        <v>66780</v>
      </c>
      <c r="J240" s="113">
        <v>856206.08</v>
      </c>
      <c r="K240" s="113">
        <v>107320.5</v>
      </c>
      <c r="L240" s="113">
        <v>1167593</v>
      </c>
      <c r="M240" s="113">
        <v>20221</v>
      </c>
      <c r="N240" s="113">
        <v>0</v>
      </c>
      <c r="O240" s="113">
        <v>51719.360000000008</v>
      </c>
      <c r="P240" s="113">
        <v>0</v>
      </c>
      <c r="Q240" s="113">
        <v>0</v>
      </c>
      <c r="R240" s="113">
        <v>0</v>
      </c>
      <c r="S240" s="114">
        <v>0</v>
      </c>
      <c r="T240" s="113" t="s">
        <v>56</v>
      </c>
      <c r="U240" s="129">
        <f t="shared" si="21"/>
        <v>3137728.2899999996</v>
      </c>
      <c r="V240" s="86">
        <f t="shared" si="22"/>
        <v>7.7727372546214886</v>
      </c>
      <c r="W240" s="6"/>
      <c r="X240" s="129">
        <v>31797805.646810003</v>
      </c>
      <c r="Y240" s="94">
        <v>40368382.298454508</v>
      </c>
      <c r="Z240" s="113">
        <f t="shared" si="23"/>
        <v>8570576.6516445056</v>
      </c>
      <c r="AA240" s="114">
        <f t="shared" si="24"/>
        <v>666168.40433826344</v>
      </c>
      <c r="AB240" s="6"/>
      <c r="AC240" s="92">
        <v>116.76901962791939</v>
      </c>
      <c r="AD240" s="93">
        <f t="shared" si="25"/>
        <v>124.85834505406892</v>
      </c>
      <c r="AE240" s="89">
        <f t="shared" si="26"/>
        <v>8.0893254261495287</v>
      </c>
      <c r="AF240" s="94">
        <v>53.57</v>
      </c>
      <c r="AG240" s="94">
        <v>1</v>
      </c>
      <c r="AH240" s="95">
        <f t="shared" si="27"/>
        <v>124.85834505406892</v>
      </c>
      <c r="AI240" s="50"/>
      <c r="AJ240" s="50"/>
      <c r="AK240" s="78">
        <v>123.80890346535813</v>
      </c>
      <c r="AL240" s="84">
        <v>123.97051843832439</v>
      </c>
      <c r="AM240" s="84">
        <v>123.80890346535813</v>
      </c>
      <c r="AN240" s="84">
        <v>126.31505148392668</v>
      </c>
      <c r="AO240" s="144">
        <v>126.32314163033493</v>
      </c>
      <c r="AP240" s="84">
        <v>126.32314163033493</v>
      </c>
      <c r="AQ240" s="84">
        <v>126.32232010509632</v>
      </c>
      <c r="AR240" s="144">
        <v>124.85834505406892</v>
      </c>
      <c r="AS240" s="86"/>
      <c r="AT240" s="6">
        <f>IF(C240=1,IFERROR((X240-[1]abvfnd20!X240)/[1]abvfnd20!X240*100,""),"")</f>
        <v>1.2404441837122775</v>
      </c>
      <c r="AU240" s="148">
        <v>1.2404441837122775</v>
      </c>
      <c r="AV240" s="149">
        <v>2.3980492122316988</v>
      </c>
      <c r="AW240" s="49"/>
    </row>
    <row r="241" spans="1:49" ht="11.25" x14ac:dyDescent="0.2">
      <c r="A241" s="110">
        <v>232</v>
      </c>
      <c r="B241" s="111" t="s">
        <v>291</v>
      </c>
      <c r="C241" s="112">
        <v>0</v>
      </c>
      <c r="D241" s="129">
        <v>0</v>
      </c>
      <c r="E241" s="113">
        <v>0</v>
      </c>
      <c r="F241" s="113">
        <v>0</v>
      </c>
      <c r="G241" s="113">
        <v>0</v>
      </c>
      <c r="H241" s="113">
        <v>0</v>
      </c>
      <c r="I241" s="113">
        <v>0</v>
      </c>
      <c r="J241" s="113">
        <v>0</v>
      </c>
      <c r="K241" s="113">
        <v>0</v>
      </c>
      <c r="L241" s="113">
        <v>0</v>
      </c>
      <c r="M241" s="113">
        <v>0</v>
      </c>
      <c r="N241" s="113">
        <v>0</v>
      </c>
      <c r="O241" s="113">
        <v>0</v>
      </c>
      <c r="P241" s="113">
        <v>0</v>
      </c>
      <c r="Q241" s="113">
        <v>0</v>
      </c>
      <c r="R241" s="113">
        <v>0</v>
      </c>
      <c r="S241" s="114">
        <v>0</v>
      </c>
      <c r="T241" s="113">
        <v>0</v>
      </c>
      <c r="U241" s="129">
        <f t="shared" si="21"/>
        <v>0</v>
      </c>
      <c r="V241" s="86">
        <f t="shared" si="22"/>
        <v>0</v>
      </c>
      <c r="W241" s="6"/>
      <c r="X241" s="129">
        <v>0</v>
      </c>
      <c r="Y241" s="94">
        <v>0</v>
      </c>
      <c r="Z241" s="113">
        <f t="shared" si="23"/>
        <v>0</v>
      </c>
      <c r="AA241" s="114">
        <f t="shared" si="24"/>
        <v>0</v>
      </c>
      <c r="AB241" s="6"/>
      <c r="AC241" s="92">
        <v>0</v>
      </c>
      <c r="AD241" s="93">
        <f t="shared" si="25"/>
        <v>0</v>
      </c>
      <c r="AE241" s="89">
        <f t="shared" si="26"/>
        <v>0</v>
      </c>
      <c r="AF241" s="94">
        <v>0</v>
      </c>
      <c r="AG241" s="94" t="s">
        <v>58</v>
      </c>
      <c r="AH241" s="95">
        <f t="shared" si="27"/>
        <v>0</v>
      </c>
      <c r="AI241" s="50"/>
      <c r="AJ241" s="50"/>
      <c r="AK241" s="78">
        <v>0</v>
      </c>
      <c r="AL241" s="84">
        <v>0</v>
      </c>
      <c r="AM241" s="84">
        <v>0</v>
      </c>
      <c r="AN241" s="84">
        <v>0</v>
      </c>
      <c r="AO241" s="144">
        <v>0</v>
      </c>
      <c r="AP241" s="84">
        <v>0</v>
      </c>
      <c r="AQ241" s="84">
        <v>0</v>
      </c>
      <c r="AR241" s="144">
        <v>0</v>
      </c>
      <c r="AS241" s="86"/>
      <c r="AT241" s="6" t="str">
        <f>IF(C241=1,IFERROR((X241-[1]abvfnd20!X241)/[1]abvfnd20!X241*100,""),"")</f>
        <v/>
      </c>
      <c r="AU241" s="148" t="s">
        <v>513</v>
      </c>
      <c r="AV241" s="149" t="s">
        <v>513</v>
      </c>
      <c r="AW241" s="49"/>
    </row>
    <row r="242" spans="1:49" ht="11.25" x14ac:dyDescent="0.2">
      <c r="A242" s="110">
        <v>233</v>
      </c>
      <c r="B242" s="111" t="s">
        <v>292</v>
      </c>
      <c r="C242" s="112">
        <v>0</v>
      </c>
      <c r="D242" s="129">
        <v>0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13">
        <v>0</v>
      </c>
      <c r="L242" s="113">
        <v>0</v>
      </c>
      <c r="M242" s="113">
        <v>0</v>
      </c>
      <c r="N242" s="113">
        <v>0</v>
      </c>
      <c r="O242" s="113">
        <v>0</v>
      </c>
      <c r="P242" s="113">
        <v>0</v>
      </c>
      <c r="Q242" s="113">
        <v>0</v>
      </c>
      <c r="R242" s="113">
        <v>0</v>
      </c>
      <c r="S242" s="114">
        <v>0</v>
      </c>
      <c r="T242" s="113">
        <v>0</v>
      </c>
      <c r="U242" s="129">
        <f t="shared" si="21"/>
        <v>0</v>
      </c>
      <c r="V242" s="86">
        <f t="shared" si="22"/>
        <v>0</v>
      </c>
      <c r="W242" s="6"/>
      <c r="X242" s="129">
        <v>117262.39999999999</v>
      </c>
      <c r="Y242" s="94">
        <v>182705</v>
      </c>
      <c r="Z242" s="113">
        <f t="shared" si="23"/>
        <v>65442.600000000006</v>
      </c>
      <c r="AA242" s="114">
        <f t="shared" si="24"/>
        <v>0</v>
      </c>
      <c r="AB242" s="6"/>
      <c r="AC242" s="92">
        <v>0</v>
      </c>
      <c r="AD242" s="93">
        <f t="shared" si="25"/>
        <v>0</v>
      </c>
      <c r="AE242" s="89">
        <f t="shared" si="26"/>
        <v>0</v>
      </c>
      <c r="AF242" s="94">
        <v>0</v>
      </c>
      <c r="AG242" s="94" t="s">
        <v>58</v>
      </c>
      <c r="AH242" s="95">
        <f t="shared" si="27"/>
        <v>0</v>
      </c>
      <c r="AI242" s="50"/>
      <c r="AJ242" s="50"/>
      <c r="AK242" s="78">
        <v>0</v>
      </c>
      <c r="AL242" s="84">
        <v>0</v>
      </c>
      <c r="AM242" s="84">
        <v>0</v>
      </c>
      <c r="AN242" s="84">
        <v>0</v>
      </c>
      <c r="AO242" s="144">
        <v>0</v>
      </c>
      <c r="AP242" s="84">
        <v>0</v>
      </c>
      <c r="AQ242" s="84">
        <v>0</v>
      </c>
      <c r="AR242" s="144">
        <v>0</v>
      </c>
      <c r="AS242" s="86"/>
      <c r="AT242" s="6" t="str">
        <f>IF(C242=1,IFERROR((X242-[1]abvfnd20!X242)/[1]abvfnd20!X242*100,""),"")</f>
        <v/>
      </c>
      <c r="AU242" s="148" t="s">
        <v>513</v>
      </c>
      <c r="AV242" s="149" t="s">
        <v>513</v>
      </c>
      <c r="AW242" s="49"/>
    </row>
    <row r="243" spans="1:49" ht="11.25" x14ac:dyDescent="0.2">
      <c r="A243" s="110">
        <v>234</v>
      </c>
      <c r="B243" s="111" t="s">
        <v>293</v>
      </c>
      <c r="C243" s="112">
        <v>1</v>
      </c>
      <c r="D243" s="129">
        <v>0</v>
      </c>
      <c r="E243" s="113">
        <v>0</v>
      </c>
      <c r="F243" s="113">
        <v>0</v>
      </c>
      <c r="G243" s="113">
        <v>0</v>
      </c>
      <c r="H243" s="113">
        <v>0</v>
      </c>
      <c r="I243" s="113">
        <v>0</v>
      </c>
      <c r="J243" s="113">
        <v>89837</v>
      </c>
      <c r="K243" s="113">
        <v>7310</v>
      </c>
      <c r="L243" s="113">
        <v>0</v>
      </c>
      <c r="M243" s="113">
        <v>0</v>
      </c>
      <c r="N243" s="113">
        <v>6498</v>
      </c>
      <c r="O243" s="113">
        <v>0</v>
      </c>
      <c r="P243" s="113">
        <v>0</v>
      </c>
      <c r="Q243" s="113">
        <v>0</v>
      </c>
      <c r="R243" s="113">
        <v>0</v>
      </c>
      <c r="S243" s="114">
        <v>0</v>
      </c>
      <c r="T243" s="113" t="s">
        <v>66</v>
      </c>
      <c r="U243" s="129">
        <f t="shared" si="21"/>
        <v>103645</v>
      </c>
      <c r="V243" s="86">
        <f t="shared" si="22"/>
        <v>6.7614026298004033</v>
      </c>
      <c r="W243" s="6"/>
      <c r="X243" s="129">
        <v>932984.68</v>
      </c>
      <c r="Y243" s="94">
        <v>1532892</v>
      </c>
      <c r="Z243" s="113">
        <f t="shared" si="23"/>
        <v>599907.31999999995</v>
      </c>
      <c r="AA243" s="114">
        <f t="shared" si="24"/>
        <v>40562.149310845118</v>
      </c>
      <c r="AB243" s="6"/>
      <c r="AC243" s="92">
        <v>199.46171049573078</v>
      </c>
      <c r="AD243" s="93">
        <f t="shared" si="25"/>
        <v>159.95223530242262</v>
      </c>
      <c r="AE243" s="89">
        <f t="shared" si="26"/>
        <v>-39.509475193308162</v>
      </c>
      <c r="AF243" s="94">
        <v>0</v>
      </c>
      <c r="AG243" s="94">
        <v>0</v>
      </c>
      <c r="AH243" s="95">
        <f t="shared" si="27"/>
        <v>199.46171049573078</v>
      </c>
      <c r="AI243" s="50"/>
      <c r="AJ243" s="50"/>
      <c r="AK243" s="78">
        <v>177.68227785956211</v>
      </c>
      <c r="AL243" s="84">
        <v>209.96424377886393</v>
      </c>
      <c r="AM243" s="84">
        <v>177.68227785956211</v>
      </c>
      <c r="AN243" s="84">
        <v>195.94439312214814</v>
      </c>
      <c r="AO243" s="144">
        <v>159.95223530242262</v>
      </c>
      <c r="AP243" s="84">
        <v>177.68227785956211</v>
      </c>
      <c r="AQ243" s="84">
        <v>177.68227785956211</v>
      </c>
      <c r="AR243" s="144">
        <v>177.68227785956211</v>
      </c>
      <c r="AS243" s="86"/>
      <c r="AT243" s="6">
        <f>IF(C243=1,IFERROR((X243-[1]abvfnd20!X243)/[1]abvfnd20!X243*100,""),"")</f>
        <v>13.027350895416747</v>
      </c>
      <c r="AU243" s="148">
        <v>13.027350895416747</v>
      </c>
      <c r="AV243" s="149">
        <v>2.2761209465311074</v>
      </c>
      <c r="AW243" s="49"/>
    </row>
    <row r="244" spans="1:49" ht="11.25" x14ac:dyDescent="0.2">
      <c r="A244" s="110">
        <v>235</v>
      </c>
      <c r="B244" s="111" t="s">
        <v>294</v>
      </c>
      <c r="C244" s="112">
        <v>0</v>
      </c>
      <c r="D244" s="129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4"/>
      <c r="T244" s="113">
        <v>0</v>
      </c>
      <c r="U244" s="129">
        <f t="shared" si="21"/>
        <v>0</v>
      </c>
      <c r="V244" s="86">
        <f t="shared" si="22"/>
        <v>0</v>
      </c>
      <c r="W244" s="6"/>
      <c r="X244" s="129">
        <v>0</v>
      </c>
      <c r="Y244" s="94">
        <v>0</v>
      </c>
      <c r="Z244" s="113">
        <f t="shared" si="23"/>
        <v>0</v>
      </c>
      <c r="AA244" s="114">
        <f t="shared" si="24"/>
        <v>0</v>
      </c>
      <c r="AB244" s="6"/>
      <c r="AC244" s="92">
        <v>0</v>
      </c>
      <c r="AD244" s="93">
        <f t="shared" si="25"/>
        <v>0</v>
      </c>
      <c r="AE244" s="89">
        <f t="shared" si="26"/>
        <v>0</v>
      </c>
      <c r="AF244" s="94">
        <v>0</v>
      </c>
      <c r="AG244" s="94" t="s">
        <v>58</v>
      </c>
      <c r="AH244" s="95">
        <f t="shared" si="27"/>
        <v>0</v>
      </c>
      <c r="AI244" s="50"/>
      <c r="AJ244" s="50"/>
      <c r="AK244" s="78">
        <v>0</v>
      </c>
      <c r="AL244" s="84">
        <v>0</v>
      </c>
      <c r="AM244" s="84">
        <v>0</v>
      </c>
      <c r="AN244" s="84">
        <v>0</v>
      </c>
      <c r="AO244" s="144">
        <v>0</v>
      </c>
      <c r="AP244" s="84">
        <v>0</v>
      </c>
      <c r="AQ244" s="84">
        <v>0</v>
      </c>
      <c r="AR244" s="144">
        <v>0</v>
      </c>
      <c r="AS244" s="86"/>
      <c r="AT244" s="6" t="str">
        <f>IF(C244=1,IFERROR((X244-[1]abvfnd20!X244)/[1]abvfnd20!X244*100,""),"")</f>
        <v/>
      </c>
      <c r="AU244" s="148" t="s">
        <v>513</v>
      </c>
      <c r="AV244" s="149" t="s">
        <v>513</v>
      </c>
      <c r="AW244" s="49"/>
    </row>
    <row r="245" spans="1:49" ht="11.25" x14ac:dyDescent="0.2">
      <c r="A245" s="110">
        <v>236</v>
      </c>
      <c r="B245" s="111" t="s">
        <v>295</v>
      </c>
      <c r="C245" s="112">
        <v>1</v>
      </c>
      <c r="D245" s="129">
        <v>0</v>
      </c>
      <c r="E245" s="113">
        <v>106557</v>
      </c>
      <c r="F245" s="113">
        <v>0</v>
      </c>
      <c r="G245" s="113">
        <v>0</v>
      </c>
      <c r="H245" s="113">
        <v>0</v>
      </c>
      <c r="I245" s="113">
        <v>461750</v>
      </c>
      <c r="J245" s="113">
        <v>2983613</v>
      </c>
      <c r="K245" s="113">
        <v>0</v>
      </c>
      <c r="L245" s="113">
        <v>4192812</v>
      </c>
      <c r="M245" s="113">
        <v>73265</v>
      </c>
      <c r="N245" s="113">
        <v>123612</v>
      </c>
      <c r="O245" s="113">
        <v>187716.27000000002</v>
      </c>
      <c r="P245" s="113">
        <v>0</v>
      </c>
      <c r="Q245" s="113">
        <v>0</v>
      </c>
      <c r="R245" s="113">
        <v>0</v>
      </c>
      <c r="S245" s="114">
        <v>0</v>
      </c>
      <c r="T245" s="113" t="s">
        <v>56</v>
      </c>
      <c r="U245" s="129">
        <f t="shared" si="21"/>
        <v>8129325.2699999996</v>
      </c>
      <c r="V245" s="86">
        <f t="shared" si="22"/>
        <v>8.7965062250168788</v>
      </c>
      <c r="W245" s="6"/>
      <c r="X245" s="129">
        <v>76463876.149999991</v>
      </c>
      <c r="Y245" s="94">
        <v>92415386.996266246</v>
      </c>
      <c r="Z245" s="113">
        <f t="shared" si="23"/>
        <v>15951510.846266255</v>
      </c>
      <c r="AA245" s="114">
        <f t="shared" si="24"/>
        <v>1403175.6445760536</v>
      </c>
      <c r="AB245" s="6"/>
      <c r="AC245" s="92">
        <v>118.73500385499894</v>
      </c>
      <c r="AD245" s="93">
        <f t="shared" si="25"/>
        <v>119.02641604664478</v>
      </c>
      <c r="AE245" s="89">
        <f t="shared" si="26"/>
        <v>0.29141219164584697</v>
      </c>
      <c r="AF245" s="94">
        <v>189.40999999999997</v>
      </c>
      <c r="AG245" s="94">
        <v>1</v>
      </c>
      <c r="AH245" s="95">
        <f t="shared" si="27"/>
        <v>119.02641604664478</v>
      </c>
      <c r="AI245" s="50"/>
      <c r="AJ245" s="50"/>
      <c r="AK245" s="78">
        <v>118.22429280170212</v>
      </c>
      <c r="AL245" s="84">
        <v>118.98875209414605</v>
      </c>
      <c r="AM245" s="84">
        <v>118.22429280170212</v>
      </c>
      <c r="AN245" s="84">
        <v>119.1029842401439</v>
      </c>
      <c r="AO245" s="144">
        <v>119.01640850703059</v>
      </c>
      <c r="AP245" s="84">
        <v>119.01640850703059</v>
      </c>
      <c r="AQ245" s="84">
        <v>119.01547253413671</v>
      </c>
      <c r="AR245" s="144">
        <v>119.02641604664478</v>
      </c>
      <c r="AS245" s="86"/>
      <c r="AT245" s="6">
        <f>IF(C245=1,IFERROR((X245-[1]abvfnd20!X245)/[1]abvfnd20!X245*100,""),"")</f>
        <v>0.7996537864734522</v>
      </c>
      <c r="AU245" s="148">
        <v>0.7996537864734522</v>
      </c>
      <c r="AV245" s="149">
        <v>1.4681072958387162</v>
      </c>
      <c r="AW245" s="49"/>
    </row>
    <row r="246" spans="1:49" ht="11.25" x14ac:dyDescent="0.2">
      <c r="A246" s="110">
        <v>237</v>
      </c>
      <c r="B246" s="111" t="s">
        <v>296</v>
      </c>
      <c r="C246" s="112">
        <v>0</v>
      </c>
      <c r="D246" s="129">
        <v>0</v>
      </c>
      <c r="E246" s="113">
        <v>0</v>
      </c>
      <c r="F246" s="113">
        <v>0</v>
      </c>
      <c r="G246" s="113">
        <v>0</v>
      </c>
      <c r="H246" s="113">
        <v>0</v>
      </c>
      <c r="I246" s="113">
        <v>0</v>
      </c>
      <c r="J246" s="113">
        <v>0</v>
      </c>
      <c r="K246" s="113">
        <v>0</v>
      </c>
      <c r="L246" s="113">
        <v>0</v>
      </c>
      <c r="M246" s="113">
        <v>0</v>
      </c>
      <c r="N246" s="113">
        <v>0</v>
      </c>
      <c r="O246" s="113">
        <v>0</v>
      </c>
      <c r="P246" s="113">
        <v>0</v>
      </c>
      <c r="Q246" s="113">
        <v>0</v>
      </c>
      <c r="R246" s="113">
        <v>0</v>
      </c>
      <c r="S246" s="114">
        <v>0</v>
      </c>
      <c r="T246" s="113">
        <v>0</v>
      </c>
      <c r="U246" s="129">
        <f t="shared" si="21"/>
        <v>0</v>
      </c>
      <c r="V246" s="86">
        <f t="shared" si="22"/>
        <v>0</v>
      </c>
      <c r="W246" s="6"/>
      <c r="X246" s="129">
        <v>43973.400000000009</v>
      </c>
      <c r="Y246" s="94">
        <v>63934</v>
      </c>
      <c r="Z246" s="113">
        <f t="shared" si="23"/>
        <v>19960.599999999991</v>
      </c>
      <c r="AA246" s="114">
        <f t="shared" si="24"/>
        <v>0</v>
      </c>
      <c r="AB246" s="6"/>
      <c r="AC246" s="92">
        <v>0</v>
      </c>
      <c r="AD246" s="93">
        <f t="shared" si="25"/>
        <v>0</v>
      </c>
      <c r="AE246" s="89">
        <f t="shared" si="26"/>
        <v>0</v>
      </c>
      <c r="AF246" s="94">
        <v>0</v>
      </c>
      <c r="AG246" s="94" t="s">
        <v>58</v>
      </c>
      <c r="AH246" s="95">
        <f t="shared" si="27"/>
        <v>0</v>
      </c>
      <c r="AI246" s="50"/>
      <c r="AJ246" s="50"/>
      <c r="AK246" s="78">
        <v>0</v>
      </c>
      <c r="AL246" s="84">
        <v>0</v>
      </c>
      <c r="AM246" s="84">
        <v>0</v>
      </c>
      <c r="AN246" s="84">
        <v>0</v>
      </c>
      <c r="AO246" s="144">
        <v>0</v>
      </c>
      <c r="AP246" s="84">
        <v>0</v>
      </c>
      <c r="AQ246" s="84">
        <v>0</v>
      </c>
      <c r="AR246" s="144">
        <v>0</v>
      </c>
      <c r="AS246" s="86"/>
      <c r="AT246" s="6" t="str">
        <f>IF(C246=1,IFERROR((X246-[1]abvfnd20!X246)/[1]abvfnd20!X246*100,""),"")</f>
        <v/>
      </c>
      <c r="AU246" s="148" t="s">
        <v>513</v>
      </c>
      <c r="AV246" s="149" t="s">
        <v>513</v>
      </c>
      <c r="AW246" s="49"/>
    </row>
    <row r="247" spans="1:49" ht="11.25" x14ac:dyDescent="0.2">
      <c r="A247" s="110">
        <v>238</v>
      </c>
      <c r="B247" s="111" t="s">
        <v>297</v>
      </c>
      <c r="C247" s="112">
        <v>1</v>
      </c>
      <c r="D247" s="129">
        <v>0</v>
      </c>
      <c r="E247" s="113">
        <v>0</v>
      </c>
      <c r="F247" s="113">
        <v>0</v>
      </c>
      <c r="G247" s="113">
        <v>0</v>
      </c>
      <c r="H247" s="113">
        <v>0</v>
      </c>
      <c r="I247" s="113">
        <v>0</v>
      </c>
      <c r="J247" s="113">
        <v>47674</v>
      </c>
      <c r="K247" s="113">
        <v>283800</v>
      </c>
      <c r="L247" s="113">
        <v>300218</v>
      </c>
      <c r="M247" s="113">
        <v>0</v>
      </c>
      <c r="N247" s="113">
        <v>0</v>
      </c>
      <c r="O247" s="113">
        <v>43901.270000000004</v>
      </c>
      <c r="P247" s="113">
        <v>0</v>
      </c>
      <c r="Q247" s="113">
        <v>0</v>
      </c>
      <c r="R247" s="113">
        <v>0</v>
      </c>
      <c r="S247" s="114">
        <v>0</v>
      </c>
      <c r="T247" s="113" t="s">
        <v>56</v>
      </c>
      <c r="U247" s="129">
        <f t="shared" si="21"/>
        <v>675593.27</v>
      </c>
      <c r="V247" s="86">
        <f t="shared" si="22"/>
        <v>6.5591128227876494</v>
      </c>
      <c r="W247" s="6"/>
      <c r="X247" s="129">
        <v>7517996.1499999994</v>
      </c>
      <c r="Y247" s="94">
        <v>10300070.882343356</v>
      </c>
      <c r="Z247" s="113">
        <f t="shared" si="23"/>
        <v>2782074.7323433561</v>
      </c>
      <c r="AA247" s="114">
        <f t="shared" si="24"/>
        <v>182479.42050866823</v>
      </c>
      <c r="AB247" s="6"/>
      <c r="AC247" s="92">
        <v>150.16855756842216</v>
      </c>
      <c r="AD247" s="93">
        <f t="shared" si="25"/>
        <v>134.57830065308946</v>
      </c>
      <c r="AE247" s="89">
        <f t="shared" si="26"/>
        <v>-15.590256915332702</v>
      </c>
      <c r="AF247" s="94">
        <v>51.68</v>
      </c>
      <c r="AG247" s="94">
        <v>1</v>
      </c>
      <c r="AH247" s="95">
        <f t="shared" si="27"/>
        <v>134.57830065308946</v>
      </c>
      <c r="AI247" s="50"/>
      <c r="AJ247" s="50"/>
      <c r="AK247" s="78">
        <v>157.50868094614412</v>
      </c>
      <c r="AL247" s="84">
        <v>162.48306702332852</v>
      </c>
      <c r="AM247" s="84">
        <v>157.50868094614412</v>
      </c>
      <c r="AN247" s="84">
        <v>157.50868094614412</v>
      </c>
      <c r="AO247" s="144">
        <v>157.50868094614412</v>
      </c>
      <c r="AP247" s="84">
        <v>134.57371008516114</v>
      </c>
      <c r="AQ247" s="84">
        <v>134.573280741692</v>
      </c>
      <c r="AR247" s="144">
        <v>134.57830065308946</v>
      </c>
      <c r="AS247" s="86"/>
      <c r="AT247" s="6">
        <f>IF(C247=1,IFERROR((X247-[1]abvfnd20!X247)/[1]abvfnd20!X247*100,""),"")</f>
        <v>3.3711880838705848</v>
      </c>
      <c r="AU247" s="148">
        <v>3.3711880838705848</v>
      </c>
      <c r="AV247" s="149">
        <v>-12.190732952407373</v>
      </c>
      <c r="AW247" s="49"/>
    </row>
    <row r="248" spans="1:49" ht="11.25" x14ac:dyDescent="0.2">
      <c r="A248" s="110">
        <v>239</v>
      </c>
      <c r="B248" s="111" t="s">
        <v>298</v>
      </c>
      <c r="C248" s="112">
        <v>1</v>
      </c>
      <c r="D248" s="129">
        <v>0</v>
      </c>
      <c r="E248" s="113">
        <v>2000</v>
      </c>
      <c r="F248" s="113">
        <v>0</v>
      </c>
      <c r="G248" s="113">
        <v>0</v>
      </c>
      <c r="H248" s="113">
        <v>0</v>
      </c>
      <c r="I248" s="113">
        <v>0</v>
      </c>
      <c r="J248" s="113">
        <v>2819798</v>
      </c>
      <c r="K248" s="113">
        <v>2260837</v>
      </c>
      <c r="L248" s="113">
        <v>7897752</v>
      </c>
      <c r="M248" s="113">
        <v>28157</v>
      </c>
      <c r="N248" s="113">
        <v>0</v>
      </c>
      <c r="O248" s="113">
        <v>576654.19000000006</v>
      </c>
      <c r="P248" s="113">
        <v>0</v>
      </c>
      <c r="Q248" s="113">
        <v>0</v>
      </c>
      <c r="R248" s="113">
        <v>0</v>
      </c>
      <c r="S248" s="114">
        <v>0</v>
      </c>
      <c r="T248" s="113" t="s">
        <v>56</v>
      </c>
      <c r="U248" s="129">
        <f t="shared" si="21"/>
        <v>13585198.189999999</v>
      </c>
      <c r="V248" s="86">
        <f t="shared" si="22"/>
        <v>10.046886647982173</v>
      </c>
      <c r="W248" s="6"/>
      <c r="X248" s="129">
        <v>94027629.56190002</v>
      </c>
      <c r="Y248" s="94">
        <v>135217990.06987369</v>
      </c>
      <c r="Z248" s="113">
        <f t="shared" si="23"/>
        <v>41190360.507973671</v>
      </c>
      <c r="AA248" s="114">
        <f t="shared" si="24"/>
        <v>4138348.8301313291</v>
      </c>
      <c r="AB248" s="6"/>
      <c r="AC248" s="92">
        <v>134.48492035788641</v>
      </c>
      <c r="AD248" s="93">
        <f t="shared" si="25"/>
        <v>139.40545119607674</v>
      </c>
      <c r="AE248" s="89">
        <f t="shared" si="26"/>
        <v>4.9205308381903308</v>
      </c>
      <c r="AF248" s="94">
        <v>501.75999999999982</v>
      </c>
      <c r="AG248" s="94">
        <v>1</v>
      </c>
      <c r="AH248" s="95">
        <f t="shared" si="27"/>
        <v>139.40545119607674</v>
      </c>
      <c r="AI248" s="50"/>
      <c r="AJ248" s="50"/>
      <c r="AK248" s="78">
        <v>137.56181569418479</v>
      </c>
      <c r="AL248" s="84">
        <v>142.98220681907256</v>
      </c>
      <c r="AM248" s="84">
        <v>137.56181569418479</v>
      </c>
      <c r="AN248" s="84">
        <v>139.24633499419795</v>
      </c>
      <c r="AO248" s="144">
        <v>139.39474163435136</v>
      </c>
      <c r="AP248" s="84">
        <v>139.39474163435136</v>
      </c>
      <c r="AQ248" s="84">
        <v>139.39374000250316</v>
      </c>
      <c r="AR248" s="144">
        <v>139.40545119607674</v>
      </c>
      <c r="AS248" s="86"/>
      <c r="AT248" s="6">
        <f>IF(C248=1,IFERROR((X248-[1]abvfnd20!X248)/[1]abvfnd20!X248*100,""),"")</f>
        <v>0.73096990937618955</v>
      </c>
      <c r="AU248" s="148">
        <v>0.73096990937618955</v>
      </c>
      <c r="AV248" s="149">
        <v>1.6773263094647162</v>
      </c>
      <c r="AW248" s="49"/>
    </row>
    <row r="249" spans="1:49" ht="11.25" x14ac:dyDescent="0.2">
      <c r="A249" s="110">
        <v>240</v>
      </c>
      <c r="B249" s="111" t="s">
        <v>299</v>
      </c>
      <c r="C249" s="112">
        <v>1</v>
      </c>
      <c r="D249" s="129">
        <v>0</v>
      </c>
      <c r="E249" s="113">
        <v>553106</v>
      </c>
      <c r="F249" s="113">
        <v>0</v>
      </c>
      <c r="G249" s="113">
        <v>0</v>
      </c>
      <c r="H249" s="113">
        <v>0</v>
      </c>
      <c r="I249" s="113">
        <v>0</v>
      </c>
      <c r="J249" s="113">
        <v>0</v>
      </c>
      <c r="K249" s="113">
        <v>0</v>
      </c>
      <c r="L249" s="113">
        <v>35848</v>
      </c>
      <c r="M249" s="113">
        <v>0</v>
      </c>
      <c r="N249" s="113">
        <v>0</v>
      </c>
      <c r="O249" s="113">
        <v>0</v>
      </c>
      <c r="P249" s="113">
        <v>0</v>
      </c>
      <c r="Q249" s="113">
        <v>0</v>
      </c>
      <c r="R249" s="113">
        <v>0</v>
      </c>
      <c r="S249" s="114">
        <v>0</v>
      </c>
      <c r="T249" s="113" t="s">
        <v>56</v>
      </c>
      <c r="U249" s="129">
        <f t="shared" si="21"/>
        <v>588954</v>
      </c>
      <c r="V249" s="86">
        <f t="shared" si="22"/>
        <v>14.462334830428771</v>
      </c>
      <c r="W249" s="6"/>
      <c r="X249" s="129">
        <v>2429975.0922999997</v>
      </c>
      <c r="Y249" s="94">
        <v>4072330</v>
      </c>
      <c r="Z249" s="113">
        <f t="shared" si="23"/>
        <v>1642354.9077000003</v>
      </c>
      <c r="AA249" s="114">
        <f t="shared" si="24"/>
        <v>237522.86585555345</v>
      </c>
      <c r="AB249" s="6"/>
      <c r="AC249" s="92">
        <v>156.92637289254867</v>
      </c>
      <c r="AD249" s="93">
        <f t="shared" si="25"/>
        <v>157.81261076691763</v>
      </c>
      <c r="AE249" s="89">
        <f t="shared" si="26"/>
        <v>0.88623787436895896</v>
      </c>
      <c r="AF249" s="94">
        <v>0</v>
      </c>
      <c r="AG249" s="94">
        <v>1</v>
      </c>
      <c r="AH249" s="95">
        <f t="shared" si="27"/>
        <v>157.81261076691763</v>
      </c>
      <c r="AI249" s="50"/>
      <c r="AJ249" s="50"/>
      <c r="AK249" s="78">
        <v>163.41108920747641</v>
      </c>
      <c r="AL249" s="84">
        <v>164.26808653546266</v>
      </c>
      <c r="AM249" s="84">
        <v>163.41108920747641</v>
      </c>
      <c r="AN249" s="84">
        <v>163.41108920747641</v>
      </c>
      <c r="AO249" s="144">
        <v>163.41108920747641</v>
      </c>
      <c r="AP249" s="84">
        <v>157.81261076691763</v>
      </c>
      <c r="AQ249" s="84">
        <v>157.81261076691763</v>
      </c>
      <c r="AR249" s="144">
        <v>157.81261076691763</v>
      </c>
      <c r="AS249" s="86"/>
      <c r="AT249" s="6">
        <f>IF(C249=1,IFERROR((X249-[1]abvfnd20!X249)/[1]abvfnd20!X249*100,""),"")</f>
        <v>8.5033565566634106</v>
      </c>
      <c r="AU249" s="148">
        <v>8.5033565566634106</v>
      </c>
      <c r="AV249" s="149">
        <v>4.7772470737585531</v>
      </c>
      <c r="AW249" s="49"/>
    </row>
    <row r="250" spans="1:49" ht="11.25" x14ac:dyDescent="0.2">
      <c r="A250" s="110">
        <v>241</v>
      </c>
      <c r="B250" s="111" t="s">
        <v>300</v>
      </c>
      <c r="C250" s="112">
        <v>0</v>
      </c>
      <c r="D250" s="129">
        <v>0</v>
      </c>
      <c r="E250" s="113">
        <v>0</v>
      </c>
      <c r="F250" s="113">
        <v>0</v>
      </c>
      <c r="G250" s="113">
        <v>0</v>
      </c>
      <c r="H250" s="113">
        <v>0</v>
      </c>
      <c r="I250" s="113">
        <v>0</v>
      </c>
      <c r="J250" s="113">
        <v>0</v>
      </c>
      <c r="K250" s="113">
        <v>0</v>
      </c>
      <c r="L250" s="113">
        <v>0</v>
      </c>
      <c r="M250" s="113">
        <v>0</v>
      </c>
      <c r="N250" s="113">
        <v>0</v>
      </c>
      <c r="O250" s="113">
        <v>0</v>
      </c>
      <c r="P250" s="113">
        <v>0</v>
      </c>
      <c r="Q250" s="113">
        <v>0</v>
      </c>
      <c r="R250" s="113">
        <v>0</v>
      </c>
      <c r="S250" s="114">
        <v>0</v>
      </c>
      <c r="T250" s="113">
        <v>0</v>
      </c>
      <c r="U250" s="129">
        <f t="shared" si="21"/>
        <v>0</v>
      </c>
      <c r="V250" s="86">
        <f t="shared" si="22"/>
        <v>0</v>
      </c>
      <c r="W250" s="6"/>
      <c r="X250" s="129">
        <v>0</v>
      </c>
      <c r="Y250" s="94">
        <v>0</v>
      </c>
      <c r="Z250" s="113">
        <f t="shared" si="23"/>
        <v>0</v>
      </c>
      <c r="AA250" s="114">
        <f t="shared" si="24"/>
        <v>0</v>
      </c>
      <c r="AB250" s="6"/>
      <c r="AC250" s="92">
        <v>0</v>
      </c>
      <c r="AD250" s="93">
        <f t="shared" si="25"/>
        <v>0</v>
      </c>
      <c r="AE250" s="89">
        <f t="shared" si="26"/>
        <v>0</v>
      </c>
      <c r="AF250" s="94">
        <v>0</v>
      </c>
      <c r="AG250" s="94" t="s">
        <v>58</v>
      </c>
      <c r="AH250" s="95">
        <f t="shared" si="27"/>
        <v>0</v>
      </c>
      <c r="AI250" s="50"/>
      <c r="AJ250" s="50"/>
      <c r="AK250" s="78">
        <v>0</v>
      </c>
      <c r="AL250" s="84">
        <v>0</v>
      </c>
      <c r="AM250" s="84">
        <v>0</v>
      </c>
      <c r="AN250" s="84">
        <v>0</v>
      </c>
      <c r="AO250" s="144">
        <v>0</v>
      </c>
      <c r="AP250" s="84">
        <v>0</v>
      </c>
      <c r="AQ250" s="84">
        <v>0</v>
      </c>
      <c r="AR250" s="144">
        <v>0</v>
      </c>
      <c r="AS250" s="86"/>
      <c r="AT250" s="6" t="str">
        <f>IF(C250=1,IFERROR((X250-[1]abvfnd20!X250)/[1]abvfnd20!X250*100,""),"")</f>
        <v/>
      </c>
      <c r="AU250" s="148" t="s">
        <v>513</v>
      </c>
      <c r="AV250" s="149" t="s">
        <v>513</v>
      </c>
      <c r="AW250" s="49"/>
    </row>
    <row r="251" spans="1:49" ht="11.25" x14ac:dyDescent="0.2">
      <c r="A251" s="110">
        <v>242</v>
      </c>
      <c r="B251" s="111" t="s">
        <v>301</v>
      </c>
      <c r="C251" s="112">
        <v>1</v>
      </c>
      <c r="D251" s="129">
        <v>0</v>
      </c>
      <c r="E251" s="113">
        <v>0</v>
      </c>
      <c r="F251" s="113">
        <v>0</v>
      </c>
      <c r="G251" s="113">
        <v>0</v>
      </c>
      <c r="H251" s="113">
        <v>0</v>
      </c>
      <c r="I251" s="113">
        <v>0</v>
      </c>
      <c r="J251" s="113">
        <v>255000</v>
      </c>
      <c r="K251" s="113">
        <v>2000</v>
      </c>
      <c r="L251" s="113">
        <v>431098</v>
      </c>
      <c r="M251" s="113">
        <v>0</v>
      </c>
      <c r="N251" s="113">
        <v>14883</v>
      </c>
      <c r="O251" s="113">
        <v>14745.78</v>
      </c>
      <c r="P251" s="113">
        <v>0</v>
      </c>
      <c r="Q251" s="113">
        <v>0</v>
      </c>
      <c r="R251" s="113">
        <v>0</v>
      </c>
      <c r="S251" s="114">
        <v>0</v>
      </c>
      <c r="T251" s="113" t="s">
        <v>66</v>
      </c>
      <c r="U251" s="129">
        <f t="shared" si="21"/>
        <v>454757.00000000006</v>
      </c>
      <c r="V251" s="86">
        <f t="shared" si="22"/>
        <v>8.0593433601961646</v>
      </c>
      <c r="W251" s="6"/>
      <c r="X251" s="129">
        <v>1297760.2800000003</v>
      </c>
      <c r="Y251" s="94">
        <v>5642606.0992260696</v>
      </c>
      <c r="Z251" s="113">
        <f t="shared" si="23"/>
        <v>4344845.8192260694</v>
      </c>
      <c r="AA251" s="114">
        <f t="shared" si="24"/>
        <v>350166.04304255691</v>
      </c>
      <c r="AB251" s="6"/>
      <c r="AC251" s="92">
        <v>318.84569222163071</v>
      </c>
      <c r="AD251" s="93">
        <f t="shared" si="25"/>
        <v>407.81337953905563</v>
      </c>
      <c r="AE251" s="89">
        <f t="shared" si="26"/>
        <v>88.967687317424918</v>
      </c>
      <c r="AF251" s="94">
        <v>4</v>
      </c>
      <c r="AG251" s="94">
        <v>1</v>
      </c>
      <c r="AH251" s="95">
        <f t="shared" si="27"/>
        <v>407.81337953905563</v>
      </c>
      <c r="AI251" s="50"/>
      <c r="AJ251" s="50"/>
      <c r="AK251" s="78">
        <v>506.7586426107398</v>
      </c>
      <c r="AL251" s="84">
        <v>380.38092124353403</v>
      </c>
      <c r="AM251" s="84">
        <v>506.7586426107398</v>
      </c>
      <c r="AN251" s="84">
        <v>506.7586426107398</v>
      </c>
      <c r="AO251" s="144">
        <v>506.7586426107398</v>
      </c>
      <c r="AP251" s="84">
        <v>407.81337953905563</v>
      </c>
      <c r="AQ251" s="84">
        <v>407.81337953905563</v>
      </c>
      <c r="AR251" s="144">
        <v>407.81337953905563</v>
      </c>
      <c r="AS251" s="86"/>
      <c r="AT251" s="6">
        <f>IF(C251=1,IFERROR((X251-[1]abvfnd20!X251)/[1]abvfnd20!X251*100,""),"")</f>
        <v>-6.4251321676414408</v>
      </c>
      <c r="AU251" s="148">
        <v>-6.4251321676414408</v>
      </c>
      <c r="AV251" s="149">
        <v>-24.694609758363573</v>
      </c>
      <c r="AW251" s="49"/>
    </row>
    <row r="252" spans="1:49" ht="11.25" x14ac:dyDescent="0.2">
      <c r="A252" s="110">
        <v>243</v>
      </c>
      <c r="B252" s="111" t="s">
        <v>302</v>
      </c>
      <c r="C252" s="112">
        <v>1</v>
      </c>
      <c r="D252" s="129">
        <v>0</v>
      </c>
      <c r="E252" s="113">
        <v>0</v>
      </c>
      <c r="F252" s="113">
        <v>0</v>
      </c>
      <c r="G252" s="113">
        <v>0</v>
      </c>
      <c r="H252" s="113">
        <v>0</v>
      </c>
      <c r="I252" s="113">
        <v>0</v>
      </c>
      <c r="J252" s="113">
        <v>5754401</v>
      </c>
      <c r="K252" s="113">
        <v>4000000</v>
      </c>
      <c r="L252" s="113">
        <v>9991612</v>
      </c>
      <c r="M252" s="113">
        <v>71772</v>
      </c>
      <c r="N252" s="113">
        <v>0</v>
      </c>
      <c r="O252" s="113">
        <v>57682.170000000006</v>
      </c>
      <c r="P252" s="113">
        <v>0</v>
      </c>
      <c r="Q252" s="113">
        <v>0</v>
      </c>
      <c r="R252" s="113">
        <v>0</v>
      </c>
      <c r="S252" s="114">
        <v>0</v>
      </c>
      <c r="T252" s="113" t="s">
        <v>56</v>
      </c>
      <c r="U252" s="129">
        <f t="shared" si="21"/>
        <v>19875467.170000002</v>
      </c>
      <c r="V252" s="86">
        <f t="shared" si="22"/>
        <v>12.647580684848011</v>
      </c>
      <c r="W252" s="6"/>
      <c r="X252" s="129">
        <v>129336079.22404</v>
      </c>
      <c r="Y252" s="94">
        <v>157148372.20853713</v>
      </c>
      <c r="Z252" s="113">
        <f t="shared" si="23"/>
        <v>27812292.98449713</v>
      </c>
      <c r="AA252" s="114">
        <f t="shared" si="24"/>
        <v>3517582.1955205975</v>
      </c>
      <c r="AB252" s="6"/>
      <c r="AC252" s="92">
        <v>124.3613094589826</v>
      </c>
      <c r="AD252" s="93">
        <f t="shared" si="25"/>
        <v>118.78417138878352</v>
      </c>
      <c r="AE252" s="89">
        <f t="shared" si="26"/>
        <v>-5.5771380701990836</v>
      </c>
      <c r="AF252" s="94">
        <v>70.499999999999986</v>
      </c>
      <c r="AG252" s="94">
        <v>1</v>
      </c>
      <c r="AH252" s="95">
        <f t="shared" si="27"/>
        <v>118.78417138878352</v>
      </c>
      <c r="AI252" s="50"/>
      <c r="AJ252" s="50"/>
      <c r="AK252" s="78">
        <v>120.697061126431</v>
      </c>
      <c r="AL252" s="84">
        <v>123.64053825094534</v>
      </c>
      <c r="AM252" s="84">
        <v>120.697061126431</v>
      </c>
      <c r="AN252" s="84">
        <v>120.697061126431</v>
      </c>
      <c r="AO252" s="144">
        <v>120.697061126431</v>
      </c>
      <c r="AP252" s="84">
        <v>118.78400778668549</v>
      </c>
      <c r="AQ252" s="84">
        <v>118.78399248539469</v>
      </c>
      <c r="AR252" s="144">
        <v>118.78417138878352</v>
      </c>
      <c r="AS252" s="86"/>
      <c r="AT252" s="6">
        <f>IF(C252=1,IFERROR((X252-[1]abvfnd20!X252)/[1]abvfnd20!X252*100,""),"")</f>
        <v>4.5709506768564179</v>
      </c>
      <c r="AU252" s="148">
        <v>4.5709506768564179</v>
      </c>
      <c r="AV252" s="149">
        <v>2.7618433787624297</v>
      </c>
      <c r="AW252" s="49"/>
    </row>
    <row r="253" spans="1:49" ht="11.25" x14ac:dyDescent="0.2">
      <c r="A253" s="110">
        <v>244</v>
      </c>
      <c r="B253" s="111" t="s">
        <v>303</v>
      </c>
      <c r="C253" s="112">
        <v>1</v>
      </c>
      <c r="D253" s="129">
        <v>0</v>
      </c>
      <c r="E253" s="113">
        <v>89000</v>
      </c>
      <c r="F253" s="113">
        <v>0</v>
      </c>
      <c r="G253" s="113">
        <v>0</v>
      </c>
      <c r="H253" s="113">
        <v>0</v>
      </c>
      <c r="I253" s="113">
        <v>0</v>
      </c>
      <c r="J253" s="113">
        <v>3218000</v>
      </c>
      <c r="K253" s="113">
        <v>657000</v>
      </c>
      <c r="L253" s="113">
        <v>316800</v>
      </c>
      <c r="M253" s="113">
        <v>2455</v>
      </c>
      <c r="N253" s="113">
        <v>0</v>
      </c>
      <c r="O253" s="113">
        <v>378847.21</v>
      </c>
      <c r="P253" s="113">
        <v>0</v>
      </c>
      <c r="Q253" s="113">
        <v>0</v>
      </c>
      <c r="R253" s="113">
        <v>0</v>
      </c>
      <c r="S253" s="114">
        <v>0</v>
      </c>
      <c r="T253" s="113" t="s">
        <v>66</v>
      </c>
      <c r="U253" s="129">
        <f t="shared" si="21"/>
        <v>4468854.21</v>
      </c>
      <c r="V253" s="86">
        <f t="shared" si="22"/>
        <v>7.8301268043586267</v>
      </c>
      <c r="W253" s="6"/>
      <c r="X253" s="129">
        <v>42468258.92028001</v>
      </c>
      <c r="Y253" s="94">
        <v>57072565</v>
      </c>
      <c r="Z253" s="113">
        <f t="shared" si="23"/>
        <v>14604306.07971999</v>
      </c>
      <c r="AA253" s="114">
        <f t="shared" si="24"/>
        <v>1143535.6849387316</v>
      </c>
      <c r="AB253" s="6"/>
      <c r="AC253" s="92">
        <v>134.1490868224441</v>
      </c>
      <c r="AD253" s="93">
        <f t="shared" si="25"/>
        <v>131.69607310732792</v>
      </c>
      <c r="AE253" s="89">
        <f t="shared" si="26"/>
        <v>-2.4530137151161853</v>
      </c>
      <c r="AF253" s="94">
        <v>483.71000000000009</v>
      </c>
      <c r="AG253" s="94">
        <v>1</v>
      </c>
      <c r="AH253" s="95">
        <f t="shared" si="27"/>
        <v>131.69607310732792</v>
      </c>
      <c r="AI253" s="50"/>
      <c r="AJ253" s="50"/>
      <c r="AK253" s="78">
        <v>136.06003665175945</v>
      </c>
      <c r="AL253" s="84">
        <v>137.28384386213017</v>
      </c>
      <c r="AM253" s="84">
        <v>136.06003665175945</v>
      </c>
      <c r="AN253" s="84">
        <v>136.06003665175945</v>
      </c>
      <c r="AO253" s="144">
        <v>136.06003665175945</v>
      </c>
      <c r="AP253" s="84">
        <v>136.06003665175945</v>
      </c>
      <c r="AQ253" s="84">
        <v>136.06003665175945</v>
      </c>
      <c r="AR253" s="144">
        <v>131.69607310732792</v>
      </c>
      <c r="AS253" s="86"/>
      <c r="AT253" s="6">
        <f>IF(C253=1,IFERROR((X253-[1]abvfnd20!X253)/[1]abvfnd20!X253*100,""),"")</f>
        <v>3.4671390182088482</v>
      </c>
      <c r="AU253" s="148">
        <v>3.4671390182088482</v>
      </c>
      <c r="AV253" s="149">
        <v>0.39305341013216033</v>
      </c>
      <c r="AW253" s="49"/>
    </row>
    <row r="254" spans="1:49" ht="11.25" x14ac:dyDescent="0.2">
      <c r="A254" s="110">
        <v>245</v>
      </c>
      <c r="B254" s="111" t="s">
        <v>304</v>
      </c>
      <c r="C254" s="112">
        <v>0</v>
      </c>
      <c r="D254" s="129">
        <v>0</v>
      </c>
      <c r="E254" s="113">
        <v>0</v>
      </c>
      <c r="F254" s="113">
        <v>0</v>
      </c>
      <c r="G254" s="113">
        <v>0</v>
      </c>
      <c r="H254" s="113">
        <v>0</v>
      </c>
      <c r="I254" s="113">
        <v>0</v>
      </c>
      <c r="J254" s="113">
        <v>0</v>
      </c>
      <c r="K254" s="113">
        <v>0</v>
      </c>
      <c r="L254" s="113">
        <v>0</v>
      </c>
      <c r="M254" s="113">
        <v>0</v>
      </c>
      <c r="N254" s="113">
        <v>0</v>
      </c>
      <c r="O254" s="113">
        <v>0</v>
      </c>
      <c r="P254" s="113">
        <v>0</v>
      </c>
      <c r="Q254" s="113">
        <v>0</v>
      </c>
      <c r="R254" s="113">
        <v>0</v>
      </c>
      <c r="S254" s="114">
        <v>0</v>
      </c>
      <c r="T254" s="113">
        <v>0</v>
      </c>
      <c r="U254" s="129">
        <f t="shared" si="21"/>
        <v>0</v>
      </c>
      <c r="V254" s="86">
        <f t="shared" si="22"/>
        <v>0</v>
      </c>
      <c r="W254" s="6"/>
      <c r="X254" s="129">
        <v>0</v>
      </c>
      <c r="Y254" s="94">
        <v>0</v>
      </c>
      <c r="Z254" s="113">
        <f t="shared" si="23"/>
        <v>0</v>
      </c>
      <c r="AA254" s="114">
        <f t="shared" si="24"/>
        <v>0</v>
      </c>
      <c r="AB254" s="6"/>
      <c r="AC254" s="92">
        <v>0</v>
      </c>
      <c r="AD254" s="93">
        <f t="shared" si="25"/>
        <v>0</v>
      </c>
      <c r="AE254" s="89">
        <f t="shared" si="26"/>
        <v>0</v>
      </c>
      <c r="AF254" s="94">
        <v>0</v>
      </c>
      <c r="AG254" s="94" t="s">
        <v>58</v>
      </c>
      <c r="AH254" s="95">
        <f t="shared" si="27"/>
        <v>0</v>
      </c>
      <c r="AI254" s="50"/>
      <c r="AJ254" s="50"/>
      <c r="AK254" s="78">
        <v>0</v>
      </c>
      <c r="AL254" s="84">
        <v>0</v>
      </c>
      <c r="AM254" s="84">
        <v>0</v>
      </c>
      <c r="AN254" s="84">
        <v>0</v>
      </c>
      <c r="AO254" s="144">
        <v>0</v>
      </c>
      <c r="AP254" s="84">
        <v>0</v>
      </c>
      <c r="AQ254" s="84">
        <v>0</v>
      </c>
      <c r="AR254" s="144">
        <v>0</v>
      </c>
      <c r="AS254" s="86"/>
      <c r="AT254" s="6" t="str">
        <f>IF(C254=1,IFERROR((X254-[1]abvfnd20!X254)/[1]abvfnd20!X254*100,""),"")</f>
        <v/>
      </c>
      <c r="AU254" s="148" t="s">
        <v>513</v>
      </c>
      <c r="AV254" s="149" t="s">
        <v>513</v>
      </c>
      <c r="AW254" s="49"/>
    </row>
    <row r="255" spans="1:49" ht="11.25" x14ac:dyDescent="0.2">
      <c r="A255" s="110">
        <v>246</v>
      </c>
      <c r="B255" s="111" t="s">
        <v>305</v>
      </c>
      <c r="C255" s="112">
        <v>1</v>
      </c>
      <c r="D255" s="129">
        <v>0</v>
      </c>
      <c r="E255" s="113">
        <v>0</v>
      </c>
      <c r="F255" s="113">
        <v>0</v>
      </c>
      <c r="G255" s="113">
        <v>0</v>
      </c>
      <c r="H255" s="113">
        <v>0</v>
      </c>
      <c r="I255" s="113">
        <v>0</v>
      </c>
      <c r="J255" s="113">
        <v>2880555</v>
      </c>
      <c r="K255" s="113">
        <v>1119445</v>
      </c>
      <c r="L255" s="113">
        <v>1918872</v>
      </c>
      <c r="M255" s="113">
        <v>15545</v>
      </c>
      <c r="N255" s="113">
        <v>0</v>
      </c>
      <c r="O255" s="113">
        <v>1431.92</v>
      </c>
      <c r="P255" s="113">
        <v>0</v>
      </c>
      <c r="Q255" s="113">
        <v>0</v>
      </c>
      <c r="R255" s="113">
        <v>0</v>
      </c>
      <c r="S255" s="114">
        <v>0</v>
      </c>
      <c r="T255" s="113" t="s">
        <v>56</v>
      </c>
      <c r="U255" s="129">
        <f t="shared" si="21"/>
        <v>5935848.9199999999</v>
      </c>
      <c r="V255" s="86">
        <f t="shared" si="22"/>
        <v>9.9249248275655084</v>
      </c>
      <c r="W255" s="6"/>
      <c r="X255" s="129">
        <v>42488891.059600003</v>
      </c>
      <c r="Y255" s="94">
        <v>59807495</v>
      </c>
      <c r="Z255" s="113">
        <f t="shared" si="23"/>
        <v>17318603.940399997</v>
      </c>
      <c r="AA255" s="114">
        <f t="shared" si="24"/>
        <v>1718858.4222684978</v>
      </c>
      <c r="AB255" s="6"/>
      <c r="AC255" s="92">
        <v>127.24621488874637</v>
      </c>
      <c r="AD255" s="93">
        <f t="shared" si="25"/>
        <v>136.7148803583728</v>
      </c>
      <c r="AE255" s="89">
        <f t="shared" si="26"/>
        <v>9.4686654696264299</v>
      </c>
      <c r="AF255" s="94">
        <v>2.83</v>
      </c>
      <c r="AG255" s="94">
        <v>1</v>
      </c>
      <c r="AH255" s="95">
        <f t="shared" si="27"/>
        <v>136.7148803583728</v>
      </c>
      <c r="AI255" s="50"/>
      <c r="AJ255" s="50"/>
      <c r="AK255" s="78">
        <v>134.64172863299731</v>
      </c>
      <c r="AL255" s="84">
        <v>134.67215072738244</v>
      </c>
      <c r="AM255" s="84">
        <v>134.64172863299731</v>
      </c>
      <c r="AN255" s="84">
        <v>136.69851282676299</v>
      </c>
      <c r="AO255" s="144">
        <v>136.7148803583728</v>
      </c>
      <c r="AP255" s="84">
        <v>136.7148803583728</v>
      </c>
      <c r="AQ255" s="84">
        <v>136.7148803583728</v>
      </c>
      <c r="AR255" s="144">
        <v>136.7148803583728</v>
      </c>
      <c r="AS255" s="86"/>
      <c r="AT255" s="6">
        <f>IF(C255=1,IFERROR((X255-[1]abvfnd20!X255)/[1]abvfnd20!X255*100,""),"")</f>
        <v>0.41917122498747311</v>
      </c>
      <c r="AU255" s="148">
        <v>0.41917122498747311</v>
      </c>
      <c r="AV255" s="149">
        <v>1.7949784829580298</v>
      </c>
      <c r="AW255" s="49"/>
    </row>
    <row r="256" spans="1:49" ht="11.25" x14ac:dyDescent="0.2">
      <c r="A256" s="110">
        <v>247</v>
      </c>
      <c r="B256" s="111" t="s">
        <v>306</v>
      </c>
      <c r="C256" s="112">
        <v>0</v>
      </c>
      <c r="D256" s="129">
        <v>0</v>
      </c>
      <c r="E256" s="113">
        <v>0</v>
      </c>
      <c r="F256" s="113">
        <v>0</v>
      </c>
      <c r="G256" s="113">
        <v>0</v>
      </c>
      <c r="H256" s="113">
        <v>0</v>
      </c>
      <c r="I256" s="113">
        <v>0</v>
      </c>
      <c r="J256" s="113">
        <v>0</v>
      </c>
      <c r="K256" s="113">
        <v>0</v>
      </c>
      <c r="L256" s="113">
        <v>0</v>
      </c>
      <c r="M256" s="113">
        <v>0</v>
      </c>
      <c r="N256" s="113">
        <v>0</v>
      </c>
      <c r="O256" s="113">
        <v>0</v>
      </c>
      <c r="P256" s="113">
        <v>0</v>
      </c>
      <c r="Q256" s="113">
        <v>0</v>
      </c>
      <c r="R256" s="113">
        <v>0</v>
      </c>
      <c r="S256" s="114">
        <v>0</v>
      </c>
      <c r="T256" s="113">
        <v>0</v>
      </c>
      <c r="U256" s="129">
        <f t="shared" si="21"/>
        <v>0</v>
      </c>
      <c r="V256" s="86">
        <f t="shared" si="22"/>
        <v>0</v>
      </c>
      <c r="W256" s="6"/>
      <c r="X256" s="129">
        <v>0</v>
      </c>
      <c r="Y256" s="94">
        <v>0</v>
      </c>
      <c r="Z256" s="113">
        <f t="shared" si="23"/>
        <v>0</v>
      </c>
      <c r="AA256" s="114">
        <f t="shared" si="24"/>
        <v>0</v>
      </c>
      <c r="AB256" s="6"/>
      <c r="AC256" s="92">
        <v>0</v>
      </c>
      <c r="AD256" s="93">
        <f t="shared" si="25"/>
        <v>0</v>
      </c>
      <c r="AE256" s="89">
        <f t="shared" si="26"/>
        <v>0</v>
      </c>
      <c r="AF256" s="94">
        <v>0</v>
      </c>
      <c r="AG256" s="94" t="s">
        <v>58</v>
      </c>
      <c r="AH256" s="95">
        <f t="shared" si="27"/>
        <v>0</v>
      </c>
      <c r="AI256" s="50"/>
      <c r="AJ256" s="50"/>
      <c r="AK256" s="78">
        <v>0</v>
      </c>
      <c r="AL256" s="84">
        <v>0</v>
      </c>
      <c r="AM256" s="84">
        <v>0</v>
      </c>
      <c r="AN256" s="84">
        <v>0</v>
      </c>
      <c r="AO256" s="144">
        <v>0</v>
      </c>
      <c r="AP256" s="84">
        <v>0</v>
      </c>
      <c r="AQ256" s="84">
        <v>0</v>
      </c>
      <c r="AR256" s="144">
        <v>0</v>
      </c>
      <c r="AS256" s="86"/>
      <c r="AT256" s="6" t="str">
        <f>IF(C256=1,IFERROR((X256-[1]abvfnd20!X256)/[1]abvfnd20!X256*100,""),"")</f>
        <v/>
      </c>
      <c r="AU256" s="148" t="s">
        <v>513</v>
      </c>
      <c r="AV256" s="149" t="s">
        <v>513</v>
      </c>
      <c r="AW256" s="49"/>
    </row>
    <row r="257" spans="1:49" ht="11.25" x14ac:dyDescent="0.2">
      <c r="A257" s="110">
        <v>248</v>
      </c>
      <c r="B257" s="111" t="s">
        <v>307</v>
      </c>
      <c r="C257" s="112">
        <v>1</v>
      </c>
      <c r="D257" s="129">
        <v>0</v>
      </c>
      <c r="E257" s="113">
        <v>5269017</v>
      </c>
      <c r="F257" s="113">
        <v>0</v>
      </c>
      <c r="G257" s="113">
        <v>0</v>
      </c>
      <c r="H257" s="113">
        <v>0</v>
      </c>
      <c r="I257" s="113">
        <v>0</v>
      </c>
      <c r="J257" s="113">
        <v>4402240</v>
      </c>
      <c r="K257" s="113">
        <v>3512678</v>
      </c>
      <c r="L257" s="113">
        <v>567741</v>
      </c>
      <c r="M257" s="113">
        <v>34498</v>
      </c>
      <c r="N257" s="113">
        <v>0</v>
      </c>
      <c r="O257" s="113">
        <v>446745.81000000006</v>
      </c>
      <c r="P257" s="113">
        <v>0</v>
      </c>
      <c r="Q257" s="113">
        <v>0</v>
      </c>
      <c r="R257" s="113">
        <v>0</v>
      </c>
      <c r="S257" s="114">
        <v>0</v>
      </c>
      <c r="T257" s="113" t="s">
        <v>66</v>
      </c>
      <c r="U257" s="129">
        <f t="shared" si="21"/>
        <v>13886597.800000001</v>
      </c>
      <c r="V257" s="86">
        <f t="shared" si="22"/>
        <v>11.885786866113907</v>
      </c>
      <c r="W257" s="6"/>
      <c r="X257" s="129">
        <v>107222329.50896001</v>
      </c>
      <c r="Y257" s="94">
        <v>116833643.04293859</v>
      </c>
      <c r="Z257" s="113">
        <f t="shared" si="23"/>
        <v>9611313.5339785814</v>
      </c>
      <c r="AA257" s="114">
        <f t="shared" si="24"/>
        <v>1142380.2416826547</v>
      </c>
      <c r="AB257" s="6"/>
      <c r="AC257" s="92">
        <v>110.84862038006588</v>
      </c>
      <c r="AD257" s="93">
        <f t="shared" si="25"/>
        <v>107.89847910512729</v>
      </c>
      <c r="AE257" s="89">
        <f t="shared" si="26"/>
        <v>-2.9501412749385878</v>
      </c>
      <c r="AF257" s="94">
        <v>495.36999999999995</v>
      </c>
      <c r="AG257" s="94">
        <v>1</v>
      </c>
      <c r="AH257" s="95">
        <f t="shared" si="27"/>
        <v>107.89847910512729</v>
      </c>
      <c r="AI257" s="50"/>
      <c r="AJ257" s="50"/>
      <c r="AK257" s="78">
        <v>105.73568503975631</v>
      </c>
      <c r="AL257" s="84">
        <v>106.17149718692571</v>
      </c>
      <c r="AM257" s="84">
        <v>105.73568503975631</v>
      </c>
      <c r="AN257" s="84">
        <v>107.84587042194896</v>
      </c>
      <c r="AO257" s="144">
        <v>107.88571550587231</v>
      </c>
      <c r="AP257" s="84">
        <v>107.88571550587231</v>
      </c>
      <c r="AQ257" s="84">
        <v>107.88452177947964</v>
      </c>
      <c r="AR257" s="144">
        <v>107.89847910512729</v>
      </c>
      <c r="AS257" s="86"/>
      <c r="AT257" s="6">
        <f>IF(C257=1,IFERROR((X257-[1]abvfnd20!X257)/[1]abvfnd20!X257*100,""),"")</f>
        <v>2.5757933019249108</v>
      </c>
      <c r="AU257" s="148">
        <v>2.5757933019249108</v>
      </c>
      <c r="AV257" s="149">
        <v>4.9551631219557617</v>
      </c>
      <c r="AW257" s="49"/>
    </row>
    <row r="258" spans="1:49" ht="11.25" x14ac:dyDescent="0.2">
      <c r="A258" s="110">
        <v>249</v>
      </c>
      <c r="B258" s="111" t="s">
        <v>308</v>
      </c>
      <c r="C258" s="112">
        <v>1</v>
      </c>
      <c r="D258" s="129">
        <v>0</v>
      </c>
      <c r="E258" s="113">
        <v>57533</v>
      </c>
      <c r="F258" s="113">
        <v>0</v>
      </c>
      <c r="G258" s="113">
        <v>0</v>
      </c>
      <c r="H258" s="113">
        <v>0</v>
      </c>
      <c r="I258" s="113">
        <v>0</v>
      </c>
      <c r="J258" s="113">
        <v>0</v>
      </c>
      <c r="K258" s="113">
        <v>0</v>
      </c>
      <c r="L258" s="113">
        <v>0</v>
      </c>
      <c r="M258" s="113">
        <v>0</v>
      </c>
      <c r="N258" s="113">
        <v>2030</v>
      </c>
      <c r="O258" s="113">
        <v>0</v>
      </c>
      <c r="P258" s="113">
        <v>0</v>
      </c>
      <c r="Q258" s="113">
        <v>0</v>
      </c>
      <c r="R258" s="113">
        <v>237759.12</v>
      </c>
      <c r="S258" s="114">
        <v>0</v>
      </c>
      <c r="T258" s="113" t="s">
        <v>66</v>
      </c>
      <c r="U258" s="129">
        <f t="shared" si="21"/>
        <v>297322.12</v>
      </c>
      <c r="V258" s="86">
        <f t="shared" si="22"/>
        <v>7.2562486601160989</v>
      </c>
      <c r="W258" s="6"/>
      <c r="X258" s="129">
        <v>1449827.3</v>
      </c>
      <c r="Y258" s="94">
        <v>4097463.22</v>
      </c>
      <c r="Z258" s="113">
        <f t="shared" si="23"/>
        <v>2647635.92</v>
      </c>
      <c r="AA258" s="114">
        <f t="shared" si="24"/>
        <v>192119.04596975254</v>
      </c>
      <c r="AB258" s="6"/>
      <c r="AC258" s="92">
        <v>277.74398434611595</v>
      </c>
      <c r="AD258" s="93">
        <f t="shared" si="25"/>
        <v>269.36616340651381</v>
      </c>
      <c r="AE258" s="89">
        <f t="shared" si="26"/>
        <v>-8.3778209396021452</v>
      </c>
      <c r="AF258" s="94">
        <v>0</v>
      </c>
      <c r="AG258" s="94">
        <v>1</v>
      </c>
      <c r="AH258" s="95">
        <f t="shared" si="27"/>
        <v>269.36616340651381</v>
      </c>
      <c r="AI258" s="50"/>
      <c r="AJ258" s="50"/>
      <c r="AK258" s="78">
        <v>254.20502919604493</v>
      </c>
      <c r="AL258" s="84">
        <v>253.90253350103768</v>
      </c>
      <c r="AM258" s="84">
        <v>254.20502919604493</v>
      </c>
      <c r="AN258" s="84">
        <v>269.16576844392745</v>
      </c>
      <c r="AO258" s="144">
        <v>269.36616340651381</v>
      </c>
      <c r="AP258" s="84">
        <v>269.36616340651381</v>
      </c>
      <c r="AQ258" s="84">
        <v>269.36616340651381</v>
      </c>
      <c r="AR258" s="144">
        <v>269.36616340651381</v>
      </c>
      <c r="AS258" s="86"/>
      <c r="AT258" s="6">
        <f>IF(C258=1,IFERROR((X258-[1]abvfnd20!X258)/[1]abvfnd20!X258*100,""),"")</f>
        <v>8.7329139669531202</v>
      </c>
      <c r="AU258" s="148">
        <v>8.7329139669531202</v>
      </c>
      <c r="AV258" s="149">
        <v>20.874053264542063</v>
      </c>
      <c r="AW258" s="49"/>
    </row>
    <row r="259" spans="1:49" ht="11.25" x14ac:dyDescent="0.2">
      <c r="A259" s="110">
        <v>250</v>
      </c>
      <c r="B259" s="111" t="s">
        <v>309</v>
      </c>
      <c r="C259" s="112">
        <v>1</v>
      </c>
      <c r="D259" s="129">
        <v>0</v>
      </c>
      <c r="E259" s="113">
        <v>0</v>
      </c>
      <c r="F259" s="113">
        <v>0</v>
      </c>
      <c r="G259" s="113">
        <v>0</v>
      </c>
      <c r="H259" s="113">
        <v>0</v>
      </c>
      <c r="I259" s="113">
        <v>0</v>
      </c>
      <c r="J259" s="113">
        <v>82613</v>
      </c>
      <c r="K259" s="113">
        <v>74675</v>
      </c>
      <c r="L259" s="113">
        <v>163500</v>
      </c>
      <c r="M259" s="113">
        <v>0</v>
      </c>
      <c r="N259" s="113">
        <v>0</v>
      </c>
      <c r="O259" s="113">
        <v>0</v>
      </c>
      <c r="P259" s="113">
        <v>0</v>
      </c>
      <c r="Q259" s="113">
        <v>0</v>
      </c>
      <c r="R259" s="113">
        <v>0</v>
      </c>
      <c r="S259" s="114">
        <v>0</v>
      </c>
      <c r="T259" s="113" t="s">
        <v>66</v>
      </c>
      <c r="U259" s="129">
        <f t="shared" si="21"/>
        <v>221053</v>
      </c>
      <c r="V259" s="86">
        <f t="shared" si="22"/>
        <v>3.2055388872051358</v>
      </c>
      <c r="W259" s="6"/>
      <c r="X259" s="129">
        <v>5386708.8799999999</v>
      </c>
      <c r="Y259" s="94">
        <v>6895970</v>
      </c>
      <c r="Z259" s="113">
        <f t="shared" si="23"/>
        <v>1509261.12</v>
      </c>
      <c r="AA259" s="114">
        <f t="shared" si="24"/>
        <v>48379.952111067774</v>
      </c>
      <c r="AB259" s="6"/>
      <c r="AC259" s="92">
        <v>144.38125915304718</v>
      </c>
      <c r="AD259" s="93">
        <f t="shared" si="25"/>
        <v>127.12010618047233</v>
      </c>
      <c r="AE259" s="89">
        <f t="shared" si="26"/>
        <v>-17.261152972574848</v>
      </c>
      <c r="AF259" s="94">
        <v>0</v>
      </c>
      <c r="AG259" s="94">
        <v>1</v>
      </c>
      <c r="AH259" s="95">
        <f t="shared" si="27"/>
        <v>127.12010618047233</v>
      </c>
      <c r="AI259" s="50"/>
      <c r="AJ259" s="50"/>
      <c r="AK259" s="78">
        <v>131.80866421312192</v>
      </c>
      <c r="AL259" s="84">
        <v>131.80875449649122</v>
      </c>
      <c r="AM259" s="84">
        <v>131.80866421312192</v>
      </c>
      <c r="AN259" s="84">
        <v>128.08878581906956</v>
      </c>
      <c r="AO259" s="144">
        <v>127.12010618047233</v>
      </c>
      <c r="AP259" s="84">
        <v>127.12010618047233</v>
      </c>
      <c r="AQ259" s="84">
        <v>127.12010618047233</v>
      </c>
      <c r="AR259" s="144">
        <v>127.12010618047233</v>
      </c>
      <c r="AS259" s="86"/>
      <c r="AT259" s="6">
        <f>IF(C259=1,IFERROR((X259-[1]abvfnd20!X259)/[1]abvfnd20!X259*100,""),"")</f>
        <v>3.5099960423683623</v>
      </c>
      <c r="AU259" s="148">
        <v>3.5099960423683623</v>
      </c>
      <c r="AV259" s="149">
        <v>-0.59154785183433489</v>
      </c>
      <c r="AW259" s="49"/>
    </row>
    <row r="260" spans="1:49" ht="11.25" x14ac:dyDescent="0.2">
      <c r="A260" s="110">
        <v>251</v>
      </c>
      <c r="B260" s="111" t="s">
        <v>310</v>
      </c>
      <c r="C260" s="112">
        <v>1</v>
      </c>
      <c r="D260" s="129">
        <v>0</v>
      </c>
      <c r="E260" s="113">
        <v>0</v>
      </c>
      <c r="F260" s="113">
        <v>0</v>
      </c>
      <c r="G260" s="113">
        <v>0</v>
      </c>
      <c r="H260" s="113">
        <v>0</v>
      </c>
      <c r="I260" s="113">
        <v>0</v>
      </c>
      <c r="J260" s="113">
        <v>1837739</v>
      </c>
      <c r="K260" s="113">
        <v>157583</v>
      </c>
      <c r="L260" s="113">
        <v>1560258</v>
      </c>
      <c r="M260" s="113">
        <v>2003</v>
      </c>
      <c r="N260" s="113">
        <v>17290</v>
      </c>
      <c r="O260" s="113">
        <v>103472.6</v>
      </c>
      <c r="P260" s="113">
        <v>0</v>
      </c>
      <c r="Q260" s="113">
        <v>0</v>
      </c>
      <c r="R260" s="113">
        <v>0</v>
      </c>
      <c r="S260" s="114">
        <v>0</v>
      </c>
      <c r="T260" s="113" t="s">
        <v>56</v>
      </c>
      <c r="U260" s="129">
        <f t="shared" si="21"/>
        <v>3678345.6</v>
      </c>
      <c r="V260" s="86">
        <f t="shared" si="22"/>
        <v>10.295045550089894</v>
      </c>
      <c r="W260" s="6"/>
      <c r="X260" s="129">
        <v>29202100.0068</v>
      </c>
      <c r="Y260" s="94">
        <v>35729279.507344015</v>
      </c>
      <c r="Z260" s="113">
        <f t="shared" si="23"/>
        <v>6527179.5005440153</v>
      </c>
      <c r="AA260" s="114">
        <f t="shared" si="24"/>
        <v>671976.1027171365</v>
      </c>
      <c r="AB260" s="6"/>
      <c r="AC260" s="92">
        <v>116.48567259664414</v>
      </c>
      <c r="AD260" s="93">
        <f t="shared" si="25"/>
        <v>120.05062442928225</v>
      </c>
      <c r="AE260" s="89">
        <f t="shared" si="26"/>
        <v>3.5649518326381155</v>
      </c>
      <c r="AF260" s="94">
        <v>98.259999999999991</v>
      </c>
      <c r="AG260" s="94">
        <v>1</v>
      </c>
      <c r="AH260" s="95">
        <f t="shared" si="27"/>
        <v>120.05062442928225</v>
      </c>
      <c r="AI260" s="50"/>
      <c r="AJ260" s="50"/>
      <c r="AK260" s="78">
        <v>122.98120235831695</v>
      </c>
      <c r="AL260" s="84">
        <v>123.32931292711997</v>
      </c>
      <c r="AM260" s="84">
        <v>122.98120235831695</v>
      </c>
      <c r="AN260" s="84">
        <v>122.98120235831695</v>
      </c>
      <c r="AO260" s="144">
        <v>122.98120235831695</v>
      </c>
      <c r="AP260" s="84">
        <v>120.14447033268503</v>
      </c>
      <c r="AQ260" s="84">
        <v>120.1439913922117</v>
      </c>
      <c r="AR260" s="144">
        <v>120.05062442928225</v>
      </c>
      <c r="AS260" s="86"/>
      <c r="AT260" s="6">
        <f>IF(C260=1,IFERROR((X260-[1]abvfnd20!X260)/[1]abvfnd20!X260*100,""),"")</f>
        <v>6.051919909665787</v>
      </c>
      <c r="AU260" s="148">
        <v>6.051919909665787</v>
      </c>
      <c r="AV260" s="149">
        <v>3.7748862131135965</v>
      </c>
      <c r="AW260" s="49"/>
    </row>
    <row r="261" spans="1:49" ht="11.25" x14ac:dyDescent="0.2">
      <c r="A261" s="110">
        <v>252</v>
      </c>
      <c r="B261" s="111" t="s">
        <v>311</v>
      </c>
      <c r="C261" s="112">
        <v>1</v>
      </c>
      <c r="D261" s="129">
        <v>0</v>
      </c>
      <c r="E261" s="113">
        <v>137280</v>
      </c>
      <c r="F261" s="113">
        <v>0</v>
      </c>
      <c r="G261" s="113">
        <v>0</v>
      </c>
      <c r="H261" s="113">
        <v>0</v>
      </c>
      <c r="I261" s="113">
        <v>75000</v>
      </c>
      <c r="J261" s="113">
        <v>801553</v>
      </c>
      <c r="K261" s="113">
        <v>180831</v>
      </c>
      <c r="L261" s="113">
        <v>720078</v>
      </c>
      <c r="M261" s="113">
        <v>0</v>
      </c>
      <c r="N261" s="113">
        <v>64818</v>
      </c>
      <c r="O261" s="113">
        <v>0</v>
      </c>
      <c r="P261" s="113">
        <v>0</v>
      </c>
      <c r="Q261" s="113">
        <v>0</v>
      </c>
      <c r="R261" s="113">
        <v>0</v>
      </c>
      <c r="S261" s="114">
        <v>0</v>
      </c>
      <c r="T261" s="113" t="s">
        <v>56</v>
      </c>
      <c r="U261" s="129">
        <f t="shared" si="21"/>
        <v>1979560</v>
      </c>
      <c r="V261" s="86">
        <f t="shared" si="22"/>
        <v>12.32388107749852</v>
      </c>
      <c r="W261" s="6"/>
      <c r="X261" s="129">
        <v>7619056.3994999984</v>
      </c>
      <c r="Y261" s="94">
        <v>16062797</v>
      </c>
      <c r="Z261" s="113">
        <f t="shared" si="23"/>
        <v>8443740.6005000025</v>
      </c>
      <c r="AA261" s="114">
        <f t="shared" si="24"/>
        <v>1040596.5500980797</v>
      </c>
      <c r="AB261" s="6"/>
      <c r="AC261" s="92">
        <v>185.92903902124803</v>
      </c>
      <c r="AD261" s="93">
        <f t="shared" si="25"/>
        <v>197.16615368390964</v>
      </c>
      <c r="AE261" s="89">
        <f t="shared" si="26"/>
        <v>11.237114662661611</v>
      </c>
      <c r="AF261" s="94">
        <v>0</v>
      </c>
      <c r="AG261" s="94">
        <v>1</v>
      </c>
      <c r="AH261" s="95">
        <f t="shared" si="27"/>
        <v>197.16615368390964</v>
      </c>
      <c r="AI261" s="50"/>
      <c r="AJ261" s="50"/>
      <c r="AK261" s="78">
        <v>199.82184545038737</v>
      </c>
      <c r="AL261" s="84">
        <v>201.10961727349758</v>
      </c>
      <c r="AM261" s="84">
        <v>199.82184545038737</v>
      </c>
      <c r="AN261" s="84">
        <v>197.99663642252821</v>
      </c>
      <c r="AO261" s="144">
        <v>197.16615368390964</v>
      </c>
      <c r="AP261" s="84">
        <v>197.16615368390964</v>
      </c>
      <c r="AQ261" s="84">
        <v>197.16615368390964</v>
      </c>
      <c r="AR261" s="144">
        <v>197.16615368390964</v>
      </c>
      <c r="AS261" s="86"/>
      <c r="AT261" s="6">
        <f>IF(C261=1,IFERROR((X261-[1]abvfnd20!X261)/[1]abvfnd20!X261*100,""),"")</f>
        <v>-0.86711001299597423</v>
      </c>
      <c r="AU261" s="148">
        <v>-0.86711001299597423</v>
      </c>
      <c r="AV261" s="149">
        <v>-2.9932308191797663</v>
      </c>
      <c r="AW261" s="49"/>
    </row>
    <row r="262" spans="1:49" ht="11.25" x14ac:dyDescent="0.2">
      <c r="A262" s="110">
        <v>253</v>
      </c>
      <c r="B262" s="111" t="s">
        <v>312</v>
      </c>
      <c r="C262" s="112">
        <v>1</v>
      </c>
      <c r="D262" s="129">
        <v>0</v>
      </c>
      <c r="E262" s="113">
        <v>0</v>
      </c>
      <c r="F262" s="113">
        <v>0</v>
      </c>
      <c r="G262" s="113">
        <v>0</v>
      </c>
      <c r="H262" s="113">
        <v>0</v>
      </c>
      <c r="I262" s="113">
        <v>0</v>
      </c>
      <c r="J262" s="113">
        <v>0</v>
      </c>
      <c r="K262" s="113">
        <v>0</v>
      </c>
      <c r="L262" s="113">
        <v>101148</v>
      </c>
      <c r="M262" s="113">
        <v>0</v>
      </c>
      <c r="N262" s="113">
        <v>1026</v>
      </c>
      <c r="O262" s="113">
        <v>2589.86</v>
      </c>
      <c r="P262" s="113">
        <v>0</v>
      </c>
      <c r="Q262" s="113">
        <v>0</v>
      </c>
      <c r="R262" s="113">
        <v>0</v>
      </c>
      <c r="S262" s="114">
        <v>0</v>
      </c>
      <c r="T262" s="113" t="s">
        <v>66</v>
      </c>
      <c r="U262" s="129">
        <f t="shared" si="21"/>
        <v>43063.58</v>
      </c>
      <c r="V262" s="86">
        <f t="shared" si="22"/>
        <v>2.2913808032954748</v>
      </c>
      <c r="W262" s="6"/>
      <c r="X262" s="129">
        <v>643874.47</v>
      </c>
      <c r="Y262" s="94">
        <v>1879372.47</v>
      </c>
      <c r="Z262" s="113">
        <f t="shared" si="23"/>
        <v>1235498</v>
      </c>
      <c r="AA262" s="114">
        <f t="shared" si="24"/>
        <v>28309.963997099523</v>
      </c>
      <c r="AB262" s="6"/>
      <c r="AC262" s="92">
        <v>293.16591205261881</v>
      </c>
      <c r="AD262" s="93">
        <f t="shared" si="25"/>
        <v>287.48810400929557</v>
      </c>
      <c r="AE262" s="89">
        <f t="shared" si="26"/>
        <v>-5.677808043323239</v>
      </c>
      <c r="AF262" s="94">
        <v>1</v>
      </c>
      <c r="AG262" s="94">
        <v>1</v>
      </c>
      <c r="AH262" s="95">
        <f t="shared" si="27"/>
        <v>287.48810400929557</v>
      </c>
      <c r="AI262" s="50"/>
      <c r="AJ262" s="50"/>
      <c r="AK262" s="78">
        <v>361.82548398739425</v>
      </c>
      <c r="AL262" s="84">
        <v>368.98871640638947</v>
      </c>
      <c r="AM262" s="84">
        <v>361.82548398739425</v>
      </c>
      <c r="AN262" s="84">
        <v>361.82548398739425</v>
      </c>
      <c r="AO262" s="144">
        <v>361.82548398739425</v>
      </c>
      <c r="AP262" s="84">
        <v>288.5005068274973</v>
      </c>
      <c r="AQ262" s="84">
        <v>288.5005068274973</v>
      </c>
      <c r="AR262" s="144">
        <v>287.48810400929557</v>
      </c>
      <c r="AS262" s="86"/>
      <c r="AT262" s="6">
        <f>IF(C262=1,IFERROR((X262-[1]abvfnd20!X262)/[1]abvfnd20!X262*100,""),"")</f>
        <v>10.530502297794522</v>
      </c>
      <c r="AU262" s="148">
        <v>10.530502297794522</v>
      </c>
      <c r="AV262" s="149">
        <v>-11.728980058034368</v>
      </c>
      <c r="AW262" s="49"/>
    </row>
    <row r="263" spans="1:49" ht="11.25" x14ac:dyDescent="0.2">
      <c r="A263" s="110">
        <v>254</v>
      </c>
      <c r="B263" s="111" t="s">
        <v>313</v>
      </c>
      <c r="C263" s="112">
        <v>0</v>
      </c>
      <c r="D263" s="129">
        <v>0</v>
      </c>
      <c r="E263" s="113">
        <v>0</v>
      </c>
      <c r="F263" s="113">
        <v>0</v>
      </c>
      <c r="G263" s="113">
        <v>0</v>
      </c>
      <c r="H263" s="113">
        <v>0</v>
      </c>
      <c r="I263" s="113">
        <v>0</v>
      </c>
      <c r="J263" s="113">
        <v>0</v>
      </c>
      <c r="K263" s="113">
        <v>0</v>
      </c>
      <c r="L263" s="113">
        <v>0</v>
      </c>
      <c r="M263" s="113">
        <v>0</v>
      </c>
      <c r="N263" s="113">
        <v>0</v>
      </c>
      <c r="O263" s="113">
        <v>0</v>
      </c>
      <c r="P263" s="113">
        <v>0</v>
      </c>
      <c r="Q263" s="113">
        <v>0</v>
      </c>
      <c r="R263" s="113">
        <v>0</v>
      </c>
      <c r="S263" s="114">
        <v>0</v>
      </c>
      <c r="T263" s="113">
        <v>0</v>
      </c>
      <c r="U263" s="129">
        <f t="shared" si="21"/>
        <v>0</v>
      </c>
      <c r="V263" s="86">
        <f t="shared" si="22"/>
        <v>0</v>
      </c>
      <c r="W263" s="6"/>
      <c r="X263" s="129">
        <v>105768.04224000001</v>
      </c>
      <c r="Y263" s="94">
        <v>118069.45</v>
      </c>
      <c r="Z263" s="113">
        <f t="shared" si="23"/>
        <v>12301.407759999987</v>
      </c>
      <c r="AA263" s="114">
        <f t="shared" si="24"/>
        <v>0</v>
      </c>
      <c r="AB263" s="6"/>
      <c r="AC263" s="92">
        <v>0</v>
      </c>
      <c r="AD263" s="93">
        <f t="shared" si="25"/>
        <v>0</v>
      </c>
      <c r="AE263" s="89">
        <f t="shared" si="26"/>
        <v>0</v>
      </c>
      <c r="AF263" s="94">
        <v>0</v>
      </c>
      <c r="AG263" s="94" t="s">
        <v>58</v>
      </c>
      <c r="AH263" s="95">
        <f t="shared" si="27"/>
        <v>0</v>
      </c>
      <c r="AI263" s="50"/>
      <c r="AJ263" s="50"/>
      <c r="AK263" s="78">
        <v>0</v>
      </c>
      <c r="AL263" s="84">
        <v>0</v>
      </c>
      <c r="AM263" s="84">
        <v>0</v>
      </c>
      <c r="AN263" s="84">
        <v>0</v>
      </c>
      <c r="AO263" s="144">
        <v>0</v>
      </c>
      <c r="AP263" s="84">
        <v>0</v>
      </c>
      <c r="AQ263" s="84">
        <v>0</v>
      </c>
      <c r="AR263" s="144">
        <v>0</v>
      </c>
      <c r="AS263" s="86"/>
      <c r="AT263" s="6" t="str">
        <f>IF(C263=1,IFERROR((X263-[1]abvfnd20!X263)/[1]abvfnd20!X263*100,""),"")</f>
        <v/>
      </c>
      <c r="AU263" s="148" t="s">
        <v>513</v>
      </c>
      <c r="AV263" s="149" t="s">
        <v>513</v>
      </c>
      <c r="AW263" s="49"/>
    </row>
    <row r="264" spans="1:49" ht="11.25" x14ac:dyDescent="0.2">
      <c r="A264" s="110">
        <v>255</v>
      </c>
      <c r="B264" s="111" t="s">
        <v>314</v>
      </c>
      <c r="C264" s="112">
        <v>0</v>
      </c>
      <c r="D264" s="129">
        <v>0</v>
      </c>
      <c r="E264" s="113">
        <v>0</v>
      </c>
      <c r="F264" s="113">
        <v>0</v>
      </c>
      <c r="G264" s="113">
        <v>0</v>
      </c>
      <c r="H264" s="113">
        <v>0</v>
      </c>
      <c r="I264" s="113">
        <v>0</v>
      </c>
      <c r="J264" s="113">
        <v>0</v>
      </c>
      <c r="K264" s="113">
        <v>0</v>
      </c>
      <c r="L264" s="113">
        <v>0</v>
      </c>
      <c r="M264" s="113">
        <v>0</v>
      </c>
      <c r="N264" s="113">
        <v>0</v>
      </c>
      <c r="O264" s="113">
        <v>0</v>
      </c>
      <c r="P264" s="113">
        <v>0</v>
      </c>
      <c r="Q264" s="113">
        <v>0</v>
      </c>
      <c r="R264" s="113">
        <v>0</v>
      </c>
      <c r="S264" s="114">
        <v>0</v>
      </c>
      <c r="T264" s="113">
        <v>0</v>
      </c>
      <c r="U264" s="129">
        <f t="shared" si="21"/>
        <v>0</v>
      </c>
      <c r="V264" s="86">
        <f t="shared" si="22"/>
        <v>0</v>
      </c>
      <c r="W264" s="6"/>
      <c r="X264" s="129">
        <v>0</v>
      </c>
      <c r="Y264" s="94">
        <v>0</v>
      </c>
      <c r="Z264" s="113">
        <f t="shared" si="23"/>
        <v>0</v>
      </c>
      <c r="AA264" s="114">
        <f t="shared" si="24"/>
        <v>0</v>
      </c>
      <c r="AB264" s="6"/>
      <c r="AC264" s="92">
        <v>0</v>
      </c>
      <c r="AD264" s="93">
        <f t="shared" si="25"/>
        <v>0</v>
      </c>
      <c r="AE264" s="89">
        <f t="shared" si="26"/>
        <v>0</v>
      </c>
      <c r="AF264" s="94">
        <v>0</v>
      </c>
      <c r="AG264" s="94" t="s">
        <v>58</v>
      </c>
      <c r="AH264" s="95">
        <f t="shared" si="27"/>
        <v>0</v>
      </c>
      <c r="AI264" s="50"/>
      <c r="AJ264" s="50"/>
      <c r="AK264" s="78">
        <v>0</v>
      </c>
      <c r="AL264" s="84">
        <v>0</v>
      </c>
      <c r="AM264" s="84">
        <v>0</v>
      </c>
      <c r="AN264" s="84">
        <v>0</v>
      </c>
      <c r="AO264" s="144">
        <v>0</v>
      </c>
      <c r="AP264" s="84">
        <v>0</v>
      </c>
      <c r="AQ264" s="84">
        <v>0</v>
      </c>
      <c r="AR264" s="144">
        <v>0</v>
      </c>
      <c r="AS264" s="86"/>
      <c r="AT264" s="6" t="str">
        <f>IF(C264=1,IFERROR((X264-[1]abvfnd20!X264)/[1]abvfnd20!X264*100,""),"")</f>
        <v/>
      </c>
      <c r="AU264" s="148" t="s">
        <v>513</v>
      </c>
      <c r="AV264" s="149" t="s">
        <v>513</v>
      </c>
      <c r="AW264" s="49"/>
    </row>
    <row r="265" spans="1:49" ht="11.25" x14ac:dyDescent="0.2">
      <c r="A265" s="110">
        <v>256</v>
      </c>
      <c r="B265" s="111" t="s">
        <v>315</v>
      </c>
      <c r="C265" s="112">
        <v>0</v>
      </c>
      <c r="D265" s="129">
        <v>0</v>
      </c>
      <c r="E265" s="113">
        <v>0</v>
      </c>
      <c r="F265" s="113">
        <v>0</v>
      </c>
      <c r="G265" s="113">
        <v>0</v>
      </c>
      <c r="H265" s="113">
        <v>0</v>
      </c>
      <c r="I265" s="113">
        <v>0</v>
      </c>
      <c r="J265" s="113">
        <v>0</v>
      </c>
      <c r="K265" s="113">
        <v>0</v>
      </c>
      <c r="L265" s="113">
        <v>0</v>
      </c>
      <c r="M265" s="113">
        <v>40135</v>
      </c>
      <c r="N265" s="113">
        <v>0</v>
      </c>
      <c r="O265" s="113">
        <v>0</v>
      </c>
      <c r="P265" s="113">
        <v>0</v>
      </c>
      <c r="Q265" s="113">
        <v>0</v>
      </c>
      <c r="R265" s="113">
        <v>0</v>
      </c>
      <c r="S265" s="114">
        <v>0</v>
      </c>
      <c r="T265" s="113">
        <v>0</v>
      </c>
      <c r="U265" s="129">
        <f t="shared" si="21"/>
        <v>40135</v>
      </c>
      <c r="V265" s="86">
        <f t="shared" si="22"/>
        <v>0</v>
      </c>
      <c r="W265" s="6"/>
      <c r="X265" s="129">
        <v>335521.82</v>
      </c>
      <c r="Y265" s="94">
        <v>530128</v>
      </c>
      <c r="Z265" s="113">
        <f t="shared" si="23"/>
        <v>194606.18</v>
      </c>
      <c r="AA265" s="114">
        <f t="shared" si="24"/>
        <v>0</v>
      </c>
      <c r="AB265" s="6"/>
      <c r="AC265" s="92">
        <v>0</v>
      </c>
      <c r="AD265" s="93">
        <f t="shared" si="25"/>
        <v>0</v>
      </c>
      <c r="AE265" s="89">
        <f t="shared" si="26"/>
        <v>0</v>
      </c>
      <c r="AF265" s="94">
        <v>0</v>
      </c>
      <c r="AG265" s="94" t="s">
        <v>58</v>
      </c>
      <c r="AH265" s="95">
        <f t="shared" si="27"/>
        <v>0</v>
      </c>
      <c r="AI265" s="50"/>
      <c r="AJ265" s="50"/>
      <c r="AK265" s="78">
        <v>0</v>
      </c>
      <c r="AL265" s="84">
        <v>0</v>
      </c>
      <c r="AM265" s="84">
        <v>0</v>
      </c>
      <c r="AN265" s="84">
        <v>0</v>
      </c>
      <c r="AO265" s="144">
        <v>0</v>
      </c>
      <c r="AP265" s="84">
        <v>0</v>
      </c>
      <c r="AQ265" s="84">
        <v>0</v>
      </c>
      <c r="AR265" s="144">
        <v>0</v>
      </c>
      <c r="AS265" s="86"/>
      <c r="AT265" s="6" t="str">
        <f>IF(C265=1,IFERROR((X265-[1]abvfnd20!X265)/[1]abvfnd20!X265*100,""),"")</f>
        <v/>
      </c>
      <c r="AU265" s="148" t="s">
        <v>513</v>
      </c>
      <c r="AV265" s="149" t="s">
        <v>513</v>
      </c>
      <c r="AW265" s="49"/>
    </row>
    <row r="266" spans="1:49" ht="11.25" x14ac:dyDescent="0.2">
      <c r="A266" s="110">
        <v>257</v>
      </c>
      <c r="B266" s="111" t="s">
        <v>316</v>
      </c>
      <c r="C266" s="112">
        <v>0</v>
      </c>
      <c r="D266" s="129">
        <v>0</v>
      </c>
      <c r="E266" s="113">
        <v>0</v>
      </c>
      <c r="F266" s="113">
        <v>0</v>
      </c>
      <c r="G266" s="113">
        <v>0</v>
      </c>
      <c r="H266" s="113">
        <v>0</v>
      </c>
      <c r="I266" s="113">
        <v>0</v>
      </c>
      <c r="J266" s="113">
        <v>0</v>
      </c>
      <c r="K266" s="113">
        <v>0</v>
      </c>
      <c r="L266" s="113">
        <v>0</v>
      </c>
      <c r="M266" s="113">
        <v>0</v>
      </c>
      <c r="N266" s="113">
        <v>0</v>
      </c>
      <c r="O266" s="113">
        <v>0</v>
      </c>
      <c r="P266" s="113">
        <v>0</v>
      </c>
      <c r="Q266" s="113">
        <v>0</v>
      </c>
      <c r="R266" s="113">
        <v>0</v>
      </c>
      <c r="S266" s="114">
        <v>0</v>
      </c>
      <c r="T266" s="113">
        <v>0</v>
      </c>
      <c r="U266" s="129">
        <f t="shared" ref="U266:U329" si="28">IF(OR(T266="X",T266="X16",T266="X17"),SUM(D266:S266),
IF(T266="x18",SUM(D266:S266)-D266*0.61-L266*0.61,SUM(D266:S266)-D266-L266))</f>
        <v>0</v>
      </c>
      <c r="V266" s="86">
        <f t="shared" ref="V266:V329" si="29">IF(AND(C266=1,U266&gt;0),U266/Y266*100,0)</f>
        <v>0</v>
      </c>
      <c r="W266" s="6"/>
      <c r="X266" s="129">
        <v>0</v>
      </c>
      <c r="Y266" s="94">
        <v>660</v>
      </c>
      <c r="Z266" s="113">
        <f t="shared" ref="Z266:Z329" si="30">IF(Y266-X266&gt;0,Y266-X266,0)</f>
        <v>660</v>
      </c>
      <c r="AA266" s="114">
        <f t="shared" ref="AA266:AA329" si="31">V266*0.01*Z266</f>
        <v>0</v>
      </c>
      <c r="AB266" s="6"/>
      <c r="AC266" s="92">
        <v>0</v>
      </c>
      <c r="AD266" s="93">
        <f t="shared" ref="AD266:AD329" si="32">IFERROR(IF(C266=1,(Y266-AA266)/X266*100,0),"")</f>
        <v>0</v>
      </c>
      <c r="AE266" s="89">
        <f t="shared" ref="AE266:AE329" si="33">AD266-AC266</f>
        <v>0</v>
      </c>
      <c r="AF266" s="94">
        <v>0</v>
      </c>
      <c r="AG266" s="94" t="s">
        <v>58</v>
      </c>
      <c r="AH266" s="95">
        <f t="shared" ref="AH266:AH329" si="34">IF(AG266=1,AD266,AC266)</f>
        <v>0</v>
      </c>
      <c r="AI266" s="50"/>
      <c r="AJ266" s="50"/>
      <c r="AK266" s="78">
        <v>0</v>
      </c>
      <c r="AL266" s="84">
        <v>0</v>
      </c>
      <c r="AM266" s="84">
        <v>0</v>
      </c>
      <c r="AN266" s="84">
        <v>0</v>
      </c>
      <c r="AO266" s="144">
        <v>0</v>
      </c>
      <c r="AP266" s="84">
        <v>0</v>
      </c>
      <c r="AQ266" s="84">
        <v>0</v>
      </c>
      <c r="AR266" s="144">
        <v>0</v>
      </c>
      <c r="AS266" s="86"/>
      <c r="AT266" s="6" t="str">
        <f>IF(C266=1,IFERROR((X266-[1]abvfnd20!X266)/[1]abvfnd20!X266*100,""),"")</f>
        <v/>
      </c>
      <c r="AU266" s="148" t="s">
        <v>513</v>
      </c>
      <c r="AV266" s="149" t="s">
        <v>513</v>
      </c>
      <c r="AW266" s="49"/>
    </row>
    <row r="267" spans="1:49" ht="11.25" x14ac:dyDescent="0.2">
      <c r="A267" s="110">
        <v>258</v>
      </c>
      <c r="B267" s="111" t="s">
        <v>317</v>
      </c>
      <c r="C267" s="112">
        <v>1</v>
      </c>
      <c r="D267" s="129">
        <v>0</v>
      </c>
      <c r="E267" s="113">
        <v>0</v>
      </c>
      <c r="F267" s="113">
        <v>0</v>
      </c>
      <c r="G267" s="113">
        <v>0</v>
      </c>
      <c r="H267" s="113">
        <v>0</v>
      </c>
      <c r="I267" s="113">
        <v>0</v>
      </c>
      <c r="J267" s="113">
        <v>2863686</v>
      </c>
      <c r="K267" s="113">
        <v>1350000</v>
      </c>
      <c r="L267" s="113">
        <v>2133760</v>
      </c>
      <c r="M267" s="113">
        <v>11825</v>
      </c>
      <c r="N267" s="113">
        <v>250399</v>
      </c>
      <c r="O267" s="113">
        <v>497497.91000000003</v>
      </c>
      <c r="P267" s="113">
        <v>0</v>
      </c>
      <c r="Q267" s="113">
        <v>0</v>
      </c>
      <c r="R267" s="113">
        <v>0</v>
      </c>
      <c r="S267" s="114">
        <v>0</v>
      </c>
      <c r="T267" s="113" t="s">
        <v>66</v>
      </c>
      <c r="U267" s="129">
        <f t="shared" si="28"/>
        <v>5805574.3100000005</v>
      </c>
      <c r="V267" s="86">
        <f t="shared" si="29"/>
        <v>7.4109119070221201</v>
      </c>
      <c r="W267" s="6"/>
      <c r="X267" s="129">
        <v>59442159.61999999</v>
      </c>
      <c r="Y267" s="94">
        <v>78338190.803469121</v>
      </c>
      <c r="Z267" s="113">
        <f t="shared" si="30"/>
        <v>18896031.183469132</v>
      </c>
      <c r="AA267" s="114">
        <f t="shared" si="31"/>
        <v>1400368.2249303267</v>
      </c>
      <c r="AB267" s="6"/>
      <c r="AC267" s="92">
        <v>139.13254225178929</v>
      </c>
      <c r="AD267" s="93">
        <f t="shared" si="32"/>
        <v>129.43308767781073</v>
      </c>
      <c r="AE267" s="89">
        <f t="shared" si="33"/>
        <v>-9.6994545739785565</v>
      </c>
      <c r="AF267" s="94">
        <v>491.32000000000011</v>
      </c>
      <c r="AG267" s="94">
        <v>1</v>
      </c>
      <c r="AH267" s="95">
        <f t="shared" si="34"/>
        <v>129.43308767781073</v>
      </c>
      <c r="AI267" s="50"/>
      <c r="AJ267" s="50"/>
      <c r="AK267" s="78">
        <v>121.59051787761635</v>
      </c>
      <c r="AL267" s="84">
        <v>122.16010185331487</v>
      </c>
      <c r="AM267" s="84">
        <v>121.59051787761635</v>
      </c>
      <c r="AN267" s="84">
        <v>129.35669220317686</v>
      </c>
      <c r="AO267" s="144">
        <v>129.42442979732627</v>
      </c>
      <c r="AP267" s="84">
        <v>129.42442979732627</v>
      </c>
      <c r="AQ267" s="84">
        <v>129.42362005116155</v>
      </c>
      <c r="AR267" s="144">
        <v>129.43308767781073</v>
      </c>
      <c r="AS267" s="86"/>
      <c r="AT267" s="6">
        <f>IF(C267=1,IFERROR((X267-[1]abvfnd20!X267)/[1]abvfnd20!X267*100,""),"")</f>
        <v>-0.90269922741172104</v>
      </c>
      <c r="AU267" s="148">
        <v>-0.90269922741172104</v>
      </c>
      <c r="AV267" s="149">
        <v>5.8573052788744073</v>
      </c>
      <c r="AW267" s="49"/>
    </row>
    <row r="268" spans="1:49" ht="11.25" x14ac:dyDescent="0.2">
      <c r="A268" s="110">
        <v>259</v>
      </c>
      <c r="B268" s="111" t="s">
        <v>318</v>
      </c>
      <c r="C268" s="112">
        <v>0</v>
      </c>
      <c r="D268" s="129">
        <v>0</v>
      </c>
      <c r="E268" s="113">
        <v>0</v>
      </c>
      <c r="F268" s="113">
        <v>0</v>
      </c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13">
        <v>0</v>
      </c>
      <c r="M268" s="113">
        <v>0</v>
      </c>
      <c r="N268" s="113">
        <v>0</v>
      </c>
      <c r="O268" s="113">
        <v>0</v>
      </c>
      <c r="P268" s="113">
        <v>0</v>
      </c>
      <c r="Q268" s="113">
        <v>0</v>
      </c>
      <c r="R268" s="113">
        <v>0</v>
      </c>
      <c r="S268" s="114">
        <v>0</v>
      </c>
      <c r="T268" s="113">
        <v>0</v>
      </c>
      <c r="U268" s="129">
        <f t="shared" si="28"/>
        <v>0</v>
      </c>
      <c r="V268" s="86">
        <f t="shared" si="29"/>
        <v>0</v>
      </c>
      <c r="W268" s="6"/>
      <c r="X268" s="129">
        <v>29315.599999999999</v>
      </c>
      <c r="Y268" s="94">
        <v>38828.300000000003</v>
      </c>
      <c r="Z268" s="113">
        <f t="shared" si="30"/>
        <v>9512.7000000000044</v>
      </c>
      <c r="AA268" s="114">
        <f t="shared" si="31"/>
        <v>0</v>
      </c>
      <c r="AB268" s="6"/>
      <c r="AC268" s="92">
        <v>0</v>
      </c>
      <c r="AD268" s="93">
        <f t="shared" si="32"/>
        <v>0</v>
      </c>
      <c r="AE268" s="89">
        <f t="shared" si="33"/>
        <v>0</v>
      </c>
      <c r="AF268" s="94">
        <v>0</v>
      </c>
      <c r="AG268" s="94" t="s">
        <v>58</v>
      </c>
      <c r="AH268" s="95">
        <f t="shared" si="34"/>
        <v>0</v>
      </c>
      <c r="AI268" s="50"/>
      <c r="AJ268" s="50"/>
      <c r="AK268" s="78">
        <v>0</v>
      </c>
      <c r="AL268" s="84">
        <v>0</v>
      </c>
      <c r="AM268" s="84">
        <v>0</v>
      </c>
      <c r="AN268" s="84">
        <v>0</v>
      </c>
      <c r="AO268" s="144">
        <v>0</v>
      </c>
      <c r="AP268" s="84">
        <v>0</v>
      </c>
      <c r="AQ268" s="84">
        <v>0</v>
      </c>
      <c r="AR268" s="144">
        <v>0</v>
      </c>
      <c r="AS268" s="86"/>
      <c r="AT268" s="6" t="str">
        <f>IF(C268=1,IFERROR((X268-[1]abvfnd20!X268)/[1]abvfnd20!X268*100,""),"")</f>
        <v/>
      </c>
      <c r="AU268" s="148" t="s">
        <v>513</v>
      </c>
      <c r="AV268" s="149" t="s">
        <v>513</v>
      </c>
      <c r="AW268" s="49"/>
    </row>
    <row r="269" spans="1:49" ht="11.25" x14ac:dyDescent="0.2">
      <c r="A269" s="110">
        <v>260</v>
      </c>
      <c r="B269" s="111" t="s">
        <v>319</v>
      </c>
      <c r="C269" s="112">
        <v>0</v>
      </c>
      <c r="D269" s="129">
        <v>0</v>
      </c>
      <c r="E269" s="113">
        <v>0</v>
      </c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13">
        <v>0</v>
      </c>
      <c r="M269" s="113">
        <v>0</v>
      </c>
      <c r="N269" s="113">
        <v>0</v>
      </c>
      <c r="O269" s="113">
        <v>0</v>
      </c>
      <c r="P269" s="113">
        <v>0</v>
      </c>
      <c r="Q269" s="113">
        <v>0</v>
      </c>
      <c r="R269" s="113">
        <v>0</v>
      </c>
      <c r="S269" s="114">
        <v>0</v>
      </c>
      <c r="T269" s="113">
        <v>0</v>
      </c>
      <c r="U269" s="129">
        <f t="shared" si="28"/>
        <v>0</v>
      </c>
      <c r="V269" s="86">
        <f t="shared" si="29"/>
        <v>0</v>
      </c>
      <c r="W269" s="6"/>
      <c r="X269" s="129">
        <v>0</v>
      </c>
      <c r="Y269" s="94">
        <v>0</v>
      </c>
      <c r="Z269" s="113">
        <f t="shared" si="30"/>
        <v>0</v>
      </c>
      <c r="AA269" s="114">
        <f t="shared" si="31"/>
        <v>0</v>
      </c>
      <c r="AB269" s="6"/>
      <c r="AC269" s="92">
        <v>0</v>
      </c>
      <c r="AD269" s="93">
        <f t="shared" si="32"/>
        <v>0</v>
      </c>
      <c r="AE269" s="89">
        <f t="shared" si="33"/>
        <v>0</v>
      </c>
      <c r="AF269" s="94">
        <v>0</v>
      </c>
      <c r="AG269" s="94" t="s">
        <v>58</v>
      </c>
      <c r="AH269" s="95">
        <f t="shared" si="34"/>
        <v>0</v>
      </c>
      <c r="AI269" s="50"/>
      <c r="AJ269" s="50"/>
      <c r="AK269" s="78">
        <v>0</v>
      </c>
      <c r="AL269" s="84">
        <v>0</v>
      </c>
      <c r="AM269" s="84">
        <v>0</v>
      </c>
      <c r="AN269" s="84">
        <v>0</v>
      </c>
      <c r="AO269" s="144">
        <v>0</v>
      </c>
      <c r="AP269" s="84">
        <v>0</v>
      </c>
      <c r="AQ269" s="84">
        <v>0</v>
      </c>
      <c r="AR269" s="144">
        <v>0</v>
      </c>
      <c r="AS269" s="86"/>
      <c r="AT269" s="6" t="str">
        <f>IF(C269=1,IFERROR((X269-[1]abvfnd20!X269)/[1]abvfnd20!X269*100,""),"")</f>
        <v/>
      </c>
      <c r="AU269" s="148" t="s">
        <v>513</v>
      </c>
      <c r="AV269" s="149" t="s">
        <v>513</v>
      </c>
      <c r="AW269" s="49"/>
    </row>
    <row r="270" spans="1:49" ht="11.25" x14ac:dyDescent="0.2">
      <c r="A270" s="110">
        <v>261</v>
      </c>
      <c r="B270" s="111" t="s">
        <v>320</v>
      </c>
      <c r="C270" s="112">
        <v>1</v>
      </c>
      <c r="D270" s="129">
        <v>0</v>
      </c>
      <c r="E270" s="113">
        <v>0</v>
      </c>
      <c r="F270" s="113">
        <v>0</v>
      </c>
      <c r="G270" s="113">
        <v>0</v>
      </c>
      <c r="H270" s="113">
        <v>0</v>
      </c>
      <c r="I270" s="113">
        <v>179195</v>
      </c>
      <c r="J270" s="113">
        <v>1213126</v>
      </c>
      <c r="K270" s="113">
        <v>722790</v>
      </c>
      <c r="L270" s="113">
        <v>419100</v>
      </c>
      <c r="M270" s="113">
        <v>6788</v>
      </c>
      <c r="N270" s="113">
        <v>75701</v>
      </c>
      <c r="O270" s="113">
        <v>271634.16000000003</v>
      </c>
      <c r="P270" s="113">
        <v>0</v>
      </c>
      <c r="Q270" s="113">
        <v>0</v>
      </c>
      <c r="R270" s="113">
        <v>0</v>
      </c>
      <c r="S270" s="114">
        <v>0</v>
      </c>
      <c r="T270" s="113" t="s">
        <v>56</v>
      </c>
      <c r="U270" s="129">
        <f t="shared" si="28"/>
        <v>2888334.16</v>
      </c>
      <c r="V270" s="86">
        <f t="shared" si="29"/>
        <v>5.998206168274649</v>
      </c>
      <c r="W270" s="6"/>
      <c r="X270" s="129">
        <v>28550950.060000002</v>
      </c>
      <c r="Y270" s="94">
        <v>48153299.152616717</v>
      </c>
      <c r="Z270" s="113">
        <f t="shared" si="30"/>
        <v>19602349.092616715</v>
      </c>
      <c r="AA270" s="114">
        <f t="shared" si="31"/>
        <v>1175789.3124000656</v>
      </c>
      <c r="AB270" s="6"/>
      <c r="AC270" s="92">
        <v>150.45154449370207</v>
      </c>
      <c r="AD270" s="93">
        <f t="shared" si="32"/>
        <v>164.53921757942595</v>
      </c>
      <c r="AE270" s="89">
        <f t="shared" si="33"/>
        <v>14.087673085723878</v>
      </c>
      <c r="AF270" s="94">
        <v>210.81</v>
      </c>
      <c r="AG270" s="94">
        <v>1</v>
      </c>
      <c r="AH270" s="95">
        <f t="shared" si="34"/>
        <v>164.53921757942595</v>
      </c>
      <c r="AI270" s="50"/>
      <c r="AJ270" s="50"/>
      <c r="AK270" s="78">
        <v>163.42273447633141</v>
      </c>
      <c r="AL270" s="84">
        <v>163.85404756283631</v>
      </c>
      <c r="AM270" s="84">
        <v>163.42273447633141</v>
      </c>
      <c r="AN270" s="84">
        <v>164.60885274650329</v>
      </c>
      <c r="AO270" s="144">
        <v>164.5061678033145</v>
      </c>
      <c r="AP270" s="84">
        <v>164.5061678033145</v>
      </c>
      <c r="AQ270" s="84">
        <v>164.50307676601847</v>
      </c>
      <c r="AR270" s="144">
        <v>164.53921757942595</v>
      </c>
      <c r="AS270" s="86"/>
      <c r="AT270" s="6">
        <f>IF(C270=1,IFERROR((X270-[1]abvfnd20!X270)/[1]abvfnd20!X270*100,""),"")</f>
        <v>1.2621132030855571</v>
      </c>
      <c r="AU270" s="148">
        <v>1.2621132030855571</v>
      </c>
      <c r="AV270" s="149">
        <v>1.9338054369124453</v>
      </c>
      <c r="AW270" s="49"/>
    </row>
    <row r="271" spans="1:49" ht="11.25" x14ac:dyDescent="0.2">
      <c r="A271" s="110">
        <v>262</v>
      </c>
      <c r="B271" s="111" t="s">
        <v>321</v>
      </c>
      <c r="C271" s="112">
        <v>1</v>
      </c>
      <c r="D271" s="129">
        <v>0</v>
      </c>
      <c r="E271" s="113">
        <v>170000</v>
      </c>
      <c r="F271" s="113">
        <v>0</v>
      </c>
      <c r="G271" s="113">
        <v>0</v>
      </c>
      <c r="H271" s="113">
        <v>0</v>
      </c>
      <c r="I271" s="113">
        <v>0</v>
      </c>
      <c r="J271" s="113">
        <v>847994</v>
      </c>
      <c r="K271" s="113">
        <v>0</v>
      </c>
      <c r="L271" s="113">
        <v>3310462</v>
      </c>
      <c r="M271" s="113">
        <v>17047</v>
      </c>
      <c r="N271" s="113">
        <v>0</v>
      </c>
      <c r="O271" s="113">
        <v>246868.79000000004</v>
      </c>
      <c r="P271" s="113">
        <v>0</v>
      </c>
      <c r="Q271" s="113">
        <v>0</v>
      </c>
      <c r="R271" s="113">
        <v>0</v>
      </c>
      <c r="S271" s="114">
        <v>0</v>
      </c>
      <c r="T271" s="113" t="s">
        <v>56</v>
      </c>
      <c r="U271" s="129">
        <f t="shared" si="28"/>
        <v>4592371.79</v>
      </c>
      <c r="V271" s="86">
        <f t="shared" si="29"/>
        <v>10.007861146528702</v>
      </c>
      <c r="W271" s="6"/>
      <c r="X271" s="129">
        <v>33051187.879999995</v>
      </c>
      <c r="Y271" s="94">
        <v>45887644.949919164</v>
      </c>
      <c r="Z271" s="113">
        <f t="shared" si="30"/>
        <v>12836457.069919169</v>
      </c>
      <c r="AA271" s="114">
        <f t="shared" si="31"/>
        <v>1284654.7996912773</v>
      </c>
      <c r="AB271" s="6"/>
      <c r="AC271" s="92">
        <v>137.24888427694162</v>
      </c>
      <c r="AD271" s="93">
        <f t="shared" si="32"/>
        <v>134.95124687248577</v>
      </c>
      <c r="AE271" s="89">
        <f t="shared" si="33"/>
        <v>-2.2976374044558554</v>
      </c>
      <c r="AF271" s="94">
        <v>224.45000000000007</v>
      </c>
      <c r="AG271" s="94">
        <v>1</v>
      </c>
      <c r="AH271" s="95">
        <f t="shared" si="34"/>
        <v>134.95124687248577</v>
      </c>
      <c r="AI271" s="50"/>
      <c r="AJ271" s="50"/>
      <c r="AK271" s="78">
        <v>137.05614049371223</v>
      </c>
      <c r="AL271" s="84">
        <v>137.68258175411677</v>
      </c>
      <c r="AM271" s="84">
        <v>137.05614049371223</v>
      </c>
      <c r="AN271" s="84">
        <v>137.05614049371223</v>
      </c>
      <c r="AO271" s="144">
        <v>137.05614049371223</v>
      </c>
      <c r="AP271" s="84">
        <v>134.9032063685782</v>
      </c>
      <c r="AQ271" s="84">
        <v>134.89871340323504</v>
      </c>
      <c r="AR271" s="144">
        <v>134.95124687248577</v>
      </c>
      <c r="AS271" s="86"/>
      <c r="AT271" s="6">
        <f>IF(C271=1,IFERROR((X271-[1]abvfnd20!X271)/[1]abvfnd20!X271*100,""),"")</f>
        <v>5.1982990145836734</v>
      </c>
      <c r="AU271" s="148">
        <v>5.1982990145836734</v>
      </c>
      <c r="AV271" s="149">
        <v>3.0443467202384866</v>
      </c>
      <c r="AW271" s="49"/>
    </row>
    <row r="272" spans="1:49" ht="11.25" x14ac:dyDescent="0.2">
      <c r="A272" s="110">
        <v>263</v>
      </c>
      <c r="B272" s="111" t="s">
        <v>322</v>
      </c>
      <c r="C272" s="112">
        <v>1</v>
      </c>
      <c r="D272" s="129">
        <v>0</v>
      </c>
      <c r="E272" s="113">
        <v>60000</v>
      </c>
      <c r="F272" s="113">
        <v>0</v>
      </c>
      <c r="G272" s="113">
        <v>0</v>
      </c>
      <c r="H272" s="113">
        <v>0</v>
      </c>
      <c r="I272" s="113">
        <v>0</v>
      </c>
      <c r="J272" s="113">
        <v>0</v>
      </c>
      <c r="K272" s="113">
        <v>0</v>
      </c>
      <c r="L272" s="113">
        <v>17580</v>
      </c>
      <c r="M272" s="113">
        <v>0</v>
      </c>
      <c r="N272" s="113">
        <v>2532</v>
      </c>
      <c r="O272" s="113">
        <v>2790.4800000000005</v>
      </c>
      <c r="P272" s="113">
        <v>0</v>
      </c>
      <c r="Q272" s="113">
        <v>0</v>
      </c>
      <c r="R272" s="113">
        <v>0</v>
      </c>
      <c r="S272" s="114">
        <v>0</v>
      </c>
      <c r="T272" s="113" t="s">
        <v>56</v>
      </c>
      <c r="U272" s="129">
        <f t="shared" si="28"/>
        <v>82902.48</v>
      </c>
      <c r="V272" s="86">
        <f t="shared" si="29"/>
        <v>8.3781723950732001</v>
      </c>
      <c r="W272" s="6"/>
      <c r="X272" s="129">
        <v>635304.58000000007</v>
      </c>
      <c r="Y272" s="94">
        <v>989505.53999999992</v>
      </c>
      <c r="Z272" s="113">
        <f t="shared" si="30"/>
        <v>354200.95999999985</v>
      </c>
      <c r="AA272" s="114">
        <f t="shared" si="31"/>
        <v>29675.567053804258</v>
      </c>
      <c r="AB272" s="6"/>
      <c r="AC272" s="92">
        <v>142.40860608776958</v>
      </c>
      <c r="AD272" s="93">
        <f t="shared" si="32"/>
        <v>151.08185949898166</v>
      </c>
      <c r="AE272" s="89">
        <f t="shared" si="33"/>
        <v>8.6732534112120732</v>
      </c>
      <c r="AF272" s="94">
        <v>3</v>
      </c>
      <c r="AG272" s="94">
        <v>1</v>
      </c>
      <c r="AH272" s="95">
        <f t="shared" si="34"/>
        <v>151.08185949898166</v>
      </c>
      <c r="AI272" s="50"/>
      <c r="AJ272" s="50"/>
      <c r="AK272" s="78">
        <v>124.43352020956901</v>
      </c>
      <c r="AL272" s="84">
        <v>129.70896251944876</v>
      </c>
      <c r="AM272" s="84">
        <v>124.43352020956901</v>
      </c>
      <c r="AN272" s="84">
        <v>124.43352020956901</v>
      </c>
      <c r="AO272" s="144">
        <v>124.43352020956901</v>
      </c>
      <c r="AP272" s="84">
        <v>151.07605093834749</v>
      </c>
      <c r="AQ272" s="84">
        <v>151.07605093834749</v>
      </c>
      <c r="AR272" s="144">
        <v>151.08185949898166</v>
      </c>
      <c r="AS272" s="86"/>
      <c r="AT272" s="6">
        <f>IF(C272=1,IFERROR((X272-[1]abvfnd20!X272)/[1]abvfnd20!X272*100,""),"")</f>
        <v>-15.454419301657845</v>
      </c>
      <c r="AU272" s="148">
        <v>-15.454419301657845</v>
      </c>
      <c r="AV272" s="149">
        <v>3.7086299631752078</v>
      </c>
      <c r="AW272" s="49"/>
    </row>
    <row r="273" spans="1:49" ht="11.25" x14ac:dyDescent="0.2">
      <c r="A273" s="110">
        <v>264</v>
      </c>
      <c r="B273" s="111" t="s">
        <v>323</v>
      </c>
      <c r="C273" s="112">
        <v>1</v>
      </c>
      <c r="D273" s="129">
        <v>0</v>
      </c>
      <c r="E273" s="113">
        <v>0</v>
      </c>
      <c r="F273" s="113">
        <v>0</v>
      </c>
      <c r="G273" s="113">
        <v>0</v>
      </c>
      <c r="H273" s="113">
        <v>0</v>
      </c>
      <c r="I273" s="113">
        <v>0</v>
      </c>
      <c r="J273" s="113">
        <v>1750788</v>
      </c>
      <c r="K273" s="113">
        <v>926658</v>
      </c>
      <c r="L273" s="113">
        <v>979266</v>
      </c>
      <c r="M273" s="113">
        <v>12660</v>
      </c>
      <c r="N273" s="113">
        <v>0</v>
      </c>
      <c r="O273" s="113">
        <v>18763.150000000001</v>
      </c>
      <c r="P273" s="113">
        <v>0</v>
      </c>
      <c r="Q273" s="113">
        <v>0</v>
      </c>
      <c r="R273" s="113">
        <v>0</v>
      </c>
      <c r="S273" s="114">
        <v>0</v>
      </c>
      <c r="T273" s="113" t="s">
        <v>66</v>
      </c>
      <c r="U273" s="129">
        <f t="shared" si="28"/>
        <v>3090782.8899999997</v>
      </c>
      <c r="V273" s="86">
        <f t="shared" si="29"/>
        <v>6.6604321638475765</v>
      </c>
      <c r="W273" s="6"/>
      <c r="X273" s="129">
        <v>32099035.583470002</v>
      </c>
      <c r="Y273" s="94">
        <v>46405140.296700001</v>
      </c>
      <c r="Z273" s="113">
        <f t="shared" si="30"/>
        <v>14306104.713229999</v>
      </c>
      <c r="AA273" s="114">
        <f t="shared" si="31"/>
        <v>952848.39971368492</v>
      </c>
      <c r="AB273" s="6"/>
      <c r="AC273" s="92">
        <v>143.53526783909615</v>
      </c>
      <c r="AD273" s="93">
        <f t="shared" si="32"/>
        <v>141.60017916673115</v>
      </c>
      <c r="AE273" s="89">
        <f t="shared" si="33"/>
        <v>-1.9350886723649978</v>
      </c>
      <c r="AF273" s="94">
        <v>17.98</v>
      </c>
      <c r="AG273" s="94">
        <v>1</v>
      </c>
      <c r="AH273" s="95">
        <f t="shared" si="34"/>
        <v>141.60017916673115</v>
      </c>
      <c r="AI273" s="50"/>
      <c r="AJ273" s="50"/>
      <c r="AK273" s="78">
        <v>140.30816173177155</v>
      </c>
      <c r="AL273" s="84">
        <v>143.23337949754625</v>
      </c>
      <c r="AM273" s="84">
        <v>140.30816173177155</v>
      </c>
      <c r="AN273" s="84">
        <v>140.30816173177155</v>
      </c>
      <c r="AO273" s="144">
        <v>140.30816173177155</v>
      </c>
      <c r="AP273" s="84">
        <v>141.59806916863573</v>
      </c>
      <c r="AQ273" s="84">
        <v>141.59806916863573</v>
      </c>
      <c r="AR273" s="144">
        <v>141.60017916673115</v>
      </c>
      <c r="AS273" s="86"/>
      <c r="AT273" s="6">
        <f>IF(C273=1,IFERROR((X273-[1]abvfnd20!X273)/[1]abvfnd20!X273*100,""),"")</f>
        <v>4.3672329134813461</v>
      </c>
      <c r="AU273" s="148">
        <v>4.3672329134813461</v>
      </c>
      <c r="AV273" s="149">
        <v>5.8506337066588703</v>
      </c>
      <c r="AW273" s="49"/>
    </row>
    <row r="274" spans="1:49" ht="11.25" x14ac:dyDescent="0.2">
      <c r="A274" s="110">
        <v>265</v>
      </c>
      <c r="B274" s="111" t="s">
        <v>324</v>
      </c>
      <c r="C274" s="112">
        <v>1</v>
      </c>
      <c r="D274" s="129">
        <v>0</v>
      </c>
      <c r="E274" s="113">
        <v>89441</v>
      </c>
      <c r="F274" s="113">
        <v>0</v>
      </c>
      <c r="G274" s="113">
        <v>0</v>
      </c>
      <c r="H274" s="113">
        <v>0</v>
      </c>
      <c r="I274" s="113">
        <v>224054</v>
      </c>
      <c r="J274" s="113">
        <v>830895</v>
      </c>
      <c r="K274" s="113">
        <v>155041</v>
      </c>
      <c r="L274" s="113">
        <v>859128</v>
      </c>
      <c r="M274" s="113">
        <v>28495</v>
      </c>
      <c r="N274" s="113">
        <v>0</v>
      </c>
      <c r="O274" s="113">
        <v>4243.75</v>
      </c>
      <c r="P274" s="113">
        <v>0</v>
      </c>
      <c r="Q274" s="113">
        <v>0</v>
      </c>
      <c r="R274" s="113">
        <v>0</v>
      </c>
      <c r="S274" s="114">
        <v>0</v>
      </c>
      <c r="T274" s="113" t="s">
        <v>56</v>
      </c>
      <c r="U274" s="129">
        <f t="shared" si="28"/>
        <v>2191297.75</v>
      </c>
      <c r="V274" s="86">
        <f t="shared" si="29"/>
        <v>6.6806882428140941</v>
      </c>
      <c r="W274" s="6"/>
      <c r="X274" s="129">
        <v>22173871.389999997</v>
      </c>
      <c r="Y274" s="94">
        <v>32800479.087719914</v>
      </c>
      <c r="Z274" s="113">
        <f t="shared" si="30"/>
        <v>10626607.697719917</v>
      </c>
      <c r="AA274" s="114">
        <f t="shared" si="31"/>
        <v>709930.53107155196</v>
      </c>
      <c r="AB274" s="6"/>
      <c r="AC274" s="92">
        <v>144.78030182507996</v>
      </c>
      <c r="AD274" s="93">
        <f t="shared" si="32"/>
        <v>144.72235358558362</v>
      </c>
      <c r="AE274" s="89">
        <f t="shared" si="33"/>
        <v>-5.7948239496340648E-2</v>
      </c>
      <c r="AF274" s="94">
        <v>3</v>
      </c>
      <c r="AG274" s="94">
        <v>1</v>
      </c>
      <c r="AH274" s="95">
        <f t="shared" si="34"/>
        <v>144.72235358558362</v>
      </c>
      <c r="AI274" s="50"/>
      <c r="AJ274" s="50"/>
      <c r="AK274" s="78">
        <v>142.17850225826035</v>
      </c>
      <c r="AL274" s="84">
        <v>142.21500445571357</v>
      </c>
      <c r="AM274" s="84">
        <v>142.17850225826035</v>
      </c>
      <c r="AN274" s="84">
        <v>144.8023229964931</v>
      </c>
      <c r="AO274" s="144">
        <v>144.71737414598505</v>
      </c>
      <c r="AP274" s="84">
        <v>144.71737414598505</v>
      </c>
      <c r="AQ274" s="84">
        <v>144.71675774880617</v>
      </c>
      <c r="AR274" s="144">
        <v>144.72235358558362</v>
      </c>
      <c r="AS274" s="86"/>
      <c r="AT274" s="6">
        <f>IF(C274=1,IFERROR((X274-[1]abvfnd20!X274)/[1]abvfnd20!X274*100,""),"")</f>
        <v>0.80960659444294192</v>
      </c>
      <c r="AU274" s="148">
        <v>0.80960659444294192</v>
      </c>
      <c r="AV274" s="149">
        <v>2.2327114626454767</v>
      </c>
      <c r="AW274" s="49"/>
    </row>
    <row r="275" spans="1:49" ht="11.25" x14ac:dyDescent="0.2">
      <c r="A275" s="110">
        <v>266</v>
      </c>
      <c r="B275" s="111" t="s">
        <v>325</v>
      </c>
      <c r="C275" s="112">
        <v>1</v>
      </c>
      <c r="D275" s="129">
        <v>0</v>
      </c>
      <c r="E275" s="113">
        <v>0</v>
      </c>
      <c r="F275" s="113">
        <v>0</v>
      </c>
      <c r="G275" s="113">
        <v>0</v>
      </c>
      <c r="H275" s="113">
        <v>0</v>
      </c>
      <c r="I275" s="113">
        <v>0</v>
      </c>
      <c r="J275" s="113">
        <v>3642064.47</v>
      </c>
      <c r="K275" s="113">
        <v>461205</v>
      </c>
      <c r="L275" s="113">
        <v>1180028</v>
      </c>
      <c r="M275" s="113">
        <v>14661</v>
      </c>
      <c r="N275" s="113">
        <v>0</v>
      </c>
      <c r="O275" s="113">
        <v>6080.76</v>
      </c>
      <c r="P275" s="113">
        <v>0</v>
      </c>
      <c r="Q275" s="113">
        <v>0</v>
      </c>
      <c r="R275" s="113">
        <v>0</v>
      </c>
      <c r="S275" s="114">
        <v>0</v>
      </c>
      <c r="T275" s="113" t="s">
        <v>66</v>
      </c>
      <c r="U275" s="129">
        <f t="shared" si="28"/>
        <v>4584222.1500000004</v>
      </c>
      <c r="V275" s="86">
        <f t="shared" si="29"/>
        <v>7.9992030411476431</v>
      </c>
      <c r="W275" s="6"/>
      <c r="X275" s="129">
        <v>38206192.104400009</v>
      </c>
      <c r="Y275" s="94">
        <v>57308485.938147955</v>
      </c>
      <c r="Z275" s="113">
        <f t="shared" si="30"/>
        <v>19102293.833747946</v>
      </c>
      <c r="AA275" s="114">
        <f t="shared" si="31"/>
        <v>1528031.2692781242</v>
      </c>
      <c r="AB275" s="6"/>
      <c r="AC275" s="92">
        <v>143.88082395751155</v>
      </c>
      <c r="AD275" s="93">
        <f t="shared" si="32"/>
        <v>145.99846673138066</v>
      </c>
      <c r="AE275" s="89">
        <f t="shared" si="33"/>
        <v>2.1176427738691075</v>
      </c>
      <c r="AF275" s="94">
        <v>8</v>
      </c>
      <c r="AG275" s="94">
        <v>1</v>
      </c>
      <c r="AH275" s="95">
        <f t="shared" si="34"/>
        <v>145.99846673138066</v>
      </c>
      <c r="AI275" s="50"/>
      <c r="AJ275" s="50"/>
      <c r="AK275" s="78">
        <v>146.05704352327282</v>
      </c>
      <c r="AL275" s="84">
        <v>146.09449232483612</v>
      </c>
      <c r="AM275" s="84">
        <v>146.05704352327282</v>
      </c>
      <c r="AN275" s="84">
        <v>149.76891512663653</v>
      </c>
      <c r="AO275" s="144">
        <v>145.99832577943903</v>
      </c>
      <c r="AP275" s="84">
        <v>145.99832577943903</v>
      </c>
      <c r="AQ275" s="84">
        <v>145.99831259655843</v>
      </c>
      <c r="AR275" s="144">
        <v>145.99846673138066</v>
      </c>
      <c r="AS275" s="86"/>
      <c r="AT275" s="6">
        <f>IF(C275=1,IFERROR((X275-[1]abvfnd20!X275)/[1]abvfnd20!X275*100,""),"")</f>
        <v>3.184368551259726</v>
      </c>
      <c r="AU275" s="148">
        <v>3.184368551259726</v>
      </c>
      <c r="AV275" s="149">
        <v>3.1717269307936404</v>
      </c>
      <c r="AW275" s="49"/>
    </row>
    <row r="276" spans="1:49" ht="11.25" x14ac:dyDescent="0.2">
      <c r="A276" s="110">
        <v>267</v>
      </c>
      <c r="B276" s="111" t="s">
        <v>326</v>
      </c>
      <c r="C276" s="112">
        <v>0</v>
      </c>
      <c r="D276" s="129">
        <v>0</v>
      </c>
      <c r="E276" s="113">
        <v>0</v>
      </c>
      <c r="F276" s="113">
        <v>0</v>
      </c>
      <c r="G276" s="113">
        <v>0</v>
      </c>
      <c r="H276" s="113">
        <v>0</v>
      </c>
      <c r="I276" s="113">
        <v>0</v>
      </c>
      <c r="J276" s="113">
        <v>0</v>
      </c>
      <c r="K276" s="113">
        <v>0</v>
      </c>
      <c r="L276" s="113">
        <v>0</v>
      </c>
      <c r="M276" s="113">
        <v>0</v>
      </c>
      <c r="N276" s="113">
        <v>0</v>
      </c>
      <c r="O276" s="113">
        <v>0</v>
      </c>
      <c r="P276" s="113">
        <v>0</v>
      </c>
      <c r="Q276" s="113">
        <v>0</v>
      </c>
      <c r="R276" s="113">
        <v>0</v>
      </c>
      <c r="S276" s="114">
        <v>0</v>
      </c>
      <c r="T276" s="113">
        <v>0</v>
      </c>
      <c r="U276" s="129">
        <f t="shared" si="28"/>
        <v>0</v>
      </c>
      <c r="V276" s="86">
        <f t="shared" si="29"/>
        <v>0</v>
      </c>
      <c r="W276" s="6"/>
      <c r="X276" s="129">
        <v>0</v>
      </c>
      <c r="Y276" s="94">
        <v>14008</v>
      </c>
      <c r="Z276" s="113">
        <f t="shared" si="30"/>
        <v>14008</v>
      </c>
      <c r="AA276" s="114">
        <f t="shared" si="31"/>
        <v>0</v>
      </c>
      <c r="AB276" s="6"/>
      <c r="AC276" s="92">
        <v>0</v>
      </c>
      <c r="AD276" s="93">
        <f t="shared" si="32"/>
        <v>0</v>
      </c>
      <c r="AE276" s="89">
        <f t="shared" si="33"/>
        <v>0</v>
      </c>
      <c r="AF276" s="94">
        <v>0</v>
      </c>
      <c r="AG276" s="94" t="s">
        <v>58</v>
      </c>
      <c r="AH276" s="95">
        <f t="shared" si="34"/>
        <v>0</v>
      </c>
      <c r="AI276" s="50"/>
      <c r="AJ276" s="50"/>
      <c r="AK276" s="78">
        <v>0</v>
      </c>
      <c r="AL276" s="84">
        <v>0</v>
      </c>
      <c r="AM276" s="84">
        <v>0</v>
      </c>
      <c r="AN276" s="84">
        <v>0</v>
      </c>
      <c r="AO276" s="144">
        <v>0</v>
      </c>
      <c r="AP276" s="84">
        <v>0</v>
      </c>
      <c r="AQ276" s="84">
        <v>0</v>
      </c>
      <c r="AR276" s="144">
        <v>0</v>
      </c>
      <c r="AS276" s="86"/>
      <c r="AT276" s="6" t="str">
        <f>IF(C276=1,IFERROR((X276-[1]abvfnd20!X276)/[1]abvfnd20!X276*100,""),"")</f>
        <v/>
      </c>
      <c r="AU276" s="148" t="s">
        <v>513</v>
      </c>
      <c r="AV276" s="149" t="s">
        <v>513</v>
      </c>
      <c r="AW276" s="49"/>
    </row>
    <row r="277" spans="1:49" ht="11.25" x14ac:dyDescent="0.2">
      <c r="A277" s="110">
        <v>268</v>
      </c>
      <c r="B277" s="111" t="s">
        <v>327</v>
      </c>
      <c r="C277" s="112">
        <v>0</v>
      </c>
      <c r="D277" s="129">
        <v>0</v>
      </c>
      <c r="E277" s="113">
        <v>0</v>
      </c>
      <c r="F277" s="113">
        <v>0</v>
      </c>
      <c r="G277" s="113">
        <v>0</v>
      </c>
      <c r="H277" s="113">
        <v>0</v>
      </c>
      <c r="I277" s="113">
        <v>0</v>
      </c>
      <c r="J277" s="113">
        <v>0</v>
      </c>
      <c r="K277" s="113">
        <v>0</v>
      </c>
      <c r="L277" s="113">
        <v>0</v>
      </c>
      <c r="M277" s="113">
        <v>0</v>
      </c>
      <c r="N277" s="113">
        <v>0</v>
      </c>
      <c r="O277" s="113">
        <v>0</v>
      </c>
      <c r="P277" s="113">
        <v>0</v>
      </c>
      <c r="Q277" s="113">
        <v>0</v>
      </c>
      <c r="R277" s="113">
        <v>0</v>
      </c>
      <c r="S277" s="114">
        <v>0</v>
      </c>
      <c r="T277" s="113">
        <v>0</v>
      </c>
      <c r="U277" s="129">
        <f t="shared" si="28"/>
        <v>0</v>
      </c>
      <c r="V277" s="86">
        <f t="shared" si="29"/>
        <v>0</v>
      </c>
      <c r="W277" s="6"/>
      <c r="X277" s="129">
        <v>14657.8</v>
      </c>
      <c r="Y277" s="94">
        <v>15376.6</v>
      </c>
      <c r="Z277" s="113">
        <f t="shared" si="30"/>
        <v>718.80000000000109</v>
      </c>
      <c r="AA277" s="114">
        <f t="shared" si="31"/>
        <v>0</v>
      </c>
      <c r="AB277" s="6"/>
      <c r="AC277" s="92">
        <v>0</v>
      </c>
      <c r="AD277" s="93">
        <f t="shared" si="32"/>
        <v>0</v>
      </c>
      <c r="AE277" s="89">
        <f t="shared" si="33"/>
        <v>0</v>
      </c>
      <c r="AF277" s="94">
        <v>0</v>
      </c>
      <c r="AG277" s="94" t="s">
        <v>58</v>
      </c>
      <c r="AH277" s="95">
        <f t="shared" si="34"/>
        <v>0</v>
      </c>
      <c r="AI277" s="50"/>
      <c r="AJ277" s="50"/>
      <c r="AK277" s="78">
        <v>0</v>
      </c>
      <c r="AL277" s="84">
        <v>0</v>
      </c>
      <c r="AM277" s="84">
        <v>0</v>
      </c>
      <c r="AN277" s="84">
        <v>0</v>
      </c>
      <c r="AO277" s="144">
        <v>0</v>
      </c>
      <c r="AP277" s="84">
        <v>0</v>
      </c>
      <c r="AQ277" s="84">
        <v>0</v>
      </c>
      <c r="AR277" s="144">
        <v>0</v>
      </c>
      <c r="AS277" s="86"/>
      <c r="AT277" s="6" t="str">
        <f>IF(C277=1,IFERROR((X277-[1]abvfnd20!X277)/[1]abvfnd20!X277*100,""),"")</f>
        <v/>
      </c>
      <c r="AU277" s="148" t="s">
        <v>513</v>
      </c>
      <c r="AV277" s="149" t="s">
        <v>513</v>
      </c>
      <c r="AW277" s="49"/>
    </row>
    <row r="278" spans="1:49" ht="11.25" x14ac:dyDescent="0.2">
      <c r="A278" s="110">
        <v>269</v>
      </c>
      <c r="B278" s="111" t="s">
        <v>328</v>
      </c>
      <c r="C278" s="112">
        <v>1</v>
      </c>
      <c r="D278" s="129">
        <v>0</v>
      </c>
      <c r="E278" s="113">
        <v>0</v>
      </c>
      <c r="F278" s="113">
        <v>0</v>
      </c>
      <c r="G278" s="113">
        <v>0</v>
      </c>
      <c r="H278" s="113">
        <v>0</v>
      </c>
      <c r="I278" s="113">
        <v>0</v>
      </c>
      <c r="J278" s="113">
        <v>241550</v>
      </c>
      <c r="K278" s="113">
        <v>240150</v>
      </c>
      <c r="L278" s="113">
        <v>180874</v>
      </c>
      <c r="M278" s="113">
        <v>0</v>
      </c>
      <c r="N278" s="113">
        <v>0</v>
      </c>
      <c r="O278" s="113">
        <v>0</v>
      </c>
      <c r="P278" s="113">
        <v>0</v>
      </c>
      <c r="Q278" s="113">
        <v>0</v>
      </c>
      <c r="R278" s="113">
        <v>0</v>
      </c>
      <c r="S278" s="114">
        <v>0</v>
      </c>
      <c r="T278" s="113" t="s">
        <v>66</v>
      </c>
      <c r="U278" s="129">
        <f t="shared" si="28"/>
        <v>552240.86</v>
      </c>
      <c r="V278" s="86">
        <f t="shared" si="29"/>
        <v>7.021768284433497</v>
      </c>
      <c r="W278" s="6"/>
      <c r="X278" s="129">
        <v>4086891.646209999</v>
      </c>
      <c r="Y278" s="94">
        <v>7864697.8600000003</v>
      </c>
      <c r="Z278" s="113">
        <f t="shared" si="30"/>
        <v>3777806.2137900013</v>
      </c>
      <c r="AA278" s="114">
        <f t="shared" si="31"/>
        <v>265268.79856726422</v>
      </c>
      <c r="AB278" s="6"/>
      <c r="AC278" s="92">
        <v>197.49273643078948</v>
      </c>
      <c r="AD278" s="93">
        <f t="shared" si="32"/>
        <v>185.9464287114171</v>
      </c>
      <c r="AE278" s="89">
        <f t="shared" si="33"/>
        <v>-11.546307719372379</v>
      </c>
      <c r="AF278" s="94">
        <v>0</v>
      </c>
      <c r="AG278" s="94">
        <v>1</v>
      </c>
      <c r="AH278" s="95">
        <f t="shared" si="34"/>
        <v>185.9464287114171</v>
      </c>
      <c r="AI278" s="50"/>
      <c r="AJ278" s="50"/>
      <c r="AK278" s="78">
        <v>192.97748524331143</v>
      </c>
      <c r="AL278" s="84">
        <v>192.97748524331143</v>
      </c>
      <c r="AM278" s="84">
        <v>192.97748524331143</v>
      </c>
      <c r="AN278" s="84">
        <v>192.97748524331143</v>
      </c>
      <c r="AO278" s="144">
        <v>192.97748524331143</v>
      </c>
      <c r="AP278" s="84">
        <v>185.9464287114171</v>
      </c>
      <c r="AQ278" s="84">
        <v>185.9464287114171</v>
      </c>
      <c r="AR278" s="144">
        <v>185.9464287114171</v>
      </c>
      <c r="AS278" s="86"/>
      <c r="AT278" s="6">
        <f>IF(C278=1,IFERROR((X278-[1]abvfnd20!X278)/[1]abvfnd20!X278*100,""),"")</f>
        <v>4.1848788776104877</v>
      </c>
      <c r="AU278" s="148">
        <v>4.1848788776104877</v>
      </c>
      <c r="AV278" s="149">
        <v>-2.2275064466405041</v>
      </c>
      <c r="AW278" s="49"/>
    </row>
    <row r="279" spans="1:49" ht="11.25" x14ac:dyDescent="0.2">
      <c r="A279" s="115">
        <v>270</v>
      </c>
      <c r="B279" s="116" t="s">
        <v>329</v>
      </c>
      <c r="C279" s="117">
        <v>0</v>
      </c>
      <c r="D279" s="130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119">
        <v>0</v>
      </c>
      <c r="T279" s="99">
        <v>0</v>
      </c>
      <c r="U279" s="129">
        <f t="shared" si="28"/>
        <v>0</v>
      </c>
      <c r="V279" s="87">
        <f t="shared" si="29"/>
        <v>0</v>
      </c>
      <c r="W279" s="50"/>
      <c r="X279" s="130">
        <v>0</v>
      </c>
      <c r="Y279" s="99">
        <v>0</v>
      </c>
      <c r="Z279" s="113">
        <f t="shared" si="30"/>
        <v>0</v>
      </c>
      <c r="AA279" s="119">
        <f t="shared" si="31"/>
        <v>0</v>
      </c>
      <c r="AB279" s="50"/>
      <c r="AC279" s="92">
        <v>0</v>
      </c>
      <c r="AD279" s="93">
        <f t="shared" si="32"/>
        <v>0</v>
      </c>
      <c r="AE279" s="89">
        <f t="shared" si="33"/>
        <v>0</v>
      </c>
      <c r="AF279" s="94">
        <v>0</v>
      </c>
      <c r="AG279" s="94" t="s">
        <v>58</v>
      </c>
      <c r="AH279" s="95">
        <f t="shared" si="34"/>
        <v>0</v>
      </c>
      <c r="AI279" s="50"/>
      <c r="AJ279" s="50"/>
      <c r="AK279" s="78">
        <v>0</v>
      </c>
      <c r="AL279" s="84">
        <v>0</v>
      </c>
      <c r="AM279" s="84">
        <v>0</v>
      </c>
      <c r="AN279" s="84">
        <v>0</v>
      </c>
      <c r="AO279" s="144">
        <v>0</v>
      </c>
      <c r="AP279" s="84">
        <v>0</v>
      </c>
      <c r="AQ279" s="84">
        <v>0</v>
      </c>
      <c r="AR279" s="144">
        <v>0</v>
      </c>
      <c r="AS279" s="85"/>
      <c r="AT279" s="6" t="str">
        <f>IF(C279=1,IFERROR((X279-[1]abvfnd20!X279)/[1]abvfnd20!X279*100,""),"")</f>
        <v/>
      </c>
      <c r="AU279" s="148" t="s">
        <v>513</v>
      </c>
      <c r="AV279" s="149" t="s">
        <v>513</v>
      </c>
      <c r="AW279" s="49"/>
    </row>
    <row r="280" spans="1:49" ht="11.25" x14ac:dyDescent="0.2">
      <c r="A280" s="110">
        <v>271</v>
      </c>
      <c r="B280" s="111" t="s">
        <v>330</v>
      </c>
      <c r="C280" s="112">
        <v>1</v>
      </c>
      <c r="D280" s="129">
        <v>0</v>
      </c>
      <c r="E280" s="113">
        <v>0</v>
      </c>
      <c r="F280" s="113">
        <v>0</v>
      </c>
      <c r="G280" s="113">
        <v>0</v>
      </c>
      <c r="H280" s="113">
        <v>0</v>
      </c>
      <c r="I280" s="113">
        <v>0</v>
      </c>
      <c r="J280" s="113">
        <v>0</v>
      </c>
      <c r="K280" s="113">
        <v>0</v>
      </c>
      <c r="L280" s="113">
        <v>1716099</v>
      </c>
      <c r="M280" s="113">
        <v>21050</v>
      </c>
      <c r="N280" s="113">
        <v>20979</v>
      </c>
      <c r="O280" s="113">
        <v>32262.860000000004</v>
      </c>
      <c r="P280" s="113">
        <v>0</v>
      </c>
      <c r="Q280" s="113">
        <v>0</v>
      </c>
      <c r="R280" s="113">
        <v>0</v>
      </c>
      <c r="S280" s="114">
        <v>0</v>
      </c>
      <c r="T280" s="113" t="s">
        <v>56</v>
      </c>
      <c r="U280" s="129">
        <f t="shared" si="28"/>
        <v>1790390.86</v>
      </c>
      <c r="V280" s="86">
        <f t="shared" si="29"/>
        <v>2.1817549502480507</v>
      </c>
      <c r="W280" s="6"/>
      <c r="X280" s="129">
        <v>66373147.319999993</v>
      </c>
      <c r="Y280" s="94">
        <v>82061959.332162619</v>
      </c>
      <c r="Z280" s="113">
        <f t="shared" si="30"/>
        <v>15688812.012162626</v>
      </c>
      <c r="AA280" s="114">
        <f t="shared" si="31"/>
        <v>342291.43271046889</v>
      </c>
      <c r="AB280" s="6"/>
      <c r="AC280" s="92">
        <v>127.76698346666051</v>
      </c>
      <c r="AD280" s="93">
        <f t="shared" si="32"/>
        <v>123.12158033649226</v>
      </c>
      <c r="AE280" s="89">
        <f t="shared" si="33"/>
        <v>-4.6454031301682477</v>
      </c>
      <c r="AF280" s="94">
        <v>31.84</v>
      </c>
      <c r="AG280" s="94">
        <v>1</v>
      </c>
      <c r="AH280" s="95">
        <f t="shared" si="34"/>
        <v>123.12158033649226</v>
      </c>
      <c r="AI280" s="50"/>
      <c r="AJ280" s="50"/>
      <c r="AK280" s="78">
        <v>127.19732347272578</v>
      </c>
      <c r="AL280" s="84">
        <v>127.14336266737428</v>
      </c>
      <c r="AM280" s="84">
        <v>127.19732347272578</v>
      </c>
      <c r="AN280" s="84">
        <v>123.01621130119496</v>
      </c>
      <c r="AO280" s="144">
        <v>123.11950600011592</v>
      </c>
      <c r="AP280" s="84">
        <v>123.11950600011592</v>
      </c>
      <c r="AQ280" s="84">
        <v>123.11988007596135</v>
      </c>
      <c r="AR280" s="144">
        <v>123.12158033649226</v>
      </c>
      <c r="AS280" s="86"/>
      <c r="AT280" s="6">
        <f>IF(C280=1,IFERROR((X280-[1]abvfnd20!X280)/[1]abvfnd20!X280*100,""),"")</f>
        <v>4.9221829947425313</v>
      </c>
      <c r="AU280" s="148">
        <v>4.9221829947425313</v>
      </c>
      <c r="AV280" s="149">
        <v>1.5264916218685258</v>
      </c>
      <c r="AW280" s="49"/>
    </row>
    <row r="281" spans="1:49" ht="11.25" x14ac:dyDescent="0.2">
      <c r="A281" s="110">
        <v>272</v>
      </c>
      <c r="B281" s="111" t="s">
        <v>331</v>
      </c>
      <c r="C281" s="112">
        <v>1</v>
      </c>
      <c r="D281" s="129">
        <v>0</v>
      </c>
      <c r="E281" s="113">
        <v>0</v>
      </c>
      <c r="F281" s="113">
        <v>0</v>
      </c>
      <c r="G281" s="113">
        <v>0</v>
      </c>
      <c r="H281" s="113">
        <v>0</v>
      </c>
      <c r="I281" s="113">
        <v>0</v>
      </c>
      <c r="J281" s="113">
        <v>0</v>
      </c>
      <c r="K281" s="113">
        <v>0</v>
      </c>
      <c r="L281" s="113">
        <v>38174</v>
      </c>
      <c r="M281" s="113">
        <v>0</v>
      </c>
      <c r="N281" s="113">
        <v>3496</v>
      </c>
      <c r="O281" s="113">
        <v>2612.1200000000003</v>
      </c>
      <c r="P281" s="113">
        <v>0</v>
      </c>
      <c r="Q281" s="113">
        <v>0</v>
      </c>
      <c r="R281" s="113">
        <v>0</v>
      </c>
      <c r="S281" s="114">
        <v>0</v>
      </c>
      <c r="T281" s="113" t="s">
        <v>66</v>
      </c>
      <c r="U281" s="129">
        <f t="shared" si="28"/>
        <v>20995.980000000003</v>
      </c>
      <c r="V281" s="86">
        <f t="shared" si="29"/>
        <v>0.71712071718023029</v>
      </c>
      <c r="W281" s="6"/>
      <c r="X281" s="129">
        <v>1221694.1099999999</v>
      </c>
      <c r="Y281" s="94">
        <v>2927816.6837178669</v>
      </c>
      <c r="Z281" s="113">
        <f t="shared" si="30"/>
        <v>1706122.573717867</v>
      </c>
      <c r="AA281" s="114">
        <f t="shared" si="31"/>
        <v>12234.958436619372</v>
      </c>
      <c r="AB281" s="6"/>
      <c r="AC281" s="92">
        <v>211.63552967408035</v>
      </c>
      <c r="AD281" s="93">
        <f t="shared" si="32"/>
        <v>238.65071472606573</v>
      </c>
      <c r="AE281" s="89">
        <f t="shared" si="33"/>
        <v>27.015185051985384</v>
      </c>
      <c r="AF281" s="94">
        <v>3</v>
      </c>
      <c r="AG281" s="94">
        <v>1</v>
      </c>
      <c r="AH281" s="95">
        <f t="shared" si="34"/>
        <v>238.65071472606573</v>
      </c>
      <c r="AI281" s="50"/>
      <c r="AJ281" s="50"/>
      <c r="AK281" s="78">
        <v>196.99510736097551</v>
      </c>
      <c r="AL281" s="84">
        <v>199.19367919520676</v>
      </c>
      <c r="AM281" s="84">
        <v>196.99510736097551</v>
      </c>
      <c r="AN281" s="84">
        <v>239.24809426990231</v>
      </c>
      <c r="AO281" s="144">
        <v>238.65071472606573</v>
      </c>
      <c r="AP281" s="84">
        <v>238.65071472606573</v>
      </c>
      <c r="AQ281" s="84">
        <v>238.65071472606573</v>
      </c>
      <c r="AR281" s="144">
        <v>238.65071472606573</v>
      </c>
      <c r="AS281" s="86"/>
      <c r="AT281" s="6">
        <f>IF(C281=1,IFERROR((X281-[1]abvfnd20!X281)/[1]abvfnd20!X281*100,""),"")</f>
        <v>-7.528034929691402</v>
      </c>
      <c r="AU281" s="148">
        <v>-7.528034929691402</v>
      </c>
      <c r="AV281" s="149">
        <v>11.621188772213731</v>
      </c>
      <c r="AW281" s="49"/>
    </row>
    <row r="282" spans="1:49" ht="11.25" x14ac:dyDescent="0.2">
      <c r="A282" s="115">
        <v>273</v>
      </c>
      <c r="B282" s="116" t="s">
        <v>332</v>
      </c>
      <c r="C282" s="117">
        <v>1</v>
      </c>
      <c r="D282" s="130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211920</v>
      </c>
      <c r="J282" s="99">
        <v>504900</v>
      </c>
      <c r="K282" s="99">
        <v>1100195</v>
      </c>
      <c r="L282" s="99">
        <v>2289526</v>
      </c>
      <c r="M282" s="99">
        <v>0</v>
      </c>
      <c r="N282" s="99">
        <v>8097</v>
      </c>
      <c r="O282" s="99">
        <v>0</v>
      </c>
      <c r="P282" s="99">
        <v>0</v>
      </c>
      <c r="Q282" s="99">
        <v>0</v>
      </c>
      <c r="R282" s="99">
        <v>0</v>
      </c>
      <c r="S282" s="119">
        <v>0</v>
      </c>
      <c r="T282" s="99" t="s">
        <v>56</v>
      </c>
      <c r="U282" s="129">
        <f t="shared" si="28"/>
        <v>4114638</v>
      </c>
      <c r="V282" s="87">
        <f t="shared" si="29"/>
        <v>15.526318376163264</v>
      </c>
      <c r="W282" s="50"/>
      <c r="X282" s="130">
        <v>18501842.410000004</v>
      </c>
      <c r="Y282" s="99">
        <v>26501053.890000001</v>
      </c>
      <c r="Z282" s="113">
        <f t="shared" si="30"/>
        <v>7999211.4799999967</v>
      </c>
      <c r="AA282" s="119">
        <f t="shared" si="31"/>
        <v>1241983.0419674008</v>
      </c>
      <c r="AB282" s="50"/>
      <c r="AC282" s="92">
        <v>135.93436048347931</v>
      </c>
      <c r="AD282" s="93">
        <f t="shared" si="32"/>
        <v>136.52192191616768</v>
      </c>
      <c r="AE282" s="89">
        <f t="shared" si="33"/>
        <v>0.58756143268837491</v>
      </c>
      <c r="AF282" s="94">
        <v>12.85</v>
      </c>
      <c r="AG282" s="94">
        <v>1</v>
      </c>
      <c r="AH282" s="95">
        <f t="shared" si="34"/>
        <v>136.52192191616768</v>
      </c>
      <c r="AI282" s="50"/>
      <c r="AJ282" s="50"/>
      <c r="AK282" s="78">
        <v>131.91953902608265</v>
      </c>
      <c r="AL282" s="84">
        <v>135.9104084866398</v>
      </c>
      <c r="AM282" s="84">
        <v>131.91953902608265</v>
      </c>
      <c r="AN282" s="84">
        <v>136.24500911147734</v>
      </c>
      <c r="AO282" s="144">
        <v>135.94227141816796</v>
      </c>
      <c r="AP282" s="84">
        <v>135.94227141816796</v>
      </c>
      <c r="AQ282" s="84">
        <v>136.52192191616768</v>
      </c>
      <c r="AR282" s="144">
        <v>136.52192191616768</v>
      </c>
      <c r="AS282" s="85"/>
      <c r="AT282" s="6">
        <f>IF(C282=1,IFERROR((X282-[1]abvfnd20!X282)/[1]abvfnd20!X282*100,""),"")</f>
        <v>0.94013533087197088</v>
      </c>
      <c r="AU282" s="148">
        <v>0.94013533087197088</v>
      </c>
      <c r="AV282" s="149">
        <v>5.1373567855121527</v>
      </c>
      <c r="AW282" s="49"/>
    </row>
    <row r="283" spans="1:49" ht="11.25" x14ac:dyDescent="0.2">
      <c r="A283" s="110">
        <v>274</v>
      </c>
      <c r="B283" s="111" t="s">
        <v>333</v>
      </c>
      <c r="C283" s="112">
        <v>1</v>
      </c>
      <c r="D283" s="129">
        <v>0</v>
      </c>
      <c r="E283" s="113">
        <v>400000</v>
      </c>
      <c r="F283" s="113">
        <v>0</v>
      </c>
      <c r="G283" s="113">
        <v>0</v>
      </c>
      <c r="H283" s="113">
        <v>0</v>
      </c>
      <c r="I283" s="113">
        <v>0</v>
      </c>
      <c r="J283" s="113">
        <v>4577758</v>
      </c>
      <c r="K283" s="113">
        <v>1400000</v>
      </c>
      <c r="L283" s="113">
        <v>3071073</v>
      </c>
      <c r="M283" s="113">
        <v>6756</v>
      </c>
      <c r="N283" s="113">
        <v>0</v>
      </c>
      <c r="O283" s="113">
        <v>548180.01</v>
      </c>
      <c r="P283" s="113">
        <v>0</v>
      </c>
      <c r="Q283" s="113">
        <v>0</v>
      </c>
      <c r="R283" s="113">
        <v>0</v>
      </c>
      <c r="S283" s="114">
        <v>0</v>
      </c>
      <c r="T283" s="113" t="s">
        <v>56</v>
      </c>
      <c r="U283" s="129">
        <f t="shared" si="28"/>
        <v>10003767.01</v>
      </c>
      <c r="V283" s="86">
        <f t="shared" si="29"/>
        <v>9.5099940105001597</v>
      </c>
      <c r="W283" s="6"/>
      <c r="X283" s="129">
        <v>72325602.754360005</v>
      </c>
      <c r="Y283" s="94">
        <v>105192148.37522143</v>
      </c>
      <c r="Z283" s="113">
        <f t="shared" si="30"/>
        <v>32866545.620861426</v>
      </c>
      <c r="AA283" s="114">
        <f t="shared" si="31"/>
        <v>3125606.520002224</v>
      </c>
      <c r="AB283" s="6"/>
      <c r="AC283" s="92">
        <v>145.98070783253206</v>
      </c>
      <c r="AD283" s="93">
        <f t="shared" si="32"/>
        <v>141.12090043945929</v>
      </c>
      <c r="AE283" s="89">
        <f t="shared" si="33"/>
        <v>-4.8598073930727708</v>
      </c>
      <c r="AF283" s="94">
        <v>380.88000000000005</v>
      </c>
      <c r="AG283" s="94">
        <v>1</v>
      </c>
      <c r="AH283" s="95">
        <f t="shared" si="34"/>
        <v>141.12090043945929</v>
      </c>
      <c r="AI283" s="50"/>
      <c r="AJ283" s="50"/>
      <c r="AK283" s="78">
        <v>146.20004435711772</v>
      </c>
      <c r="AL283" s="84">
        <v>147.0454979017845</v>
      </c>
      <c r="AM283" s="84">
        <v>146.20004435711772</v>
      </c>
      <c r="AN283" s="84">
        <v>141.35441801309722</v>
      </c>
      <c r="AO283" s="144">
        <v>141.12336268887952</v>
      </c>
      <c r="AP283" s="84">
        <v>141.12336268887952</v>
      </c>
      <c r="AQ283" s="84">
        <v>141.10789148886317</v>
      </c>
      <c r="AR283" s="144">
        <v>141.12090043945929</v>
      </c>
      <c r="AS283" s="86"/>
      <c r="AT283" s="6">
        <f>IF(C283=1,IFERROR((X283-[1]abvfnd20!X283)/[1]abvfnd20!X283*100,""),"")</f>
        <v>5.02819759287497</v>
      </c>
      <c r="AU283" s="148">
        <v>5.02819759287497</v>
      </c>
      <c r="AV283" s="149">
        <v>0.87524735641877194</v>
      </c>
      <c r="AW283" s="49"/>
    </row>
    <row r="284" spans="1:49" ht="11.25" x14ac:dyDescent="0.2">
      <c r="A284" s="110">
        <v>275</v>
      </c>
      <c r="B284" s="111" t="s">
        <v>334</v>
      </c>
      <c r="C284" s="112">
        <v>1</v>
      </c>
      <c r="D284" s="129">
        <v>0</v>
      </c>
      <c r="E284" s="113">
        <v>16000</v>
      </c>
      <c r="F284" s="113">
        <v>0</v>
      </c>
      <c r="G284" s="113">
        <v>0</v>
      </c>
      <c r="H284" s="113">
        <v>0</v>
      </c>
      <c r="I284" s="113">
        <v>0</v>
      </c>
      <c r="J284" s="113">
        <v>67680</v>
      </c>
      <c r="K284" s="113">
        <v>2000</v>
      </c>
      <c r="L284" s="113">
        <v>104474</v>
      </c>
      <c r="M284" s="113">
        <v>0</v>
      </c>
      <c r="N284" s="113">
        <v>8112</v>
      </c>
      <c r="O284" s="113">
        <v>7720.3700000000008</v>
      </c>
      <c r="P284" s="113">
        <v>0</v>
      </c>
      <c r="Q284" s="113">
        <v>0</v>
      </c>
      <c r="R284" s="113">
        <v>0</v>
      </c>
      <c r="S284" s="114">
        <v>0</v>
      </c>
      <c r="T284" s="113" t="s">
        <v>66</v>
      </c>
      <c r="U284" s="129">
        <f t="shared" si="28"/>
        <v>142257.22999999998</v>
      </c>
      <c r="V284" s="86">
        <f t="shared" si="29"/>
        <v>2.0167979380629686</v>
      </c>
      <c r="W284" s="6"/>
      <c r="X284" s="129">
        <v>4972548.3299999991</v>
      </c>
      <c r="Y284" s="94">
        <v>7053618.3776859064</v>
      </c>
      <c r="Z284" s="113">
        <f t="shared" si="30"/>
        <v>2081070.0476859072</v>
      </c>
      <c r="AA284" s="114">
        <f t="shared" si="31"/>
        <v>41970.977811375415</v>
      </c>
      <c r="AB284" s="6"/>
      <c r="AC284" s="92">
        <v>122.56050048783791</v>
      </c>
      <c r="AD284" s="93">
        <f t="shared" si="32"/>
        <v>141.00712420575974</v>
      </c>
      <c r="AE284" s="89">
        <f t="shared" si="33"/>
        <v>18.446623717921824</v>
      </c>
      <c r="AF284" s="94">
        <v>9.43</v>
      </c>
      <c r="AG284" s="94">
        <v>1</v>
      </c>
      <c r="AH284" s="95">
        <f t="shared" si="34"/>
        <v>141.00712420575974</v>
      </c>
      <c r="AI284" s="50"/>
      <c r="AJ284" s="50"/>
      <c r="AK284" s="78">
        <v>133.29882054932295</v>
      </c>
      <c r="AL284" s="84">
        <v>133.37316282798349</v>
      </c>
      <c r="AM284" s="84">
        <v>133.29882054932295</v>
      </c>
      <c r="AN284" s="84">
        <v>141.34517221211931</v>
      </c>
      <c r="AO284" s="144">
        <v>140.97532068876242</v>
      </c>
      <c r="AP284" s="84">
        <v>140.97532068876242</v>
      </c>
      <c r="AQ284" s="84">
        <v>140.97234619629185</v>
      </c>
      <c r="AR284" s="144">
        <v>141.00712420575974</v>
      </c>
      <c r="AS284" s="86"/>
      <c r="AT284" s="6">
        <f>IF(C284=1,IFERROR((X284-[1]abvfnd20!X284)/[1]abvfnd20!X284*100,""),"")</f>
        <v>-0.90894040790090969</v>
      </c>
      <c r="AU284" s="148">
        <v>-0.90894040790090969</v>
      </c>
      <c r="AV284" s="149">
        <v>4.5723703420788029</v>
      </c>
      <c r="AW284" s="49"/>
    </row>
    <row r="285" spans="1:49" ht="11.25" x14ac:dyDescent="0.2">
      <c r="A285" s="110">
        <v>276</v>
      </c>
      <c r="B285" s="111" t="s">
        <v>335</v>
      </c>
      <c r="C285" s="112">
        <v>1</v>
      </c>
      <c r="D285" s="129">
        <v>0</v>
      </c>
      <c r="E285" s="113">
        <v>0</v>
      </c>
      <c r="F285" s="113">
        <v>0</v>
      </c>
      <c r="G285" s="113">
        <v>0</v>
      </c>
      <c r="H285" s="113">
        <v>0</v>
      </c>
      <c r="I285" s="113">
        <v>0</v>
      </c>
      <c r="J285" s="113">
        <v>1190600</v>
      </c>
      <c r="K285" s="113">
        <v>90680</v>
      </c>
      <c r="L285" s="113">
        <v>672710</v>
      </c>
      <c r="M285" s="113">
        <v>0</v>
      </c>
      <c r="N285" s="113">
        <v>0</v>
      </c>
      <c r="O285" s="113">
        <v>1569.4</v>
      </c>
      <c r="P285" s="113">
        <v>0</v>
      </c>
      <c r="Q285" s="113">
        <v>0</v>
      </c>
      <c r="R285" s="113">
        <v>0</v>
      </c>
      <c r="S285" s="114">
        <v>0</v>
      </c>
      <c r="T285" s="113" t="s">
        <v>56</v>
      </c>
      <c r="U285" s="129">
        <f t="shared" si="28"/>
        <v>1955559.4</v>
      </c>
      <c r="V285" s="86">
        <f t="shared" si="29"/>
        <v>7.6895473582671601</v>
      </c>
      <c r="W285" s="6"/>
      <c r="X285" s="129">
        <v>12497359.942009997</v>
      </c>
      <c r="Y285" s="94">
        <v>25431398.09</v>
      </c>
      <c r="Z285" s="113">
        <f t="shared" si="30"/>
        <v>12934038.147990003</v>
      </c>
      <c r="AA285" s="114">
        <f t="shared" si="31"/>
        <v>994568.98872603197</v>
      </c>
      <c r="AB285" s="6"/>
      <c r="AC285" s="92">
        <v>191.21969948362164</v>
      </c>
      <c r="AD285" s="93">
        <f t="shared" si="32"/>
        <v>195.53593090592943</v>
      </c>
      <c r="AE285" s="89">
        <f t="shared" si="33"/>
        <v>4.3162314223077942</v>
      </c>
      <c r="AF285" s="94">
        <v>1</v>
      </c>
      <c r="AG285" s="94">
        <v>1</v>
      </c>
      <c r="AH285" s="95">
        <f t="shared" si="34"/>
        <v>195.53593090592943</v>
      </c>
      <c r="AI285" s="50"/>
      <c r="AJ285" s="50"/>
      <c r="AK285" s="78">
        <v>203.27005193398944</v>
      </c>
      <c r="AL285" s="84">
        <v>203.73186632053435</v>
      </c>
      <c r="AM285" s="84">
        <v>203.27005193398944</v>
      </c>
      <c r="AN285" s="84">
        <v>195.30871877380909</v>
      </c>
      <c r="AO285" s="144">
        <v>195.53576922009549</v>
      </c>
      <c r="AP285" s="84">
        <v>195.53576922009549</v>
      </c>
      <c r="AQ285" s="84">
        <v>195.53593090592943</v>
      </c>
      <c r="AR285" s="144">
        <v>195.53593090592943</v>
      </c>
      <c r="AS285" s="86"/>
      <c r="AT285" s="6">
        <f>IF(C285=1,IFERROR((X285-[1]abvfnd20!X285)/[1]abvfnd20!X285*100,""),"")</f>
        <v>6.2672529436559747</v>
      </c>
      <c r="AU285" s="148">
        <v>6.2672529436559747</v>
      </c>
      <c r="AV285" s="149">
        <v>3.0090819536984927</v>
      </c>
      <c r="AW285" s="49"/>
    </row>
    <row r="286" spans="1:49" ht="11.25" x14ac:dyDescent="0.2">
      <c r="A286" s="110">
        <v>277</v>
      </c>
      <c r="B286" s="111" t="s">
        <v>336</v>
      </c>
      <c r="C286" s="112">
        <v>1</v>
      </c>
      <c r="D286" s="129">
        <v>0</v>
      </c>
      <c r="E286" s="113">
        <v>0</v>
      </c>
      <c r="F286" s="113">
        <v>0</v>
      </c>
      <c r="G286" s="113">
        <v>0</v>
      </c>
      <c r="H286" s="113">
        <v>0</v>
      </c>
      <c r="I286" s="113">
        <v>0</v>
      </c>
      <c r="J286" s="113">
        <v>837589</v>
      </c>
      <c r="K286" s="113">
        <v>638709</v>
      </c>
      <c r="L286" s="113">
        <v>799554</v>
      </c>
      <c r="M286" s="113">
        <v>59407</v>
      </c>
      <c r="N286" s="113">
        <v>362660</v>
      </c>
      <c r="O286" s="113">
        <v>82006.680000000008</v>
      </c>
      <c r="P286" s="113">
        <v>0</v>
      </c>
      <c r="Q286" s="113">
        <v>0</v>
      </c>
      <c r="R286" s="113">
        <v>0</v>
      </c>
      <c r="S286" s="114">
        <v>0</v>
      </c>
      <c r="T286" s="113" t="s">
        <v>56</v>
      </c>
      <c r="U286" s="129">
        <f t="shared" si="28"/>
        <v>2779925.68</v>
      </c>
      <c r="V286" s="86">
        <f t="shared" si="29"/>
        <v>8.3899149348555166</v>
      </c>
      <c r="W286" s="6"/>
      <c r="X286" s="129">
        <v>29979243.07</v>
      </c>
      <c r="Y286" s="94">
        <v>33134134.274126269</v>
      </c>
      <c r="Z286" s="113">
        <f t="shared" si="30"/>
        <v>3154891.2041262686</v>
      </c>
      <c r="AA286" s="114">
        <f t="shared" si="31"/>
        <v>264692.68831343285</v>
      </c>
      <c r="AB286" s="6"/>
      <c r="AC286" s="92">
        <v>104.05682875607094</v>
      </c>
      <c r="AD286" s="93">
        <f t="shared" si="32"/>
        <v>109.6406654066094</v>
      </c>
      <c r="AE286" s="89">
        <f t="shared" si="33"/>
        <v>5.5838366505384585</v>
      </c>
      <c r="AF286" s="94">
        <v>106.52</v>
      </c>
      <c r="AG286" s="94">
        <v>1</v>
      </c>
      <c r="AH286" s="95">
        <f t="shared" si="34"/>
        <v>109.6406654066094</v>
      </c>
      <c r="AI286" s="50"/>
      <c r="AJ286" s="50"/>
      <c r="AK286" s="78">
        <v>104.05249281885833</v>
      </c>
      <c r="AL286" s="84">
        <v>104.31938925970863</v>
      </c>
      <c r="AM286" s="84">
        <v>104.05249281885833</v>
      </c>
      <c r="AN286" s="84">
        <v>109.46035651020101</v>
      </c>
      <c r="AO286" s="144">
        <v>109.62008403806314</v>
      </c>
      <c r="AP286" s="84">
        <v>109.62008403806314</v>
      </c>
      <c r="AQ286" s="84">
        <v>109.61815914916502</v>
      </c>
      <c r="AR286" s="144">
        <v>109.6406654066094</v>
      </c>
      <c r="AS286" s="86"/>
      <c r="AT286" s="6">
        <f>IF(C286=1,IFERROR((X286-[1]abvfnd20!X286)/[1]abvfnd20!X286*100,""),"")</f>
        <v>-2.7796571357098512</v>
      </c>
      <c r="AU286" s="148">
        <v>-2.7796571357098512</v>
      </c>
      <c r="AV286" s="149">
        <v>2.9407318012828751</v>
      </c>
      <c r="AW286" s="49"/>
    </row>
    <row r="287" spans="1:49" ht="11.25" x14ac:dyDescent="0.2">
      <c r="A287" s="110">
        <v>278</v>
      </c>
      <c r="B287" s="111" t="s">
        <v>337</v>
      </c>
      <c r="C287" s="112">
        <v>1</v>
      </c>
      <c r="D287" s="129">
        <v>0</v>
      </c>
      <c r="E287" s="113">
        <v>25000</v>
      </c>
      <c r="F287" s="113">
        <v>0</v>
      </c>
      <c r="G287" s="113">
        <v>0</v>
      </c>
      <c r="H287" s="113">
        <v>0</v>
      </c>
      <c r="I287" s="113">
        <v>355330</v>
      </c>
      <c r="J287" s="113">
        <v>489858</v>
      </c>
      <c r="K287" s="113">
        <v>0</v>
      </c>
      <c r="L287" s="113">
        <v>836158</v>
      </c>
      <c r="M287" s="113">
        <v>24181</v>
      </c>
      <c r="N287" s="113">
        <v>112076</v>
      </c>
      <c r="O287" s="113">
        <v>115386.32</v>
      </c>
      <c r="P287" s="113">
        <v>0</v>
      </c>
      <c r="Q287" s="113">
        <v>0</v>
      </c>
      <c r="R287" s="113">
        <v>0</v>
      </c>
      <c r="S287" s="114">
        <v>0</v>
      </c>
      <c r="T287" s="113" t="s">
        <v>66</v>
      </c>
      <c r="U287" s="129">
        <f t="shared" si="28"/>
        <v>1447932.94</v>
      </c>
      <c r="V287" s="86">
        <f t="shared" si="29"/>
        <v>5.3714259603368175</v>
      </c>
      <c r="W287" s="6"/>
      <c r="X287" s="129">
        <v>22558199.090000004</v>
      </c>
      <c r="Y287" s="94">
        <v>26956211.454680588</v>
      </c>
      <c r="Z287" s="113">
        <f t="shared" si="30"/>
        <v>4398012.3646805845</v>
      </c>
      <c r="AA287" s="114">
        <f t="shared" si="31"/>
        <v>236235.97789527607</v>
      </c>
      <c r="AB287" s="6"/>
      <c r="AC287" s="92">
        <v>132.22868262748077</v>
      </c>
      <c r="AD287" s="93">
        <f t="shared" si="32"/>
        <v>118.44906311085009</v>
      </c>
      <c r="AE287" s="89">
        <f t="shared" si="33"/>
        <v>-13.779619516630675</v>
      </c>
      <c r="AF287" s="94">
        <v>128.77000000000001</v>
      </c>
      <c r="AG287" s="94">
        <v>1</v>
      </c>
      <c r="AH287" s="95">
        <f t="shared" si="34"/>
        <v>118.44906311085009</v>
      </c>
      <c r="AI287" s="50"/>
      <c r="AJ287" s="50"/>
      <c r="AK287" s="78">
        <v>118.95614040112157</v>
      </c>
      <c r="AL287" s="84">
        <v>119.57645840395554</v>
      </c>
      <c r="AM287" s="84">
        <v>118.95614040112157</v>
      </c>
      <c r="AN287" s="84">
        <v>118.25276266433065</v>
      </c>
      <c r="AO287" s="144">
        <v>118.42819997359845</v>
      </c>
      <c r="AP287" s="84">
        <v>118.42819997359845</v>
      </c>
      <c r="AQ287" s="84">
        <v>118.42624871508643</v>
      </c>
      <c r="AR287" s="144">
        <v>118.44906311085009</v>
      </c>
      <c r="AS287" s="86"/>
      <c r="AT287" s="6">
        <f>IF(C287=1,IFERROR((X287-[1]abvfnd20!X287)/[1]abvfnd20!X287*100,""),"")</f>
        <v>2.4838281503103028</v>
      </c>
      <c r="AU287" s="148">
        <v>2.4838281503103028</v>
      </c>
      <c r="AV287" s="149">
        <v>2.286819561773672</v>
      </c>
      <c r="AW287" s="49"/>
    </row>
    <row r="288" spans="1:49" ht="11.25" x14ac:dyDescent="0.2">
      <c r="A288" s="110">
        <v>279</v>
      </c>
      <c r="B288" s="111" t="s">
        <v>338</v>
      </c>
      <c r="C288" s="112">
        <v>0</v>
      </c>
      <c r="D288" s="129">
        <v>0</v>
      </c>
      <c r="E288" s="113">
        <v>0</v>
      </c>
      <c r="F288" s="113">
        <v>0</v>
      </c>
      <c r="G288" s="113">
        <v>0</v>
      </c>
      <c r="H288" s="113">
        <v>0</v>
      </c>
      <c r="I288" s="113">
        <v>0</v>
      </c>
      <c r="J288" s="113">
        <v>0</v>
      </c>
      <c r="K288" s="113">
        <v>0</v>
      </c>
      <c r="L288" s="113">
        <v>0</v>
      </c>
      <c r="M288" s="113">
        <v>0</v>
      </c>
      <c r="N288" s="113">
        <v>0</v>
      </c>
      <c r="O288" s="113">
        <v>0</v>
      </c>
      <c r="P288" s="113">
        <v>0</v>
      </c>
      <c r="Q288" s="113">
        <v>0</v>
      </c>
      <c r="R288" s="113">
        <v>0</v>
      </c>
      <c r="S288" s="114">
        <v>0</v>
      </c>
      <c r="T288" s="113">
        <v>0</v>
      </c>
      <c r="U288" s="129">
        <f t="shared" si="28"/>
        <v>0</v>
      </c>
      <c r="V288" s="86">
        <f t="shared" si="29"/>
        <v>0</v>
      </c>
      <c r="W288" s="6"/>
      <c r="X288" s="129">
        <v>0</v>
      </c>
      <c r="Y288" s="94">
        <v>0</v>
      </c>
      <c r="Z288" s="113">
        <f t="shared" si="30"/>
        <v>0</v>
      </c>
      <c r="AA288" s="114">
        <f t="shared" si="31"/>
        <v>0</v>
      </c>
      <c r="AB288" s="6"/>
      <c r="AC288" s="92">
        <v>0</v>
      </c>
      <c r="AD288" s="93">
        <f t="shared" si="32"/>
        <v>0</v>
      </c>
      <c r="AE288" s="89">
        <f t="shared" si="33"/>
        <v>0</v>
      </c>
      <c r="AF288" s="94">
        <v>0</v>
      </c>
      <c r="AG288" s="94" t="s">
        <v>58</v>
      </c>
      <c r="AH288" s="95">
        <f t="shared" si="34"/>
        <v>0</v>
      </c>
      <c r="AI288" s="50"/>
      <c r="AJ288" s="50"/>
      <c r="AK288" s="78">
        <v>0</v>
      </c>
      <c r="AL288" s="84">
        <v>0</v>
      </c>
      <c r="AM288" s="84">
        <v>0</v>
      </c>
      <c r="AN288" s="84">
        <v>0</v>
      </c>
      <c r="AO288" s="144">
        <v>0</v>
      </c>
      <c r="AP288" s="84">
        <v>0</v>
      </c>
      <c r="AQ288" s="84">
        <v>0</v>
      </c>
      <c r="AR288" s="144">
        <v>0</v>
      </c>
      <c r="AS288" s="86"/>
      <c r="AT288" s="6" t="str">
        <f>IF(C288=1,IFERROR((X288-[1]abvfnd20!X288)/[1]abvfnd20!X288*100,""),"")</f>
        <v/>
      </c>
      <c r="AU288" s="148" t="s">
        <v>513</v>
      </c>
      <c r="AV288" s="149" t="s">
        <v>513</v>
      </c>
      <c r="AW288" s="49"/>
    </row>
    <row r="289" spans="1:49" ht="11.25" x14ac:dyDescent="0.2">
      <c r="A289" s="110">
        <v>280</v>
      </c>
      <c r="B289" s="111" t="s">
        <v>339</v>
      </c>
      <c r="C289" s="112">
        <v>0</v>
      </c>
      <c r="D289" s="129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4"/>
      <c r="T289" s="113">
        <v>0</v>
      </c>
      <c r="U289" s="129">
        <f t="shared" si="28"/>
        <v>0</v>
      </c>
      <c r="V289" s="86">
        <f t="shared" si="29"/>
        <v>0</v>
      </c>
      <c r="W289" s="6"/>
      <c r="X289" s="129">
        <v>29315.599999999999</v>
      </c>
      <c r="Y289" s="94">
        <v>1388610.6</v>
      </c>
      <c r="Z289" s="113">
        <f t="shared" si="30"/>
        <v>1359295</v>
      </c>
      <c r="AA289" s="114">
        <f t="shared" si="31"/>
        <v>0</v>
      </c>
      <c r="AB289" s="6"/>
      <c r="AC289" s="92">
        <v>0</v>
      </c>
      <c r="AD289" s="93">
        <f t="shared" si="32"/>
        <v>0</v>
      </c>
      <c r="AE289" s="89">
        <f t="shared" si="33"/>
        <v>0</v>
      </c>
      <c r="AF289" s="94">
        <v>0</v>
      </c>
      <c r="AG289" s="94" t="s">
        <v>58</v>
      </c>
      <c r="AH289" s="95">
        <f t="shared" si="34"/>
        <v>0</v>
      </c>
      <c r="AI289" s="50"/>
      <c r="AJ289" s="50"/>
      <c r="AK289" s="78">
        <v>0</v>
      </c>
      <c r="AL289" s="84">
        <v>0</v>
      </c>
      <c r="AM289" s="84">
        <v>0</v>
      </c>
      <c r="AN289" s="84">
        <v>0</v>
      </c>
      <c r="AO289" s="144">
        <v>0</v>
      </c>
      <c r="AP289" s="84">
        <v>0</v>
      </c>
      <c r="AQ289" s="84">
        <v>0</v>
      </c>
      <c r="AR289" s="144">
        <v>0</v>
      </c>
      <c r="AS289" s="86"/>
      <c r="AT289" s="6" t="str">
        <f>IF(C289=1,IFERROR((X289-[1]abvfnd20!X289)/[1]abvfnd20!X289*100,""),"")</f>
        <v/>
      </c>
      <c r="AU289" s="148" t="s">
        <v>513</v>
      </c>
      <c r="AV289" s="149" t="s">
        <v>513</v>
      </c>
      <c r="AW289" s="49"/>
    </row>
    <row r="290" spans="1:49" ht="11.25" x14ac:dyDescent="0.2">
      <c r="A290" s="110">
        <v>281</v>
      </c>
      <c r="B290" s="111" t="s">
        <v>340</v>
      </c>
      <c r="C290" s="112">
        <v>1</v>
      </c>
      <c r="D290" s="129">
        <v>13733728</v>
      </c>
      <c r="E290" s="113">
        <v>267931</v>
      </c>
      <c r="F290" s="113">
        <v>76263</v>
      </c>
      <c r="G290" s="113">
        <v>4022575.2</v>
      </c>
      <c r="H290" s="113">
        <v>0</v>
      </c>
      <c r="I290" s="113">
        <v>0</v>
      </c>
      <c r="J290" s="113">
        <v>11701661.15</v>
      </c>
      <c r="K290" s="113">
        <v>220184.85</v>
      </c>
      <c r="L290" s="113">
        <v>0</v>
      </c>
      <c r="M290" s="113">
        <v>0</v>
      </c>
      <c r="N290" s="113">
        <v>0</v>
      </c>
      <c r="O290" s="113">
        <v>0</v>
      </c>
      <c r="P290" s="113">
        <v>0</v>
      </c>
      <c r="Q290" s="113">
        <v>0</v>
      </c>
      <c r="R290" s="113">
        <v>0</v>
      </c>
      <c r="S290" s="114">
        <v>0</v>
      </c>
      <c r="T290" s="113" t="s">
        <v>56</v>
      </c>
      <c r="U290" s="129">
        <f t="shared" si="28"/>
        <v>30022343.200000003</v>
      </c>
      <c r="V290" s="86">
        <f t="shared" si="29"/>
        <v>6.8313591486202734</v>
      </c>
      <c r="W290" s="6"/>
      <c r="X290" s="129">
        <v>419043165.70000011</v>
      </c>
      <c r="Y290" s="94">
        <v>439478331.42492008</v>
      </c>
      <c r="Z290" s="113">
        <f t="shared" si="30"/>
        <v>20435165.724919975</v>
      </c>
      <c r="AA290" s="114">
        <f t="shared" si="31"/>
        <v>1395999.5632850351</v>
      </c>
      <c r="AB290" s="6"/>
      <c r="AC290" s="92">
        <v>99.955104854428541</v>
      </c>
      <c r="AD290" s="93">
        <f t="shared" si="32"/>
        <v>104.54348566449725</v>
      </c>
      <c r="AE290" s="89">
        <f t="shared" si="33"/>
        <v>4.5883808100687133</v>
      </c>
      <c r="AF290" s="94">
        <v>4423.3399999999992</v>
      </c>
      <c r="AG290" s="94">
        <v>1</v>
      </c>
      <c r="AH290" s="95">
        <f t="shared" si="34"/>
        <v>104.54348566449725</v>
      </c>
      <c r="AI290" s="50"/>
      <c r="AJ290" s="50"/>
      <c r="AK290" s="78">
        <v>99.910453824061904</v>
      </c>
      <c r="AL290" s="84">
        <v>100.01162837620861</v>
      </c>
      <c r="AM290" s="84">
        <v>99.910453824061904</v>
      </c>
      <c r="AN290" s="84">
        <v>104.36072083269224</v>
      </c>
      <c r="AO290" s="144">
        <v>104.50636338467625</v>
      </c>
      <c r="AP290" s="84">
        <v>104.50636338467625</v>
      </c>
      <c r="AQ290" s="84">
        <v>104.50289153123362</v>
      </c>
      <c r="AR290" s="144">
        <v>104.54348566449725</v>
      </c>
      <c r="AS290" s="86"/>
      <c r="AT290" s="6">
        <f>IF(C290=1,IFERROR((X290-[1]abvfnd20!X290)/[1]abvfnd20!X290*100,""),"")</f>
        <v>1.8192348392854674</v>
      </c>
      <c r="AU290" s="148">
        <v>1.8192348392854674</v>
      </c>
      <c r="AV290" s="149">
        <v>6.8802847808628238</v>
      </c>
      <c r="AW290" s="49"/>
    </row>
    <row r="291" spans="1:49" ht="11.25" x14ac:dyDescent="0.2">
      <c r="A291" s="110">
        <v>282</v>
      </c>
      <c r="B291" s="111" t="s">
        <v>341</v>
      </c>
      <c r="C291" s="112">
        <v>0</v>
      </c>
      <c r="D291" s="129">
        <v>0</v>
      </c>
      <c r="E291" s="113">
        <v>0</v>
      </c>
      <c r="F291" s="113">
        <v>0</v>
      </c>
      <c r="G291" s="113">
        <v>0</v>
      </c>
      <c r="H291" s="113">
        <v>0</v>
      </c>
      <c r="I291" s="113">
        <v>0</v>
      </c>
      <c r="J291" s="113">
        <v>0</v>
      </c>
      <c r="K291" s="113">
        <v>0</v>
      </c>
      <c r="L291" s="113">
        <v>0</v>
      </c>
      <c r="M291" s="113">
        <v>0</v>
      </c>
      <c r="N291" s="113">
        <v>0</v>
      </c>
      <c r="O291" s="113">
        <v>0</v>
      </c>
      <c r="P291" s="113">
        <v>0</v>
      </c>
      <c r="Q291" s="113">
        <v>0</v>
      </c>
      <c r="R291" s="113">
        <v>0</v>
      </c>
      <c r="S291" s="114">
        <v>0</v>
      </c>
      <c r="T291" s="113">
        <v>0</v>
      </c>
      <c r="U291" s="129">
        <f t="shared" si="28"/>
        <v>0</v>
      </c>
      <c r="V291" s="86">
        <f t="shared" si="29"/>
        <v>0</v>
      </c>
      <c r="W291" s="6"/>
      <c r="X291" s="129">
        <v>0</v>
      </c>
      <c r="Y291" s="94">
        <v>0</v>
      </c>
      <c r="Z291" s="113">
        <f t="shared" si="30"/>
        <v>0</v>
      </c>
      <c r="AA291" s="114">
        <f t="shared" si="31"/>
        <v>0</v>
      </c>
      <c r="AB291" s="6"/>
      <c r="AC291" s="92">
        <v>0</v>
      </c>
      <c r="AD291" s="93">
        <f t="shared" si="32"/>
        <v>0</v>
      </c>
      <c r="AE291" s="89">
        <f t="shared" si="33"/>
        <v>0</v>
      </c>
      <c r="AF291" s="94">
        <v>0</v>
      </c>
      <c r="AG291" s="94" t="s">
        <v>58</v>
      </c>
      <c r="AH291" s="95">
        <f t="shared" si="34"/>
        <v>0</v>
      </c>
      <c r="AI291" s="50"/>
      <c r="AJ291" s="50"/>
      <c r="AK291" s="78">
        <v>0</v>
      </c>
      <c r="AL291" s="84">
        <v>0</v>
      </c>
      <c r="AM291" s="84">
        <v>0</v>
      </c>
      <c r="AN291" s="84">
        <v>0</v>
      </c>
      <c r="AO291" s="144">
        <v>0</v>
      </c>
      <c r="AP291" s="84">
        <v>0</v>
      </c>
      <c r="AQ291" s="84">
        <v>0</v>
      </c>
      <c r="AR291" s="144">
        <v>0</v>
      </c>
      <c r="AS291" s="86"/>
      <c r="AT291" s="6" t="str">
        <f>IF(C291=1,IFERROR((X291-[1]abvfnd20!X291)/[1]abvfnd20!X291*100,""),"")</f>
        <v/>
      </c>
      <c r="AU291" s="148" t="s">
        <v>513</v>
      </c>
      <c r="AV291" s="149" t="s">
        <v>513</v>
      </c>
      <c r="AW291" s="49"/>
    </row>
    <row r="292" spans="1:49" ht="11.25" x14ac:dyDescent="0.2">
      <c r="A292" s="110">
        <v>283</v>
      </c>
      <c r="B292" s="111" t="s">
        <v>342</v>
      </c>
      <c r="C292" s="112">
        <v>0</v>
      </c>
      <c r="D292" s="129">
        <v>0</v>
      </c>
      <c r="E292" s="113">
        <v>0</v>
      </c>
      <c r="F292" s="113">
        <v>0</v>
      </c>
      <c r="G292" s="113">
        <v>0</v>
      </c>
      <c r="H292" s="113">
        <v>0</v>
      </c>
      <c r="I292" s="113">
        <v>0</v>
      </c>
      <c r="J292" s="113">
        <v>0</v>
      </c>
      <c r="K292" s="113">
        <v>0</v>
      </c>
      <c r="L292" s="113">
        <v>0</v>
      </c>
      <c r="M292" s="113">
        <v>0</v>
      </c>
      <c r="N292" s="113">
        <v>0</v>
      </c>
      <c r="O292" s="113">
        <v>0</v>
      </c>
      <c r="P292" s="113">
        <v>0</v>
      </c>
      <c r="Q292" s="113">
        <v>0</v>
      </c>
      <c r="R292" s="113">
        <v>0</v>
      </c>
      <c r="S292" s="114">
        <v>0</v>
      </c>
      <c r="T292" s="113">
        <v>0</v>
      </c>
      <c r="U292" s="129">
        <f t="shared" si="28"/>
        <v>0</v>
      </c>
      <c r="V292" s="86">
        <f t="shared" si="29"/>
        <v>0</v>
      </c>
      <c r="W292" s="6"/>
      <c r="X292" s="129">
        <v>0</v>
      </c>
      <c r="Y292" s="94">
        <v>0</v>
      </c>
      <c r="Z292" s="113">
        <f t="shared" si="30"/>
        <v>0</v>
      </c>
      <c r="AA292" s="114">
        <f t="shared" si="31"/>
        <v>0</v>
      </c>
      <c r="AB292" s="6"/>
      <c r="AC292" s="92">
        <v>0</v>
      </c>
      <c r="AD292" s="93">
        <f t="shared" si="32"/>
        <v>0</v>
      </c>
      <c r="AE292" s="89">
        <f t="shared" si="33"/>
        <v>0</v>
      </c>
      <c r="AF292" s="94">
        <v>0</v>
      </c>
      <c r="AG292" s="94" t="s">
        <v>58</v>
      </c>
      <c r="AH292" s="95">
        <f t="shared" si="34"/>
        <v>0</v>
      </c>
      <c r="AI292" s="50"/>
      <c r="AJ292" s="50"/>
      <c r="AK292" s="78">
        <v>0</v>
      </c>
      <c r="AL292" s="84">
        <v>0</v>
      </c>
      <c r="AM292" s="84">
        <v>0</v>
      </c>
      <c r="AN292" s="84">
        <v>0</v>
      </c>
      <c r="AO292" s="144">
        <v>0</v>
      </c>
      <c r="AP292" s="84">
        <v>0</v>
      </c>
      <c r="AQ292" s="84">
        <v>0</v>
      </c>
      <c r="AR292" s="144">
        <v>0</v>
      </c>
      <c r="AS292" s="86"/>
      <c r="AT292" s="6" t="str">
        <f>IF(C292=1,IFERROR((X292-[1]abvfnd20!X292)/[1]abvfnd20!X292*100,""),"")</f>
        <v/>
      </c>
      <c r="AU292" s="148" t="s">
        <v>513</v>
      </c>
      <c r="AV292" s="149" t="s">
        <v>513</v>
      </c>
      <c r="AW292" s="49"/>
    </row>
    <row r="293" spans="1:49" ht="11.25" x14ac:dyDescent="0.2">
      <c r="A293" s="110">
        <v>284</v>
      </c>
      <c r="B293" s="111" t="s">
        <v>343</v>
      </c>
      <c r="C293" s="112">
        <v>1</v>
      </c>
      <c r="D293" s="129">
        <v>0</v>
      </c>
      <c r="E293" s="113">
        <v>160000</v>
      </c>
      <c r="F293" s="113">
        <v>0</v>
      </c>
      <c r="G293" s="113">
        <v>0</v>
      </c>
      <c r="H293" s="113">
        <v>0</v>
      </c>
      <c r="I293" s="113">
        <v>0</v>
      </c>
      <c r="J293" s="113">
        <v>736174</v>
      </c>
      <c r="K293" s="113">
        <v>592296</v>
      </c>
      <c r="L293" s="113">
        <v>1835235</v>
      </c>
      <c r="M293" s="113">
        <v>13199</v>
      </c>
      <c r="N293" s="113">
        <v>0</v>
      </c>
      <c r="O293" s="113">
        <v>0</v>
      </c>
      <c r="P293" s="113">
        <v>0</v>
      </c>
      <c r="Q293" s="113">
        <v>0</v>
      </c>
      <c r="R293" s="113">
        <v>0</v>
      </c>
      <c r="S293" s="114">
        <v>0</v>
      </c>
      <c r="T293" s="113" t="s">
        <v>66</v>
      </c>
      <c r="U293" s="129">
        <f t="shared" si="28"/>
        <v>2217410.6500000004</v>
      </c>
      <c r="V293" s="86">
        <f t="shared" si="29"/>
        <v>5.7104235108801058</v>
      </c>
      <c r="W293" s="6"/>
      <c r="X293" s="129">
        <v>27298622.593199998</v>
      </c>
      <c r="Y293" s="94">
        <v>38830931.642375626</v>
      </c>
      <c r="Z293" s="113">
        <f t="shared" si="30"/>
        <v>11532309.049175628</v>
      </c>
      <c r="AA293" s="114">
        <f t="shared" si="31"/>
        <v>658543.68729147909</v>
      </c>
      <c r="AB293" s="6"/>
      <c r="AC293" s="92">
        <v>132.3112479212175</v>
      </c>
      <c r="AD293" s="93">
        <f t="shared" si="32"/>
        <v>139.83265208623666</v>
      </c>
      <c r="AE293" s="89">
        <f t="shared" si="33"/>
        <v>7.5214041650191632</v>
      </c>
      <c r="AF293" s="94">
        <v>120.81</v>
      </c>
      <c r="AG293" s="94">
        <v>1</v>
      </c>
      <c r="AH293" s="95">
        <f t="shared" si="34"/>
        <v>139.83265208623666</v>
      </c>
      <c r="AI293" s="50"/>
      <c r="AJ293" s="50"/>
      <c r="AK293" s="78">
        <v>142.03434925947852</v>
      </c>
      <c r="AL293" s="84">
        <v>144.58225674152703</v>
      </c>
      <c r="AM293" s="84">
        <v>142.03434925947852</v>
      </c>
      <c r="AN293" s="84">
        <v>139.6327063675279</v>
      </c>
      <c r="AO293" s="144">
        <v>139.78829107729177</v>
      </c>
      <c r="AP293" s="84">
        <v>139.78829107729177</v>
      </c>
      <c r="AQ293" s="84">
        <v>139.78414216512957</v>
      </c>
      <c r="AR293" s="144">
        <v>139.83265208623666</v>
      </c>
      <c r="AS293" s="86"/>
      <c r="AT293" s="6">
        <f>IF(C293=1,IFERROR((X293-[1]abvfnd20!X293)/[1]abvfnd20!X293*100,""),"")</f>
        <v>1.4861583843250354</v>
      </c>
      <c r="AU293" s="148">
        <v>1.4861583843250354</v>
      </c>
      <c r="AV293" s="149">
        <v>0.12293155890798541</v>
      </c>
      <c r="AW293" s="49"/>
    </row>
    <row r="294" spans="1:49" ht="11.25" x14ac:dyDescent="0.2">
      <c r="A294" s="110">
        <v>285</v>
      </c>
      <c r="B294" s="111" t="s">
        <v>344</v>
      </c>
      <c r="C294" s="112">
        <v>1</v>
      </c>
      <c r="D294" s="129">
        <v>0</v>
      </c>
      <c r="E294" s="113">
        <v>0</v>
      </c>
      <c r="F294" s="113">
        <v>0</v>
      </c>
      <c r="G294" s="113">
        <v>0</v>
      </c>
      <c r="H294" s="113">
        <v>0</v>
      </c>
      <c r="I294" s="113">
        <v>0</v>
      </c>
      <c r="J294" s="113">
        <v>1477972</v>
      </c>
      <c r="K294" s="113">
        <v>1059209</v>
      </c>
      <c r="L294" s="113">
        <v>89978</v>
      </c>
      <c r="M294" s="113">
        <v>16393</v>
      </c>
      <c r="N294" s="113">
        <v>0</v>
      </c>
      <c r="O294" s="113">
        <v>148865.15000000002</v>
      </c>
      <c r="P294" s="113">
        <v>0</v>
      </c>
      <c r="Q294" s="113">
        <v>0</v>
      </c>
      <c r="R294" s="113">
        <v>0</v>
      </c>
      <c r="S294" s="114">
        <v>0</v>
      </c>
      <c r="T294" s="113" t="s">
        <v>66</v>
      </c>
      <c r="U294" s="129">
        <f t="shared" si="28"/>
        <v>2737530.57</v>
      </c>
      <c r="V294" s="86">
        <f t="shared" si="29"/>
        <v>4.7557133516482128</v>
      </c>
      <c r="W294" s="6"/>
      <c r="X294" s="129">
        <v>44058289.500399999</v>
      </c>
      <c r="Y294" s="94">
        <v>57562985.141887061</v>
      </c>
      <c r="Z294" s="113">
        <f t="shared" si="30"/>
        <v>13504695.641487062</v>
      </c>
      <c r="AA294" s="114">
        <f t="shared" si="31"/>
        <v>642244.61372165452</v>
      </c>
      <c r="AB294" s="6"/>
      <c r="AC294" s="92">
        <v>129.71717605256566</v>
      </c>
      <c r="AD294" s="93">
        <f t="shared" si="32"/>
        <v>129.19416793892697</v>
      </c>
      <c r="AE294" s="89">
        <f t="shared" si="33"/>
        <v>-0.5230081136386957</v>
      </c>
      <c r="AF294" s="94">
        <v>147.55000000000004</v>
      </c>
      <c r="AG294" s="94">
        <v>1</v>
      </c>
      <c r="AH294" s="95">
        <f t="shared" si="34"/>
        <v>129.19416793892697</v>
      </c>
      <c r="AI294" s="50"/>
      <c r="AJ294" s="50"/>
      <c r="AK294" s="78">
        <v>128.33606278135315</v>
      </c>
      <c r="AL294" s="84">
        <v>128.47388474496805</v>
      </c>
      <c r="AM294" s="84">
        <v>128.33606278135315</v>
      </c>
      <c r="AN294" s="84">
        <v>129.05345691378352</v>
      </c>
      <c r="AO294" s="144">
        <v>129.18456095255922</v>
      </c>
      <c r="AP294" s="84">
        <v>129.18456095255922</v>
      </c>
      <c r="AQ294" s="84">
        <v>129.18366243806224</v>
      </c>
      <c r="AR294" s="144">
        <v>129.19416793892697</v>
      </c>
      <c r="AS294" s="86"/>
      <c r="AT294" s="6">
        <f>IF(C294=1,IFERROR((X294-[1]abvfnd20!X294)/[1]abvfnd20!X294*100,""),"")</f>
        <v>3.4694792713957345</v>
      </c>
      <c r="AU294" s="148">
        <v>3.4694792713957345</v>
      </c>
      <c r="AV294" s="149">
        <v>4.1547893090012211</v>
      </c>
      <c r="AW294" s="49"/>
    </row>
    <row r="295" spans="1:49" ht="11.25" x14ac:dyDescent="0.2">
      <c r="A295" s="110">
        <v>286</v>
      </c>
      <c r="B295" s="111" t="s">
        <v>345</v>
      </c>
      <c r="C295" s="112">
        <v>0</v>
      </c>
      <c r="D295" s="129">
        <v>0</v>
      </c>
      <c r="E295" s="113">
        <v>0</v>
      </c>
      <c r="F295" s="113">
        <v>0</v>
      </c>
      <c r="G295" s="113">
        <v>0</v>
      </c>
      <c r="H295" s="113">
        <v>0</v>
      </c>
      <c r="I295" s="113">
        <v>0</v>
      </c>
      <c r="J295" s="113">
        <v>0</v>
      </c>
      <c r="K295" s="113">
        <v>0</v>
      </c>
      <c r="L295" s="113">
        <v>0</v>
      </c>
      <c r="M295" s="113">
        <v>0</v>
      </c>
      <c r="N295" s="113">
        <v>0</v>
      </c>
      <c r="O295" s="113">
        <v>0</v>
      </c>
      <c r="P295" s="113">
        <v>0</v>
      </c>
      <c r="Q295" s="113">
        <v>0</v>
      </c>
      <c r="R295" s="113">
        <v>0</v>
      </c>
      <c r="S295" s="114">
        <v>0</v>
      </c>
      <c r="T295" s="113">
        <v>0</v>
      </c>
      <c r="U295" s="129">
        <f t="shared" si="28"/>
        <v>0</v>
      </c>
      <c r="V295" s="86">
        <f t="shared" si="29"/>
        <v>0</v>
      </c>
      <c r="W295" s="6"/>
      <c r="X295" s="129">
        <v>15240.539360000001</v>
      </c>
      <c r="Y295" s="94">
        <v>16675.3</v>
      </c>
      <c r="Z295" s="113">
        <f t="shared" si="30"/>
        <v>1434.7606399999986</v>
      </c>
      <c r="AA295" s="114">
        <f t="shared" si="31"/>
        <v>0</v>
      </c>
      <c r="AB295" s="6"/>
      <c r="AC295" s="92">
        <v>0</v>
      </c>
      <c r="AD295" s="93">
        <f t="shared" si="32"/>
        <v>0</v>
      </c>
      <c r="AE295" s="89">
        <f t="shared" si="33"/>
        <v>0</v>
      </c>
      <c r="AF295" s="94">
        <v>0</v>
      </c>
      <c r="AG295" s="94" t="s">
        <v>58</v>
      </c>
      <c r="AH295" s="95">
        <f t="shared" si="34"/>
        <v>0</v>
      </c>
      <c r="AI295" s="50"/>
      <c r="AJ295" s="50"/>
      <c r="AK295" s="78">
        <v>0</v>
      </c>
      <c r="AL295" s="84">
        <v>0</v>
      </c>
      <c r="AM295" s="84">
        <v>0</v>
      </c>
      <c r="AN295" s="84">
        <v>0</v>
      </c>
      <c r="AO295" s="144">
        <v>0</v>
      </c>
      <c r="AP295" s="84">
        <v>0</v>
      </c>
      <c r="AQ295" s="84">
        <v>0</v>
      </c>
      <c r="AR295" s="144">
        <v>0</v>
      </c>
      <c r="AS295" s="86"/>
      <c r="AT295" s="6" t="str">
        <f>IF(C295=1,IFERROR((X295-[1]abvfnd20!X295)/[1]abvfnd20!X295*100,""),"")</f>
        <v/>
      </c>
      <c r="AU295" s="148" t="s">
        <v>513</v>
      </c>
      <c r="AV295" s="149" t="s">
        <v>513</v>
      </c>
      <c r="AW295" s="49"/>
    </row>
    <row r="296" spans="1:49" ht="11.25" x14ac:dyDescent="0.2">
      <c r="A296" s="110">
        <v>287</v>
      </c>
      <c r="B296" s="111" t="s">
        <v>346</v>
      </c>
      <c r="C296" s="112">
        <v>1</v>
      </c>
      <c r="D296" s="129">
        <v>0</v>
      </c>
      <c r="E296" s="113">
        <v>509100</v>
      </c>
      <c r="F296" s="113">
        <v>0</v>
      </c>
      <c r="G296" s="113">
        <v>0</v>
      </c>
      <c r="H296" s="113">
        <v>0</v>
      </c>
      <c r="I296" s="113">
        <v>0</v>
      </c>
      <c r="J296" s="113">
        <v>573500</v>
      </c>
      <c r="K296" s="113">
        <v>307300</v>
      </c>
      <c r="L296" s="113">
        <v>215000</v>
      </c>
      <c r="M296" s="113">
        <v>0</v>
      </c>
      <c r="N296" s="113">
        <v>0</v>
      </c>
      <c r="O296" s="113">
        <v>10190.6</v>
      </c>
      <c r="P296" s="113">
        <v>0</v>
      </c>
      <c r="Q296" s="113">
        <v>0</v>
      </c>
      <c r="R296" s="113">
        <v>0</v>
      </c>
      <c r="S296" s="114">
        <v>0</v>
      </c>
      <c r="T296" s="113" t="s">
        <v>66</v>
      </c>
      <c r="U296" s="129">
        <f t="shared" si="28"/>
        <v>1483940.6</v>
      </c>
      <c r="V296" s="86">
        <f t="shared" si="29"/>
        <v>11.371275987930641</v>
      </c>
      <c r="W296" s="6"/>
      <c r="X296" s="129">
        <v>8866569.3900000006</v>
      </c>
      <c r="Y296" s="94">
        <v>13049904</v>
      </c>
      <c r="Z296" s="113">
        <f t="shared" si="30"/>
        <v>4183334.6099999994</v>
      </c>
      <c r="AA296" s="114">
        <f t="shared" si="31"/>
        <v>475698.52400172187</v>
      </c>
      <c r="AB296" s="6"/>
      <c r="AC296" s="92">
        <v>127.58345478199212</v>
      </c>
      <c r="AD296" s="93">
        <f t="shared" si="32"/>
        <v>141.81590334340436</v>
      </c>
      <c r="AE296" s="89">
        <f t="shared" si="33"/>
        <v>14.232448561412241</v>
      </c>
      <c r="AF296" s="94">
        <v>12</v>
      </c>
      <c r="AG296" s="94">
        <v>1</v>
      </c>
      <c r="AH296" s="95">
        <f t="shared" si="34"/>
        <v>141.81590334340436</v>
      </c>
      <c r="AI296" s="50"/>
      <c r="AJ296" s="50"/>
      <c r="AK296" s="78">
        <v>143.91042224184909</v>
      </c>
      <c r="AL296" s="84">
        <v>144.62492920394982</v>
      </c>
      <c r="AM296" s="84">
        <v>143.91042224184909</v>
      </c>
      <c r="AN296" s="84">
        <v>141.61067306877518</v>
      </c>
      <c r="AO296" s="144">
        <v>141.81590334340436</v>
      </c>
      <c r="AP296" s="84">
        <v>141.81590334340436</v>
      </c>
      <c r="AQ296" s="84">
        <v>141.81590334340436</v>
      </c>
      <c r="AR296" s="144">
        <v>141.81590334340436</v>
      </c>
      <c r="AS296" s="86"/>
      <c r="AT296" s="6">
        <f>IF(C296=1,IFERROR((X296-[1]abvfnd20!X296)/[1]abvfnd20!X296*100,""),"")</f>
        <v>3.4767748144048385</v>
      </c>
      <c r="AU296" s="148">
        <v>3.4767748144048385</v>
      </c>
      <c r="AV296" s="149">
        <v>2.0538503939721746</v>
      </c>
      <c r="AW296" s="49"/>
    </row>
    <row r="297" spans="1:49" ht="11.25" x14ac:dyDescent="0.2">
      <c r="A297" s="110">
        <v>288</v>
      </c>
      <c r="B297" s="111" t="s">
        <v>347</v>
      </c>
      <c r="C297" s="112">
        <v>1</v>
      </c>
      <c r="D297" s="129">
        <v>0</v>
      </c>
      <c r="E297" s="113">
        <v>0</v>
      </c>
      <c r="F297" s="113">
        <v>0</v>
      </c>
      <c r="G297" s="113">
        <v>0</v>
      </c>
      <c r="H297" s="113">
        <v>0</v>
      </c>
      <c r="I297" s="113">
        <v>0</v>
      </c>
      <c r="J297" s="113">
        <v>1208757</v>
      </c>
      <c r="K297" s="113">
        <v>0</v>
      </c>
      <c r="L297" s="113">
        <v>884220</v>
      </c>
      <c r="M297" s="113">
        <v>0</v>
      </c>
      <c r="N297" s="113">
        <v>0</v>
      </c>
      <c r="O297" s="113">
        <v>4485.67</v>
      </c>
      <c r="P297" s="113">
        <v>0</v>
      </c>
      <c r="Q297" s="113">
        <v>0</v>
      </c>
      <c r="R297" s="113">
        <v>0</v>
      </c>
      <c r="S297" s="114">
        <v>0</v>
      </c>
      <c r="T297" s="113" t="s">
        <v>66</v>
      </c>
      <c r="U297" s="129">
        <f t="shared" si="28"/>
        <v>1558088.47</v>
      </c>
      <c r="V297" s="86">
        <f t="shared" si="29"/>
        <v>3.4270866557169821</v>
      </c>
      <c r="W297" s="6"/>
      <c r="X297" s="129">
        <v>26639866.135919996</v>
      </c>
      <c r="Y297" s="94">
        <v>45463935.59675052</v>
      </c>
      <c r="Z297" s="113">
        <f t="shared" si="30"/>
        <v>18824069.460830525</v>
      </c>
      <c r="AA297" s="114">
        <f t="shared" si="31"/>
        <v>645117.17255501857</v>
      </c>
      <c r="AB297" s="6"/>
      <c r="AC297" s="92">
        <v>156.39673202298806</v>
      </c>
      <c r="AD297" s="93">
        <f t="shared" si="32"/>
        <v>168.23965329076418</v>
      </c>
      <c r="AE297" s="89">
        <f t="shared" si="33"/>
        <v>11.84292126777612</v>
      </c>
      <c r="AF297" s="94">
        <v>7</v>
      </c>
      <c r="AG297" s="94">
        <v>1</v>
      </c>
      <c r="AH297" s="95">
        <f t="shared" si="34"/>
        <v>168.23965329076418</v>
      </c>
      <c r="AI297" s="50"/>
      <c r="AJ297" s="50"/>
      <c r="AK297" s="78">
        <v>167.82481363267809</v>
      </c>
      <c r="AL297" s="84">
        <v>169.79308203286718</v>
      </c>
      <c r="AM297" s="84">
        <v>167.82481363267809</v>
      </c>
      <c r="AN297" s="84">
        <v>168.20395039788531</v>
      </c>
      <c r="AO297" s="144">
        <v>168.23881008507408</v>
      </c>
      <c r="AP297" s="84">
        <v>168.23881008507408</v>
      </c>
      <c r="AQ297" s="84">
        <v>168.23873122217054</v>
      </c>
      <c r="AR297" s="144">
        <v>168.23965329076418</v>
      </c>
      <c r="AS297" s="86"/>
      <c r="AT297" s="6">
        <f>IF(C297=1,IFERROR((X297-[1]abvfnd20!X297)/[1]abvfnd20!X297*100,""),"")</f>
        <v>2.7853427025671547</v>
      </c>
      <c r="AU297" s="148">
        <v>2.7853427025671547</v>
      </c>
      <c r="AV297" s="149">
        <v>3.189125603200428</v>
      </c>
      <c r="AW297" s="49"/>
    </row>
    <row r="298" spans="1:49" ht="11.25" x14ac:dyDescent="0.2">
      <c r="A298" s="110">
        <v>289</v>
      </c>
      <c r="B298" s="111" t="s">
        <v>348</v>
      </c>
      <c r="C298" s="112">
        <v>1</v>
      </c>
      <c r="D298" s="129">
        <v>0</v>
      </c>
      <c r="E298" s="113">
        <v>0</v>
      </c>
      <c r="F298" s="113">
        <v>0</v>
      </c>
      <c r="G298" s="113">
        <v>0</v>
      </c>
      <c r="H298" s="113">
        <v>0</v>
      </c>
      <c r="I298" s="113">
        <v>0</v>
      </c>
      <c r="J298" s="113">
        <v>0</v>
      </c>
      <c r="K298" s="113">
        <v>0</v>
      </c>
      <c r="L298" s="113">
        <v>75000</v>
      </c>
      <c r="M298" s="113">
        <v>0</v>
      </c>
      <c r="N298" s="113">
        <v>24294</v>
      </c>
      <c r="O298" s="113">
        <v>664.0200000000001</v>
      </c>
      <c r="P298" s="113">
        <v>0</v>
      </c>
      <c r="Q298" s="113">
        <v>0</v>
      </c>
      <c r="R298" s="113">
        <v>0</v>
      </c>
      <c r="S298" s="114">
        <v>0</v>
      </c>
      <c r="T298" s="113" t="s">
        <v>66</v>
      </c>
      <c r="U298" s="129">
        <f t="shared" si="28"/>
        <v>54208.020000000004</v>
      </c>
      <c r="V298" s="86">
        <f t="shared" si="29"/>
        <v>1.5933714531941676</v>
      </c>
      <c r="W298" s="6"/>
      <c r="X298" s="129">
        <v>2034470.88</v>
      </c>
      <c r="Y298" s="94">
        <v>3402095.5936753708</v>
      </c>
      <c r="Z298" s="113">
        <f t="shared" si="30"/>
        <v>1367624.7136753709</v>
      </c>
      <c r="AA298" s="114">
        <f t="shared" si="31"/>
        <v>21791.341774531833</v>
      </c>
      <c r="AB298" s="6"/>
      <c r="AC298" s="92">
        <v>136.59146028146199</v>
      </c>
      <c r="AD298" s="93">
        <f t="shared" si="32"/>
        <v>166.15151807436237</v>
      </c>
      <c r="AE298" s="89">
        <f t="shared" si="33"/>
        <v>29.56005779290038</v>
      </c>
      <c r="AF298" s="94">
        <v>0</v>
      </c>
      <c r="AG298" s="94">
        <v>1</v>
      </c>
      <c r="AH298" s="95">
        <f t="shared" si="34"/>
        <v>166.15151807436237</v>
      </c>
      <c r="AI298" s="50"/>
      <c r="AJ298" s="50"/>
      <c r="AK298" s="78">
        <v>158.7253142934056</v>
      </c>
      <c r="AL298" s="84">
        <v>160.38029988580956</v>
      </c>
      <c r="AM298" s="84">
        <v>158.7253142934056</v>
      </c>
      <c r="AN298" s="84">
        <v>164.58882736841858</v>
      </c>
      <c r="AO298" s="144">
        <v>166.13915409786208</v>
      </c>
      <c r="AP298" s="84">
        <v>166.13915409786208</v>
      </c>
      <c r="AQ298" s="84">
        <v>166.13799772707111</v>
      </c>
      <c r="AR298" s="144">
        <v>166.15151807436237</v>
      </c>
      <c r="AS298" s="86"/>
      <c r="AT298" s="6">
        <f>IF(C298=1,IFERROR((X298-[1]abvfnd20!X298)/[1]abvfnd20!X298*100,""),"")</f>
        <v>-5.2572142853293888</v>
      </c>
      <c r="AU298" s="148">
        <v>-5.2572142853293888</v>
      </c>
      <c r="AV298" s="149">
        <v>-0.83712827113031441</v>
      </c>
      <c r="AW298" s="49"/>
    </row>
    <row r="299" spans="1:49" ht="11.25" x14ac:dyDescent="0.2">
      <c r="A299" s="110">
        <v>290</v>
      </c>
      <c r="B299" s="111" t="s">
        <v>349</v>
      </c>
      <c r="C299" s="112">
        <v>1</v>
      </c>
      <c r="D299" s="129">
        <v>0</v>
      </c>
      <c r="E299" s="113">
        <v>9900</v>
      </c>
      <c r="F299" s="113">
        <v>0</v>
      </c>
      <c r="G299" s="113">
        <v>0</v>
      </c>
      <c r="H299" s="113">
        <v>0</v>
      </c>
      <c r="I299" s="113">
        <v>0</v>
      </c>
      <c r="J299" s="113">
        <v>24489</v>
      </c>
      <c r="K299" s="113">
        <v>42195</v>
      </c>
      <c r="L299" s="113">
        <v>450000</v>
      </c>
      <c r="M299" s="113">
        <v>15596</v>
      </c>
      <c r="N299" s="113">
        <v>34632</v>
      </c>
      <c r="O299" s="113">
        <v>924.84</v>
      </c>
      <c r="P299" s="113">
        <v>0</v>
      </c>
      <c r="Q299" s="113">
        <v>0</v>
      </c>
      <c r="R299" s="113">
        <v>0</v>
      </c>
      <c r="S299" s="114">
        <v>0</v>
      </c>
      <c r="T299" s="113" t="s">
        <v>56</v>
      </c>
      <c r="U299" s="129">
        <f t="shared" si="28"/>
        <v>577736.84</v>
      </c>
      <c r="V299" s="86">
        <f t="shared" si="29"/>
        <v>2.9807786362319342</v>
      </c>
      <c r="W299" s="6"/>
      <c r="X299" s="129">
        <v>13916186.880000001</v>
      </c>
      <c r="Y299" s="94">
        <v>19382077.990545768</v>
      </c>
      <c r="Z299" s="113">
        <f t="shared" si="30"/>
        <v>5465891.1105457675</v>
      </c>
      <c r="AA299" s="114">
        <f t="shared" si="31"/>
        <v>162926.11450284865</v>
      </c>
      <c r="AB299" s="6"/>
      <c r="AC299" s="92">
        <v>128.39855528127083</v>
      </c>
      <c r="AD299" s="93">
        <f t="shared" si="32"/>
        <v>138.10645144227124</v>
      </c>
      <c r="AE299" s="89">
        <f t="shared" si="33"/>
        <v>9.7078961610004058</v>
      </c>
      <c r="AF299" s="94">
        <v>1.5</v>
      </c>
      <c r="AG299" s="94">
        <v>1</v>
      </c>
      <c r="AH299" s="95">
        <f t="shared" si="34"/>
        <v>138.10645144227124</v>
      </c>
      <c r="AI299" s="50"/>
      <c r="AJ299" s="50"/>
      <c r="AK299" s="78">
        <v>140.99220604771423</v>
      </c>
      <c r="AL299" s="84">
        <v>141.12104760214649</v>
      </c>
      <c r="AM299" s="84">
        <v>140.99220604771423</v>
      </c>
      <c r="AN299" s="84">
        <v>138.08204647735357</v>
      </c>
      <c r="AO299" s="144">
        <v>138.10399707081811</v>
      </c>
      <c r="AP299" s="84">
        <v>138.10399707081811</v>
      </c>
      <c r="AQ299" s="84">
        <v>138.1037675197133</v>
      </c>
      <c r="AR299" s="144">
        <v>138.10645144227124</v>
      </c>
      <c r="AS299" s="86"/>
      <c r="AT299" s="6">
        <f>IF(C299=1,IFERROR((X299-[1]abvfnd20!X299)/[1]abvfnd20!X299*100,""),"")</f>
        <v>2.5780607176249242</v>
      </c>
      <c r="AU299" s="148">
        <v>2.5780607176249242</v>
      </c>
      <c r="AV299" s="149">
        <v>0.79909061036091866</v>
      </c>
      <c r="AW299" s="49"/>
    </row>
    <row r="300" spans="1:49" ht="11.25" x14ac:dyDescent="0.2">
      <c r="A300" s="110">
        <v>291</v>
      </c>
      <c r="B300" s="111" t="s">
        <v>350</v>
      </c>
      <c r="C300" s="112">
        <v>1</v>
      </c>
      <c r="D300" s="129">
        <v>0</v>
      </c>
      <c r="E300" s="113">
        <v>0</v>
      </c>
      <c r="F300" s="113">
        <v>0</v>
      </c>
      <c r="G300" s="113">
        <v>0</v>
      </c>
      <c r="H300" s="113">
        <v>0</v>
      </c>
      <c r="I300" s="113">
        <v>0</v>
      </c>
      <c r="J300" s="113">
        <v>1572091.08</v>
      </c>
      <c r="K300" s="113">
        <v>381698</v>
      </c>
      <c r="L300" s="113">
        <v>1162817</v>
      </c>
      <c r="M300" s="113">
        <v>0</v>
      </c>
      <c r="N300" s="113">
        <v>0</v>
      </c>
      <c r="O300" s="113">
        <v>47306.840000000004</v>
      </c>
      <c r="P300" s="113">
        <v>0</v>
      </c>
      <c r="Q300" s="113">
        <v>0</v>
      </c>
      <c r="R300" s="113">
        <v>0</v>
      </c>
      <c r="S300" s="114">
        <v>0</v>
      </c>
      <c r="T300" s="113" t="s">
        <v>66</v>
      </c>
      <c r="U300" s="129">
        <f t="shared" si="28"/>
        <v>2454594.5499999998</v>
      </c>
      <c r="V300" s="86">
        <f t="shared" si="29"/>
        <v>7.6794841165508876</v>
      </c>
      <c r="W300" s="6"/>
      <c r="X300" s="129">
        <v>23409223.779999994</v>
      </c>
      <c r="Y300" s="94">
        <v>31963013.566364925</v>
      </c>
      <c r="Z300" s="113">
        <f t="shared" si="30"/>
        <v>8553789.7863649316</v>
      </c>
      <c r="AA300" s="114">
        <f t="shared" si="31"/>
        <v>656886.92800704704</v>
      </c>
      <c r="AB300" s="6"/>
      <c r="AC300" s="92">
        <v>156.02445844223652</v>
      </c>
      <c r="AD300" s="93">
        <f t="shared" si="32"/>
        <v>133.73415083119806</v>
      </c>
      <c r="AE300" s="89">
        <f t="shared" si="33"/>
        <v>-22.290307611038457</v>
      </c>
      <c r="AF300" s="94">
        <v>56.86</v>
      </c>
      <c r="AG300" s="94">
        <v>1</v>
      </c>
      <c r="AH300" s="95">
        <f t="shared" si="34"/>
        <v>133.73415083119806</v>
      </c>
      <c r="AI300" s="50"/>
      <c r="AJ300" s="50"/>
      <c r="AK300" s="78">
        <v>148.95045667566379</v>
      </c>
      <c r="AL300" s="84">
        <v>155.10344654922548</v>
      </c>
      <c r="AM300" s="84">
        <v>148.95045667566379</v>
      </c>
      <c r="AN300" s="84">
        <v>148.95045667566379</v>
      </c>
      <c r="AO300" s="144">
        <v>148.95045667566379</v>
      </c>
      <c r="AP300" s="84">
        <v>149.02364572624015</v>
      </c>
      <c r="AQ300" s="84">
        <v>133.70036294580368</v>
      </c>
      <c r="AR300" s="144">
        <v>133.73415083119806</v>
      </c>
      <c r="AS300" s="86"/>
      <c r="AT300" s="6">
        <f>IF(C300=1,IFERROR((X300-[1]abvfnd20!X300)/[1]abvfnd20!X300*100,""),"")</f>
        <v>3.2281448903299816</v>
      </c>
      <c r="AU300" s="148">
        <v>3.2281448903299816</v>
      </c>
      <c r="AV300" s="149">
        <v>-7.6173367268232397</v>
      </c>
      <c r="AW300" s="49"/>
    </row>
    <row r="301" spans="1:49" ht="11.25" x14ac:dyDescent="0.2">
      <c r="A301" s="110">
        <v>292</v>
      </c>
      <c r="B301" s="111" t="s">
        <v>351</v>
      </c>
      <c r="C301" s="112">
        <v>1</v>
      </c>
      <c r="D301" s="129">
        <v>0</v>
      </c>
      <c r="E301" s="113">
        <v>43433</v>
      </c>
      <c r="F301" s="113">
        <v>0</v>
      </c>
      <c r="G301" s="113">
        <v>0</v>
      </c>
      <c r="H301" s="113">
        <v>0</v>
      </c>
      <c r="I301" s="113">
        <v>0</v>
      </c>
      <c r="J301" s="113">
        <v>205992</v>
      </c>
      <c r="K301" s="113">
        <v>400000</v>
      </c>
      <c r="L301" s="113">
        <v>1055480</v>
      </c>
      <c r="M301" s="113">
        <v>0</v>
      </c>
      <c r="N301" s="113">
        <v>0</v>
      </c>
      <c r="O301" s="113">
        <v>8178.31</v>
      </c>
      <c r="P301" s="113">
        <v>0</v>
      </c>
      <c r="Q301" s="113">
        <v>0</v>
      </c>
      <c r="R301" s="113">
        <v>0</v>
      </c>
      <c r="S301" s="114">
        <v>0</v>
      </c>
      <c r="T301" s="113" t="s">
        <v>66</v>
      </c>
      <c r="U301" s="129">
        <f t="shared" si="28"/>
        <v>1069240.5100000002</v>
      </c>
      <c r="V301" s="86">
        <f t="shared" si="29"/>
        <v>3.946367499954115</v>
      </c>
      <c r="W301" s="6"/>
      <c r="X301" s="129">
        <v>22877752.370000001</v>
      </c>
      <c r="Y301" s="94">
        <v>27094296.464088365</v>
      </c>
      <c r="Z301" s="113">
        <f t="shared" si="30"/>
        <v>4216544.0940883644</v>
      </c>
      <c r="AA301" s="114">
        <f t="shared" si="31"/>
        <v>166400.32575033786</v>
      </c>
      <c r="AB301" s="6"/>
      <c r="AC301" s="92">
        <v>117.63498899381865</v>
      </c>
      <c r="AD301" s="93">
        <f t="shared" si="32"/>
        <v>117.70341641449468</v>
      </c>
      <c r="AE301" s="89">
        <f t="shared" si="33"/>
        <v>6.8427420676030692E-2</v>
      </c>
      <c r="AF301" s="94">
        <v>12.98</v>
      </c>
      <c r="AG301" s="94">
        <v>1</v>
      </c>
      <c r="AH301" s="95">
        <f t="shared" si="34"/>
        <v>117.70341641449468</v>
      </c>
      <c r="AI301" s="50"/>
      <c r="AJ301" s="50"/>
      <c r="AK301" s="78">
        <v>117.38470585977367</v>
      </c>
      <c r="AL301" s="84">
        <v>115.72470170144426</v>
      </c>
      <c r="AM301" s="84">
        <v>117.38470585977367</v>
      </c>
      <c r="AN301" s="84">
        <v>117.38470585977367</v>
      </c>
      <c r="AO301" s="144">
        <v>117.38470585977367</v>
      </c>
      <c r="AP301" s="84">
        <v>117.38470585977367</v>
      </c>
      <c r="AQ301" s="84">
        <v>117.38470585977367</v>
      </c>
      <c r="AR301" s="144">
        <v>117.70341641449468</v>
      </c>
      <c r="AS301" s="86"/>
      <c r="AT301" s="6">
        <f>IF(C301=1,IFERROR((X301-[1]abvfnd20!X301)/[1]abvfnd20!X301*100,""),"")</f>
        <v>2.8889527195975577</v>
      </c>
      <c r="AU301" s="148">
        <v>2.8889527195975577</v>
      </c>
      <c r="AV301" s="149">
        <v>3.1797124233900012</v>
      </c>
      <c r="AW301" s="49"/>
    </row>
    <row r="302" spans="1:49" ht="11.25" x14ac:dyDescent="0.2">
      <c r="A302" s="110">
        <v>293</v>
      </c>
      <c r="B302" s="111" t="s">
        <v>352</v>
      </c>
      <c r="C302" s="112">
        <v>1</v>
      </c>
      <c r="D302" s="129">
        <v>0</v>
      </c>
      <c r="E302" s="113">
        <v>523655</v>
      </c>
      <c r="F302" s="113">
        <v>0</v>
      </c>
      <c r="G302" s="113">
        <v>0</v>
      </c>
      <c r="H302" s="113">
        <v>0</v>
      </c>
      <c r="I302" s="113">
        <v>133543</v>
      </c>
      <c r="J302" s="113">
        <v>3315195</v>
      </c>
      <c r="K302" s="113">
        <v>3527607</v>
      </c>
      <c r="L302" s="113">
        <v>4760331</v>
      </c>
      <c r="M302" s="113">
        <v>21457</v>
      </c>
      <c r="N302" s="113">
        <v>48387</v>
      </c>
      <c r="O302" s="113">
        <v>63449.330000000009</v>
      </c>
      <c r="P302" s="113">
        <v>0</v>
      </c>
      <c r="Q302" s="113">
        <v>0</v>
      </c>
      <c r="R302" s="113">
        <v>0</v>
      </c>
      <c r="S302" s="114">
        <v>0</v>
      </c>
      <c r="T302" s="113" t="s">
        <v>222</v>
      </c>
      <c r="U302" s="129">
        <f t="shared" si="28"/>
        <v>12393624.33</v>
      </c>
      <c r="V302" s="86">
        <f t="shared" si="29"/>
        <v>11.35848808321877</v>
      </c>
      <c r="W302" s="6"/>
      <c r="X302" s="129">
        <v>103523189.69</v>
      </c>
      <c r="Y302" s="94">
        <v>109113327.75275397</v>
      </c>
      <c r="Z302" s="113">
        <f t="shared" si="30"/>
        <v>5590138.0627539754</v>
      </c>
      <c r="AA302" s="114">
        <f t="shared" si="31"/>
        <v>634955.16569338692</v>
      </c>
      <c r="AB302" s="6"/>
      <c r="AC302" s="92">
        <v>106.07452746945687</v>
      </c>
      <c r="AD302" s="93">
        <f t="shared" si="32"/>
        <v>104.78654387668973</v>
      </c>
      <c r="AE302" s="89">
        <f t="shared" si="33"/>
        <v>-1.2879835927671337</v>
      </c>
      <c r="AF302" s="94">
        <v>82.830000000000013</v>
      </c>
      <c r="AG302" s="94">
        <v>1</v>
      </c>
      <c r="AH302" s="95">
        <f t="shared" si="34"/>
        <v>104.78654387668973</v>
      </c>
      <c r="AI302" s="50"/>
      <c r="AJ302" s="50"/>
      <c r="AK302" s="78">
        <v>106.01188218755067</v>
      </c>
      <c r="AL302" s="84">
        <v>106.01951914203747</v>
      </c>
      <c r="AM302" s="84">
        <v>106.01188218755067</v>
      </c>
      <c r="AN302" s="84">
        <v>104.49628968925171</v>
      </c>
      <c r="AO302" s="144">
        <v>104.78303737392662</v>
      </c>
      <c r="AP302" s="84">
        <v>104.78303737392662</v>
      </c>
      <c r="AQ302" s="84">
        <v>104.78270942113672</v>
      </c>
      <c r="AR302" s="144">
        <v>104.78654387668973</v>
      </c>
      <c r="AS302" s="86"/>
      <c r="AT302" s="6">
        <f>IF(C302=1,IFERROR((X302-[1]abvfnd20!X302)/[1]abvfnd20!X302*100,""),"")</f>
        <v>3.36951400209198</v>
      </c>
      <c r="AU302" s="148">
        <v>3.36951400209198</v>
      </c>
      <c r="AV302" s="149">
        <v>2.1701844503555829</v>
      </c>
      <c r="AW302" s="49"/>
    </row>
    <row r="303" spans="1:49" ht="11.25" x14ac:dyDescent="0.2">
      <c r="A303" s="110">
        <v>294</v>
      </c>
      <c r="B303" s="111" t="s">
        <v>353</v>
      </c>
      <c r="C303" s="112">
        <v>0</v>
      </c>
      <c r="D303" s="129">
        <v>0</v>
      </c>
      <c r="E303" s="113">
        <v>0</v>
      </c>
      <c r="F303" s="113">
        <v>0</v>
      </c>
      <c r="G303" s="113">
        <v>0</v>
      </c>
      <c r="H303" s="113">
        <v>0</v>
      </c>
      <c r="I303" s="113">
        <v>0</v>
      </c>
      <c r="J303" s="113">
        <v>0</v>
      </c>
      <c r="K303" s="113">
        <v>0</v>
      </c>
      <c r="L303" s="113">
        <v>0</v>
      </c>
      <c r="M303" s="113">
        <v>0</v>
      </c>
      <c r="N303" s="113">
        <v>0</v>
      </c>
      <c r="O303" s="113">
        <v>0</v>
      </c>
      <c r="P303" s="113">
        <v>0</v>
      </c>
      <c r="Q303" s="113">
        <v>0</v>
      </c>
      <c r="R303" s="113">
        <v>0</v>
      </c>
      <c r="S303" s="114">
        <v>0</v>
      </c>
      <c r="T303" s="113">
        <v>0</v>
      </c>
      <c r="U303" s="129">
        <f t="shared" si="28"/>
        <v>0</v>
      </c>
      <c r="V303" s="86">
        <f t="shared" si="29"/>
        <v>0</v>
      </c>
      <c r="W303" s="6"/>
      <c r="X303" s="129">
        <v>0</v>
      </c>
      <c r="Y303" s="94">
        <v>692.2</v>
      </c>
      <c r="Z303" s="113">
        <f t="shared" si="30"/>
        <v>692.2</v>
      </c>
      <c r="AA303" s="114">
        <f t="shared" si="31"/>
        <v>0</v>
      </c>
      <c r="AB303" s="6"/>
      <c r="AC303" s="92">
        <v>0</v>
      </c>
      <c r="AD303" s="93">
        <f t="shared" si="32"/>
        <v>0</v>
      </c>
      <c r="AE303" s="89">
        <f t="shared" si="33"/>
        <v>0</v>
      </c>
      <c r="AF303" s="94">
        <v>0</v>
      </c>
      <c r="AG303" s="94" t="s">
        <v>58</v>
      </c>
      <c r="AH303" s="95">
        <f t="shared" si="34"/>
        <v>0</v>
      </c>
      <c r="AI303" s="50"/>
      <c r="AJ303" s="50"/>
      <c r="AK303" s="78">
        <v>0</v>
      </c>
      <c r="AL303" s="84">
        <v>0</v>
      </c>
      <c r="AM303" s="84">
        <v>0</v>
      </c>
      <c r="AN303" s="84">
        <v>0</v>
      </c>
      <c r="AO303" s="144">
        <v>0</v>
      </c>
      <c r="AP303" s="84">
        <v>0</v>
      </c>
      <c r="AQ303" s="84">
        <v>0</v>
      </c>
      <c r="AR303" s="144">
        <v>0</v>
      </c>
      <c r="AS303" s="86"/>
      <c r="AT303" s="6" t="str">
        <f>IF(C303=1,IFERROR((X303-[1]abvfnd20!X303)/[1]abvfnd20!X303*100,""),"")</f>
        <v/>
      </c>
      <c r="AU303" s="148" t="s">
        <v>513</v>
      </c>
      <c r="AV303" s="149" t="s">
        <v>513</v>
      </c>
      <c r="AW303" s="49"/>
    </row>
    <row r="304" spans="1:49" ht="11.25" x14ac:dyDescent="0.2">
      <c r="A304" s="110">
        <v>295</v>
      </c>
      <c r="B304" s="111" t="s">
        <v>354</v>
      </c>
      <c r="C304" s="112">
        <v>1</v>
      </c>
      <c r="D304" s="129">
        <v>0</v>
      </c>
      <c r="E304" s="113">
        <v>1239760.26</v>
      </c>
      <c r="F304" s="113">
        <v>0</v>
      </c>
      <c r="G304" s="113">
        <v>0</v>
      </c>
      <c r="H304" s="113">
        <v>0</v>
      </c>
      <c r="I304" s="113">
        <v>0</v>
      </c>
      <c r="J304" s="113">
        <v>1785999</v>
      </c>
      <c r="K304" s="113">
        <v>707184</v>
      </c>
      <c r="L304" s="113">
        <v>2187998</v>
      </c>
      <c r="M304" s="113">
        <v>0</v>
      </c>
      <c r="N304" s="113">
        <v>0</v>
      </c>
      <c r="O304" s="113">
        <v>71845.200000000012</v>
      </c>
      <c r="P304" s="113">
        <v>0</v>
      </c>
      <c r="Q304" s="113">
        <v>0</v>
      </c>
      <c r="R304" s="113">
        <v>0</v>
      </c>
      <c r="S304" s="114">
        <v>0</v>
      </c>
      <c r="T304" s="113" t="s">
        <v>56</v>
      </c>
      <c r="U304" s="129">
        <f t="shared" si="28"/>
        <v>5992786.46</v>
      </c>
      <c r="V304" s="86">
        <f t="shared" si="29"/>
        <v>10.092646334502597</v>
      </c>
      <c r="W304" s="6"/>
      <c r="X304" s="129">
        <v>35851430.130000003</v>
      </c>
      <c r="Y304" s="94">
        <v>59377751.497277126</v>
      </c>
      <c r="Z304" s="113">
        <f t="shared" si="30"/>
        <v>23526321.367277123</v>
      </c>
      <c r="AA304" s="114">
        <f t="shared" si="31"/>
        <v>2374428.4111177959</v>
      </c>
      <c r="AB304" s="6"/>
      <c r="AC304" s="92">
        <v>146.73276672271919</v>
      </c>
      <c r="AD304" s="93">
        <f t="shared" si="32"/>
        <v>158.9987425312211</v>
      </c>
      <c r="AE304" s="89">
        <f t="shared" si="33"/>
        <v>12.265975808501906</v>
      </c>
      <c r="AF304" s="94">
        <v>54.160000000000004</v>
      </c>
      <c r="AG304" s="94">
        <v>1</v>
      </c>
      <c r="AH304" s="95">
        <f t="shared" si="34"/>
        <v>158.9987425312211</v>
      </c>
      <c r="AI304" s="50"/>
      <c r="AJ304" s="50"/>
      <c r="AK304" s="78">
        <v>155.33101211660374</v>
      </c>
      <c r="AL304" s="84">
        <v>155.38391145515311</v>
      </c>
      <c r="AM304" s="84">
        <v>155.33101211660374</v>
      </c>
      <c r="AN304" s="84">
        <v>156.7886982053198</v>
      </c>
      <c r="AO304" s="144">
        <v>156.7429893830456</v>
      </c>
      <c r="AP304" s="84">
        <v>156.7429893830456</v>
      </c>
      <c r="AQ304" s="84">
        <v>158.96653324180429</v>
      </c>
      <c r="AR304" s="144">
        <v>158.9987425312211</v>
      </c>
      <c r="AS304" s="86"/>
      <c r="AT304" s="6">
        <f>IF(C304=1,IFERROR((X304-[1]abvfnd20!X304)/[1]abvfnd20!X304*100,""),"")</f>
        <v>0.21963160041399712</v>
      </c>
      <c r="AU304" s="148">
        <v>0.21963160041399712</v>
      </c>
      <c r="AV304" s="149">
        <v>2.3188745589387083</v>
      </c>
      <c r="AW304" s="49"/>
    </row>
    <row r="305" spans="1:49" ht="11.25" x14ac:dyDescent="0.2">
      <c r="A305" s="110">
        <v>296</v>
      </c>
      <c r="B305" s="111" t="s">
        <v>355</v>
      </c>
      <c r="C305" s="112">
        <v>1</v>
      </c>
      <c r="D305" s="129">
        <v>10205</v>
      </c>
      <c r="E305" s="113">
        <v>0</v>
      </c>
      <c r="F305" s="113">
        <v>0</v>
      </c>
      <c r="G305" s="113">
        <v>0</v>
      </c>
      <c r="H305" s="113">
        <v>0</v>
      </c>
      <c r="I305" s="113">
        <v>0</v>
      </c>
      <c r="J305" s="113">
        <v>0</v>
      </c>
      <c r="K305" s="113">
        <v>0</v>
      </c>
      <c r="L305" s="113">
        <v>284805</v>
      </c>
      <c r="M305" s="113">
        <v>0</v>
      </c>
      <c r="N305" s="113">
        <v>6589</v>
      </c>
      <c r="O305" s="113">
        <v>60892.860000000008</v>
      </c>
      <c r="P305" s="113">
        <v>0</v>
      </c>
      <c r="Q305" s="113">
        <v>0</v>
      </c>
      <c r="R305" s="113">
        <v>0</v>
      </c>
      <c r="S305" s="114">
        <v>0</v>
      </c>
      <c r="T305" s="113" t="s">
        <v>66</v>
      </c>
      <c r="U305" s="129">
        <f t="shared" si="28"/>
        <v>182535.76</v>
      </c>
      <c r="V305" s="86">
        <f t="shared" si="29"/>
        <v>1.7888597358304261</v>
      </c>
      <c r="W305" s="6"/>
      <c r="X305" s="129">
        <v>4358704.2899999991</v>
      </c>
      <c r="Y305" s="94">
        <v>10204028.652658064</v>
      </c>
      <c r="Z305" s="113">
        <f t="shared" si="30"/>
        <v>5845324.3626580648</v>
      </c>
      <c r="AA305" s="114">
        <f t="shared" si="31"/>
        <v>104564.6539522766</v>
      </c>
      <c r="AB305" s="6"/>
      <c r="AC305" s="92">
        <v>224.51170305414979</v>
      </c>
      <c r="AD305" s="93">
        <f t="shared" si="32"/>
        <v>231.7079417816112</v>
      </c>
      <c r="AE305" s="89">
        <f t="shared" si="33"/>
        <v>7.1962387274614059</v>
      </c>
      <c r="AF305" s="94">
        <v>30.45</v>
      </c>
      <c r="AG305" s="94">
        <v>1</v>
      </c>
      <c r="AH305" s="95">
        <f t="shared" si="34"/>
        <v>231.7079417816112</v>
      </c>
      <c r="AI305" s="50"/>
      <c r="AJ305" s="50"/>
      <c r="AK305" s="78">
        <v>246.10708820417747</v>
      </c>
      <c r="AL305" s="84">
        <v>231.6802480303553</v>
      </c>
      <c r="AM305" s="84">
        <v>246.10708820417747</v>
      </c>
      <c r="AN305" s="84">
        <v>246.10708820417747</v>
      </c>
      <c r="AO305" s="144">
        <v>246.10708820417747</v>
      </c>
      <c r="AP305" s="84">
        <v>246.10708820417747</v>
      </c>
      <c r="AQ305" s="84">
        <v>246.10708820417747</v>
      </c>
      <c r="AR305" s="144">
        <v>231.7079417816112</v>
      </c>
      <c r="AS305" s="86"/>
      <c r="AT305" s="6">
        <f>IF(C305=1,IFERROR((X305-[1]abvfnd20!X305)/[1]abvfnd20!X305*100,""),"")</f>
        <v>12.803462886848383</v>
      </c>
      <c r="AU305" s="148">
        <v>12.803462886848383</v>
      </c>
      <c r="AV305" s="149">
        <v>6.0042188804079073</v>
      </c>
      <c r="AW305" s="49"/>
    </row>
    <row r="306" spans="1:49" ht="11.25" x14ac:dyDescent="0.2">
      <c r="A306" s="110">
        <v>297</v>
      </c>
      <c r="B306" s="111" t="s">
        <v>356</v>
      </c>
      <c r="C306" s="112">
        <v>0</v>
      </c>
      <c r="D306" s="129">
        <v>0</v>
      </c>
      <c r="E306" s="113">
        <v>0</v>
      </c>
      <c r="F306" s="113">
        <v>0</v>
      </c>
      <c r="G306" s="113">
        <v>0</v>
      </c>
      <c r="H306" s="113">
        <v>0</v>
      </c>
      <c r="I306" s="113">
        <v>0</v>
      </c>
      <c r="J306" s="113">
        <v>0</v>
      </c>
      <c r="K306" s="113">
        <v>0</v>
      </c>
      <c r="L306" s="113">
        <v>0</v>
      </c>
      <c r="M306" s="113">
        <v>0</v>
      </c>
      <c r="N306" s="113">
        <v>0</v>
      </c>
      <c r="O306" s="113">
        <v>0</v>
      </c>
      <c r="P306" s="113">
        <v>0</v>
      </c>
      <c r="Q306" s="113">
        <v>0</v>
      </c>
      <c r="R306" s="113">
        <v>0</v>
      </c>
      <c r="S306" s="114">
        <v>0</v>
      </c>
      <c r="T306" s="113">
        <v>0</v>
      </c>
      <c r="U306" s="129">
        <f t="shared" si="28"/>
        <v>0</v>
      </c>
      <c r="V306" s="86">
        <f t="shared" si="29"/>
        <v>0</v>
      </c>
      <c r="W306" s="6"/>
      <c r="X306" s="129">
        <v>0</v>
      </c>
      <c r="Y306" s="94">
        <v>0</v>
      </c>
      <c r="Z306" s="113">
        <f t="shared" si="30"/>
        <v>0</v>
      </c>
      <c r="AA306" s="114">
        <f t="shared" si="31"/>
        <v>0</v>
      </c>
      <c r="AB306" s="6"/>
      <c r="AC306" s="92">
        <v>0</v>
      </c>
      <c r="AD306" s="93">
        <f t="shared" si="32"/>
        <v>0</v>
      </c>
      <c r="AE306" s="89">
        <f t="shared" si="33"/>
        <v>0</v>
      </c>
      <c r="AF306" s="94">
        <v>0</v>
      </c>
      <c r="AG306" s="94" t="s">
        <v>58</v>
      </c>
      <c r="AH306" s="95">
        <f t="shared" si="34"/>
        <v>0</v>
      </c>
      <c r="AI306" s="50"/>
      <c r="AJ306" s="50"/>
      <c r="AK306" s="78">
        <v>0</v>
      </c>
      <c r="AL306" s="84">
        <v>0</v>
      </c>
      <c r="AM306" s="84">
        <v>0</v>
      </c>
      <c r="AN306" s="84">
        <v>0</v>
      </c>
      <c r="AO306" s="144">
        <v>0</v>
      </c>
      <c r="AP306" s="84">
        <v>0</v>
      </c>
      <c r="AQ306" s="84">
        <v>0</v>
      </c>
      <c r="AR306" s="144">
        <v>0</v>
      </c>
      <c r="AS306" s="86"/>
      <c r="AT306" s="6" t="str">
        <f>IF(C306=1,IFERROR((X306-[1]abvfnd20!X306)/[1]abvfnd20!X306*100,""),"")</f>
        <v/>
      </c>
      <c r="AU306" s="148" t="s">
        <v>513</v>
      </c>
      <c r="AV306" s="149" t="s">
        <v>513</v>
      </c>
      <c r="AW306" s="49"/>
    </row>
    <row r="307" spans="1:49" ht="11.25" x14ac:dyDescent="0.2">
      <c r="A307" s="110">
        <v>298</v>
      </c>
      <c r="B307" s="111" t="s">
        <v>357</v>
      </c>
      <c r="C307" s="112">
        <v>1</v>
      </c>
      <c r="D307" s="129">
        <v>0</v>
      </c>
      <c r="E307" s="113">
        <v>3000</v>
      </c>
      <c r="F307" s="113">
        <v>0</v>
      </c>
      <c r="G307" s="113">
        <v>0</v>
      </c>
      <c r="H307" s="113">
        <v>0</v>
      </c>
      <c r="I307" s="113">
        <v>0</v>
      </c>
      <c r="J307" s="113">
        <v>147855</v>
      </c>
      <c r="K307" s="113">
        <v>22352</v>
      </c>
      <c r="L307" s="113">
        <v>173255</v>
      </c>
      <c r="M307" s="113">
        <v>0</v>
      </c>
      <c r="N307" s="113">
        <v>0</v>
      </c>
      <c r="O307" s="113">
        <v>0</v>
      </c>
      <c r="P307" s="113">
        <v>0</v>
      </c>
      <c r="Q307" s="113">
        <v>0</v>
      </c>
      <c r="R307" s="113">
        <v>0</v>
      </c>
      <c r="S307" s="114">
        <v>0</v>
      </c>
      <c r="T307" s="113" t="s">
        <v>56</v>
      </c>
      <c r="U307" s="129">
        <f t="shared" si="28"/>
        <v>346462</v>
      </c>
      <c r="V307" s="86">
        <f t="shared" si="29"/>
        <v>3.3179344497691505</v>
      </c>
      <c r="W307" s="6"/>
      <c r="X307" s="129">
        <v>6270046.2603099989</v>
      </c>
      <c r="Y307" s="94">
        <v>10442099</v>
      </c>
      <c r="Z307" s="113">
        <f t="shared" si="30"/>
        <v>4172052.7396900011</v>
      </c>
      <c r="AA307" s="114">
        <f t="shared" si="31"/>
        <v>138425.97511271221</v>
      </c>
      <c r="AB307" s="6"/>
      <c r="AC307" s="92">
        <v>176.89250602421382</v>
      </c>
      <c r="AD307" s="93">
        <f t="shared" si="32"/>
        <v>164.33169066248422</v>
      </c>
      <c r="AE307" s="89">
        <f t="shared" si="33"/>
        <v>-12.560815361729595</v>
      </c>
      <c r="AF307" s="94">
        <v>0</v>
      </c>
      <c r="AG307" s="94">
        <v>1</v>
      </c>
      <c r="AH307" s="95">
        <f t="shared" si="34"/>
        <v>164.33169066248422</v>
      </c>
      <c r="AI307" s="50"/>
      <c r="AJ307" s="50"/>
      <c r="AK307" s="78">
        <v>183.56694667876852</v>
      </c>
      <c r="AL307" s="84">
        <v>183.4833033790423</v>
      </c>
      <c r="AM307" s="84">
        <v>183.56694667876852</v>
      </c>
      <c r="AN307" s="84">
        <v>164.33169066248422</v>
      </c>
      <c r="AO307" s="144">
        <v>164.33169066248422</v>
      </c>
      <c r="AP307" s="84">
        <v>164.33169066248422</v>
      </c>
      <c r="AQ307" s="84">
        <v>164.33169066248422</v>
      </c>
      <c r="AR307" s="144">
        <v>164.33169066248422</v>
      </c>
      <c r="AS307" s="86"/>
      <c r="AT307" s="6">
        <f>IF(C307=1,IFERROR((X307-[1]abvfnd20!X307)/[1]abvfnd20!X307*100,""),"")</f>
        <v>8.3048628000839813</v>
      </c>
      <c r="AU307" s="148">
        <v>8.3048628000839813</v>
      </c>
      <c r="AV307" s="149">
        <v>-4.4934395425972422</v>
      </c>
      <c r="AW307" s="49"/>
    </row>
    <row r="308" spans="1:49" ht="11.25" x14ac:dyDescent="0.2">
      <c r="A308" s="110">
        <v>299</v>
      </c>
      <c r="B308" s="111" t="s">
        <v>358</v>
      </c>
      <c r="C308" s="112">
        <v>0</v>
      </c>
      <c r="D308" s="129">
        <v>0</v>
      </c>
      <c r="E308" s="113">
        <v>0</v>
      </c>
      <c r="F308" s="113">
        <v>0</v>
      </c>
      <c r="G308" s="113">
        <v>0</v>
      </c>
      <c r="H308" s="113">
        <v>0</v>
      </c>
      <c r="I308" s="113">
        <v>0</v>
      </c>
      <c r="J308" s="113">
        <v>0</v>
      </c>
      <c r="K308" s="113">
        <v>0</v>
      </c>
      <c r="L308" s="113">
        <v>0</v>
      </c>
      <c r="M308" s="113">
        <v>0</v>
      </c>
      <c r="N308" s="113">
        <v>0</v>
      </c>
      <c r="O308" s="113">
        <v>0</v>
      </c>
      <c r="P308" s="113">
        <v>0</v>
      </c>
      <c r="Q308" s="113">
        <v>0</v>
      </c>
      <c r="R308" s="113">
        <v>0</v>
      </c>
      <c r="S308" s="114">
        <v>0</v>
      </c>
      <c r="T308" s="113">
        <v>0</v>
      </c>
      <c r="U308" s="129">
        <f t="shared" si="28"/>
        <v>0</v>
      </c>
      <c r="V308" s="86">
        <f t="shared" si="29"/>
        <v>0</v>
      </c>
      <c r="W308" s="6"/>
      <c r="X308" s="129">
        <v>0</v>
      </c>
      <c r="Y308" s="94">
        <v>0</v>
      </c>
      <c r="Z308" s="113">
        <f t="shared" si="30"/>
        <v>0</v>
      </c>
      <c r="AA308" s="114">
        <f t="shared" si="31"/>
        <v>0</v>
      </c>
      <c r="AB308" s="6"/>
      <c r="AC308" s="92">
        <v>0</v>
      </c>
      <c r="AD308" s="93">
        <f t="shared" si="32"/>
        <v>0</v>
      </c>
      <c r="AE308" s="89">
        <f t="shared" si="33"/>
        <v>0</v>
      </c>
      <c r="AF308" s="94">
        <v>0</v>
      </c>
      <c r="AG308" s="94" t="s">
        <v>58</v>
      </c>
      <c r="AH308" s="95">
        <f t="shared" si="34"/>
        <v>0</v>
      </c>
      <c r="AI308" s="50"/>
      <c r="AJ308" s="50"/>
      <c r="AK308" s="78">
        <v>0</v>
      </c>
      <c r="AL308" s="84">
        <v>0</v>
      </c>
      <c r="AM308" s="84">
        <v>0</v>
      </c>
      <c r="AN308" s="84">
        <v>0</v>
      </c>
      <c r="AO308" s="144">
        <v>0</v>
      </c>
      <c r="AP308" s="84">
        <v>0</v>
      </c>
      <c r="AQ308" s="84">
        <v>0</v>
      </c>
      <c r="AR308" s="144">
        <v>0</v>
      </c>
      <c r="AS308" s="86"/>
      <c r="AT308" s="6" t="str">
        <f>IF(C308=1,IFERROR((X308-[1]abvfnd20!X308)/[1]abvfnd20!X308*100,""),"")</f>
        <v/>
      </c>
      <c r="AU308" s="148" t="s">
        <v>513</v>
      </c>
      <c r="AV308" s="149" t="s">
        <v>513</v>
      </c>
      <c r="AW308" s="49"/>
    </row>
    <row r="309" spans="1:49" ht="11.25" x14ac:dyDescent="0.2">
      <c r="A309" s="110">
        <v>300</v>
      </c>
      <c r="B309" s="111" t="s">
        <v>359</v>
      </c>
      <c r="C309" s="112">
        <v>1</v>
      </c>
      <c r="D309" s="129">
        <v>0</v>
      </c>
      <c r="E309" s="113">
        <v>174155</v>
      </c>
      <c r="F309" s="113">
        <v>0</v>
      </c>
      <c r="G309" s="113">
        <v>0</v>
      </c>
      <c r="H309" s="113">
        <v>0</v>
      </c>
      <c r="I309" s="113">
        <v>0</v>
      </c>
      <c r="J309" s="113">
        <v>158723</v>
      </c>
      <c r="K309" s="113">
        <v>67965</v>
      </c>
      <c r="L309" s="113">
        <v>107561</v>
      </c>
      <c r="M309" s="113">
        <v>0</v>
      </c>
      <c r="N309" s="113">
        <v>62915</v>
      </c>
      <c r="O309" s="113">
        <v>8444.52</v>
      </c>
      <c r="P309" s="113">
        <v>0</v>
      </c>
      <c r="Q309" s="113">
        <v>0</v>
      </c>
      <c r="R309" s="113">
        <v>0</v>
      </c>
      <c r="S309" s="114">
        <v>0</v>
      </c>
      <c r="T309" s="113" t="s">
        <v>56</v>
      </c>
      <c r="U309" s="129">
        <f t="shared" si="28"/>
        <v>579763.52</v>
      </c>
      <c r="V309" s="86">
        <f t="shared" si="29"/>
        <v>8.5192026946943251</v>
      </c>
      <c r="W309" s="6"/>
      <c r="X309" s="129">
        <v>2296768.69</v>
      </c>
      <c r="Y309" s="94">
        <v>6805373</v>
      </c>
      <c r="Z309" s="113">
        <f t="shared" si="30"/>
        <v>4508604.3100000005</v>
      </c>
      <c r="AA309" s="114">
        <f t="shared" si="31"/>
        <v>384097.13987062452</v>
      </c>
      <c r="AB309" s="6"/>
      <c r="AC309" s="92">
        <v>337.02297115535742</v>
      </c>
      <c r="AD309" s="93">
        <f t="shared" si="32"/>
        <v>279.57869192867548</v>
      </c>
      <c r="AE309" s="89">
        <f t="shared" si="33"/>
        <v>-57.444279226681942</v>
      </c>
      <c r="AF309" s="94">
        <v>3.22</v>
      </c>
      <c r="AG309" s="94">
        <v>1</v>
      </c>
      <c r="AH309" s="95">
        <f t="shared" si="34"/>
        <v>279.57869192867548</v>
      </c>
      <c r="AI309" s="50"/>
      <c r="AJ309" s="50"/>
      <c r="AK309" s="78">
        <v>288.93455631493447</v>
      </c>
      <c r="AL309" s="84">
        <v>288.61723430461791</v>
      </c>
      <c r="AM309" s="84">
        <v>288.93455631493447</v>
      </c>
      <c r="AN309" s="84">
        <v>279.01076048344839</v>
      </c>
      <c r="AO309" s="144">
        <v>279.57869192867548</v>
      </c>
      <c r="AP309" s="84">
        <v>279.57869192867548</v>
      </c>
      <c r="AQ309" s="84">
        <v>279.57869192867548</v>
      </c>
      <c r="AR309" s="144">
        <v>279.57869192867548</v>
      </c>
      <c r="AS309" s="86"/>
      <c r="AT309" s="6">
        <f>IF(C309=1,IFERROR((X309-[1]abvfnd20!X309)/[1]abvfnd20!X309*100,""),"")</f>
        <v>1.0764964549440583E-2</v>
      </c>
      <c r="AU309" s="148">
        <v>1.0764964549440583E-2</v>
      </c>
      <c r="AV309" s="149">
        <v>-3.6460227709019235</v>
      </c>
      <c r="AW309" s="49"/>
    </row>
    <row r="310" spans="1:49" ht="11.25" x14ac:dyDescent="0.2">
      <c r="A310" s="110">
        <v>301</v>
      </c>
      <c r="B310" s="111" t="s">
        <v>360</v>
      </c>
      <c r="C310" s="112">
        <v>1</v>
      </c>
      <c r="D310" s="129">
        <v>0</v>
      </c>
      <c r="E310" s="113">
        <v>0</v>
      </c>
      <c r="F310" s="113">
        <v>0</v>
      </c>
      <c r="G310" s="113">
        <v>0</v>
      </c>
      <c r="H310" s="113">
        <v>0</v>
      </c>
      <c r="I310" s="113">
        <v>62620</v>
      </c>
      <c r="J310" s="113">
        <v>1192824</v>
      </c>
      <c r="K310" s="113">
        <v>416687</v>
      </c>
      <c r="L310" s="113">
        <v>396747</v>
      </c>
      <c r="M310" s="113">
        <v>5870</v>
      </c>
      <c r="N310" s="113">
        <v>19070</v>
      </c>
      <c r="O310" s="113">
        <v>80636.850000000006</v>
      </c>
      <c r="P310" s="113">
        <v>0</v>
      </c>
      <c r="Q310" s="113">
        <v>0</v>
      </c>
      <c r="R310" s="113">
        <v>0</v>
      </c>
      <c r="S310" s="114">
        <v>0</v>
      </c>
      <c r="T310" s="113" t="s">
        <v>66</v>
      </c>
      <c r="U310" s="129">
        <f t="shared" si="28"/>
        <v>1932439.1800000002</v>
      </c>
      <c r="V310" s="86">
        <f t="shared" si="29"/>
        <v>7.867583140526933</v>
      </c>
      <c r="W310" s="6"/>
      <c r="X310" s="129">
        <v>17653818.739999998</v>
      </c>
      <c r="Y310" s="94">
        <v>24562043.329999998</v>
      </c>
      <c r="Z310" s="113">
        <f t="shared" si="30"/>
        <v>6908224.5899999999</v>
      </c>
      <c r="AA310" s="114">
        <f t="shared" si="31"/>
        <v>543510.31315257587</v>
      </c>
      <c r="AB310" s="6"/>
      <c r="AC310" s="92">
        <v>134.91390252533745</v>
      </c>
      <c r="AD310" s="93">
        <f t="shared" si="32"/>
        <v>136.05290374045964</v>
      </c>
      <c r="AE310" s="89">
        <f t="shared" si="33"/>
        <v>1.1390012151221924</v>
      </c>
      <c r="AF310" s="94">
        <v>87.179999999999993</v>
      </c>
      <c r="AG310" s="94">
        <v>1</v>
      </c>
      <c r="AH310" s="95">
        <f t="shared" si="34"/>
        <v>136.05290374045964</v>
      </c>
      <c r="AI310" s="50"/>
      <c r="AJ310" s="50"/>
      <c r="AK310" s="78">
        <v>140.65556160428966</v>
      </c>
      <c r="AL310" s="84">
        <v>141.58174442576072</v>
      </c>
      <c r="AM310" s="84">
        <v>140.65556160428966</v>
      </c>
      <c r="AN310" s="84">
        <v>136.15325069808384</v>
      </c>
      <c r="AO310" s="144">
        <v>136.05290374045964</v>
      </c>
      <c r="AP310" s="84">
        <v>136.05290374045964</v>
      </c>
      <c r="AQ310" s="84">
        <v>136.05290374045964</v>
      </c>
      <c r="AR310" s="144">
        <v>136.05290374045964</v>
      </c>
      <c r="AS310" s="86"/>
      <c r="AT310" s="6">
        <f>IF(C310=1,IFERROR((X310-[1]abvfnd20!X310)/[1]abvfnd20!X310*100,""),"")</f>
        <v>4.6052727039658343</v>
      </c>
      <c r="AU310" s="148">
        <v>4.6052727039658343</v>
      </c>
      <c r="AV310" s="149">
        <v>1.0140621913870984</v>
      </c>
      <c r="AW310" s="49"/>
    </row>
    <row r="311" spans="1:49" ht="11.25" x14ac:dyDescent="0.2">
      <c r="A311" s="110">
        <v>302</v>
      </c>
      <c r="B311" s="111" t="s">
        <v>361</v>
      </c>
      <c r="C311" s="112">
        <v>0</v>
      </c>
      <c r="D311" s="129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4"/>
      <c r="T311" s="113">
        <v>0</v>
      </c>
      <c r="U311" s="129">
        <f t="shared" si="28"/>
        <v>0</v>
      </c>
      <c r="V311" s="86">
        <f t="shared" si="29"/>
        <v>0</v>
      </c>
      <c r="W311" s="6"/>
      <c r="X311" s="129">
        <v>321152.71999999997</v>
      </c>
      <c r="Y311" s="94">
        <v>335946.05</v>
      </c>
      <c r="Z311" s="113">
        <f t="shared" si="30"/>
        <v>14793.330000000016</v>
      </c>
      <c r="AA311" s="114">
        <f t="shared" si="31"/>
        <v>0</v>
      </c>
      <c r="AB311" s="6"/>
      <c r="AC311" s="92">
        <v>0</v>
      </c>
      <c r="AD311" s="93">
        <f t="shared" si="32"/>
        <v>0</v>
      </c>
      <c r="AE311" s="89">
        <f t="shared" si="33"/>
        <v>0</v>
      </c>
      <c r="AF311" s="94">
        <v>0</v>
      </c>
      <c r="AG311" s="94" t="s">
        <v>58</v>
      </c>
      <c r="AH311" s="95">
        <f t="shared" si="34"/>
        <v>0</v>
      </c>
      <c r="AI311" s="50"/>
      <c r="AJ311" s="50"/>
      <c r="AK311" s="78">
        <v>0</v>
      </c>
      <c r="AL311" s="84">
        <v>0</v>
      </c>
      <c r="AM311" s="84">
        <v>0</v>
      </c>
      <c r="AN311" s="84">
        <v>0</v>
      </c>
      <c r="AO311" s="144">
        <v>0</v>
      </c>
      <c r="AP311" s="84">
        <v>0</v>
      </c>
      <c r="AQ311" s="84">
        <v>0</v>
      </c>
      <c r="AR311" s="144">
        <v>0</v>
      </c>
      <c r="AS311" s="86"/>
      <c r="AT311" s="6" t="str">
        <f>IF(C311=1,IFERROR((X311-[1]abvfnd20!X311)/[1]abvfnd20!X311*100,""),"")</f>
        <v/>
      </c>
      <c r="AU311" s="148" t="s">
        <v>513</v>
      </c>
      <c r="AV311" s="149" t="s">
        <v>513</v>
      </c>
      <c r="AW311" s="49"/>
    </row>
    <row r="312" spans="1:49" ht="11.25" x14ac:dyDescent="0.2">
      <c r="A312" s="110">
        <v>303</v>
      </c>
      <c r="B312" s="111" t="s">
        <v>362</v>
      </c>
      <c r="C312" s="112">
        <v>0</v>
      </c>
      <c r="D312" s="129">
        <v>0</v>
      </c>
      <c r="E312" s="113">
        <v>0</v>
      </c>
      <c r="F312" s="113">
        <v>0</v>
      </c>
      <c r="G312" s="113">
        <v>0</v>
      </c>
      <c r="H312" s="113">
        <v>0</v>
      </c>
      <c r="I312" s="113">
        <v>0</v>
      </c>
      <c r="J312" s="113">
        <v>0</v>
      </c>
      <c r="K312" s="113">
        <v>0</v>
      </c>
      <c r="L312" s="113">
        <v>0</v>
      </c>
      <c r="M312" s="113">
        <v>0</v>
      </c>
      <c r="N312" s="113">
        <v>0</v>
      </c>
      <c r="O312" s="113">
        <v>0</v>
      </c>
      <c r="P312" s="113">
        <v>0</v>
      </c>
      <c r="Q312" s="113">
        <v>0</v>
      </c>
      <c r="R312" s="113">
        <v>0</v>
      </c>
      <c r="S312" s="114">
        <v>0</v>
      </c>
      <c r="T312" s="113">
        <v>0</v>
      </c>
      <c r="U312" s="129">
        <f t="shared" si="28"/>
        <v>0</v>
      </c>
      <c r="V312" s="86">
        <f t="shared" si="29"/>
        <v>0</v>
      </c>
      <c r="W312" s="6"/>
      <c r="X312" s="129">
        <v>87946.800000000017</v>
      </c>
      <c r="Y312" s="94">
        <v>109931.1</v>
      </c>
      <c r="Z312" s="113">
        <f t="shared" si="30"/>
        <v>21984.299999999988</v>
      </c>
      <c r="AA312" s="114">
        <f t="shared" si="31"/>
        <v>0</v>
      </c>
      <c r="AB312" s="6"/>
      <c r="AC312" s="92">
        <v>0</v>
      </c>
      <c r="AD312" s="93">
        <f t="shared" si="32"/>
        <v>0</v>
      </c>
      <c r="AE312" s="89">
        <f t="shared" si="33"/>
        <v>0</v>
      </c>
      <c r="AF312" s="94">
        <v>0</v>
      </c>
      <c r="AG312" s="94" t="s">
        <v>58</v>
      </c>
      <c r="AH312" s="95">
        <f t="shared" si="34"/>
        <v>0</v>
      </c>
      <c r="AI312" s="50"/>
      <c r="AJ312" s="50"/>
      <c r="AK312" s="78">
        <v>0</v>
      </c>
      <c r="AL312" s="84">
        <v>0</v>
      </c>
      <c r="AM312" s="84">
        <v>0</v>
      </c>
      <c r="AN312" s="84">
        <v>0</v>
      </c>
      <c r="AO312" s="144">
        <v>0</v>
      </c>
      <c r="AP312" s="84">
        <v>0</v>
      </c>
      <c r="AQ312" s="84">
        <v>0</v>
      </c>
      <c r="AR312" s="144">
        <v>0</v>
      </c>
      <c r="AS312" s="86"/>
      <c r="AT312" s="6" t="str">
        <f>IF(C312=1,IFERROR((X312-[1]abvfnd20!X312)/[1]abvfnd20!X312*100,""),"")</f>
        <v/>
      </c>
      <c r="AU312" s="148" t="s">
        <v>513</v>
      </c>
      <c r="AV312" s="149" t="s">
        <v>513</v>
      </c>
      <c r="AW312" s="49"/>
    </row>
    <row r="313" spans="1:49" ht="11.25" x14ac:dyDescent="0.2">
      <c r="A313" s="110">
        <v>304</v>
      </c>
      <c r="B313" s="111" t="s">
        <v>363</v>
      </c>
      <c r="C313" s="112">
        <v>1</v>
      </c>
      <c r="D313" s="129">
        <v>0</v>
      </c>
      <c r="E313" s="113">
        <v>66990</v>
      </c>
      <c r="F313" s="113">
        <v>0</v>
      </c>
      <c r="G313" s="113">
        <v>0</v>
      </c>
      <c r="H313" s="113">
        <v>0</v>
      </c>
      <c r="I313" s="113">
        <v>61425</v>
      </c>
      <c r="J313" s="113">
        <v>861293</v>
      </c>
      <c r="K313" s="113">
        <v>836594</v>
      </c>
      <c r="L313" s="113">
        <v>1035972</v>
      </c>
      <c r="M313" s="113">
        <v>15428</v>
      </c>
      <c r="N313" s="113">
        <v>302747</v>
      </c>
      <c r="O313" s="113">
        <v>551.11</v>
      </c>
      <c r="P313" s="113">
        <v>0</v>
      </c>
      <c r="Q313" s="113">
        <v>0</v>
      </c>
      <c r="R313" s="113">
        <v>0</v>
      </c>
      <c r="S313" s="114">
        <v>0</v>
      </c>
      <c r="T313" s="113" t="s">
        <v>56</v>
      </c>
      <c r="U313" s="129">
        <f t="shared" si="28"/>
        <v>3181000.11</v>
      </c>
      <c r="V313" s="86">
        <f t="shared" si="29"/>
        <v>11.633472663150487</v>
      </c>
      <c r="W313" s="6"/>
      <c r="X313" s="129">
        <v>19464063.84</v>
      </c>
      <c r="Y313" s="94">
        <v>27343513</v>
      </c>
      <c r="Z313" s="113">
        <f t="shared" si="30"/>
        <v>7879449.1600000001</v>
      </c>
      <c r="AA313" s="114">
        <f t="shared" si="31"/>
        <v>916653.5640354408</v>
      </c>
      <c r="AB313" s="6"/>
      <c r="AC313" s="92">
        <v>132.3068840249604</v>
      </c>
      <c r="AD313" s="93">
        <f t="shared" si="32"/>
        <v>135.77256863315219</v>
      </c>
      <c r="AE313" s="89">
        <f t="shared" si="33"/>
        <v>3.4656846081917934</v>
      </c>
      <c r="AF313" s="94">
        <v>0.48</v>
      </c>
      <c r="AG313" s="94">
        <v>1</v>
      </c>
      <c r="AH313" s="95">
        <f t="shared" si="34"/>
        <v>135.77256863315219</v>
      </c>
      <c r="AI313" s="50"/>
      <c r="AJ313" s="50"/>
      <c r="AK313" s="78">
        <v>137.84166153083484</v>
      </c>
      <c r="AL313" s="84">
        <v>115.25440241214848</v>
      </c>
      <c r="AM313" s="84">
        <v>137.84166153083484</v>
      </c>
      <c r="AN313" s="84">
        <v>137.84166153083484</v>
      </c>
      <c r="AO313" s="144">
        <v>137.84166153083484</v>
      </c>
      <c r="AP313" s="84">
        <v>137.84166153083484</v>
      </c>
      <c r="AQ313" s="84">
        <v>135.77256863315219</v>
      </c>
      <c r="AR313" s="144">
        <v>135.77256863315219</v>
      </c>
      <c r="AS313" s="86"/>
      <c r="AT313" s="6">
        <f>IF(C313=1,IFERROR((X313-[1]abvfnd20!X313)/[1]abvfnd20!X313*100,""),"")</f>
        <v>1.8937105307555657</v>
      </c>
      <c r="AU313" s="148">
        <v>1.8937105307555657</v>
      </c>
      <c r="AV313" s="149">
        <v>0.28979794636683343</v>
      </c>
      <c r="AW313" s="49"/>
    </row>
    <row r="314" spans="1:49" ht="11.25" x14ac:dyDescent="0.2">
      <c r="A314" s="110">
        <v>305</v>
      </c>
      <c r="B314" s="111" t="s">
        <v>364</v>
      </c>
      <c r="C314" s="112">
        <v>1</v>
      </c>
      <c r="D314" s="129">
        <v>0</v>
      </c>
      <c r="E314" s="113">
        <v>0</v>
      </c>
      <c r="F314" s="113">
        <v>0</v>
      </c>
      <c r="G314" s="113">
        <v>0</v>
      </c>
      <c r="H314" s="113">
        <v>0</v>
      </c>
      <c r="I314" s="113">
        <v>0</v>
      </c>
      <c r="J314" s="113">
        <v>2124373</v>
      </c>
      <c r="K314" s="113">
        <v>0</v>
      </c>
      <c r="L314" s="113">
        <v>3462190</v>
      </c>
      <c r="M314" s="113">
        <v>338</v>
      </c>
      <c r="N314" s="113">
        <v>0</v>
      </c>
      <c r="O314" s="113">
        <v>65774.94</v>
      </c>
      <c r="P314" s="113">
        <v>0</v>
      </c>
      <c r="Q314" s="113">
        <v>0</v>
      </c>
      <c r="R314" s="113">
        <v>0</v>
      </c>
      <c r="S314" s="114">
        <v>0</v>
      </c>
      <c r="T314" s="113" t="s">
        <v>56</v>
      </c>
      <c r="U314" s="129">
        <f t="shared" si="28"/>
        <v>5652675.9400000004</v>
      </c>
      <c r="V314" s="86">
        <f t="shared" si="29"/>
        <v>10.130670978414596</v>
      </c>
      <c r="W314" s="6"/>
      <c r="X314" s="129">
        <v>38545137.935350008</v>
      </c>
      <c r="Y314" s="94">
        <v>55797646.099099934</v>
      </c>
      <c r="Z314" s="113">
        <f t="shared" si="30"/>
        <v>17252508.163749926</v>
      </c>
      <c r="AA314" s="114">
        <f t="shared" si="31"/>
        <v>1747794.8375936227</v>
      </c>
      <c r="AB314" s="6"/>
      <c r="AC314" s="92">
        <v>132.45188285644568</v>
      </c>
      <c r="AD314" s="93">
        <f t="shared" si="32"/>
        <v>140.22482252407983</v>
      </c>
      <c r="AE314" s="89">
        <f t="shared" si="33"/>
        <v>7.772939667634148</v>
      </c>
      <c r="AF314" s="94">
        <v>68.08</v>
      </c>
      <c r="AG314" s="94">
        <v>1</v>
      </c>
      <c r="AH314" s="95">
        <f t="shared" si="34"/>
        <v>140.22482252407983</v>
      </c>
      <c r="AI314" s="50"/>
      <c r="AJ314" s="50"/>
      <c r="AK314" s="78">
        <v>136.91152857999683</v>
      </c>
      <c r="AL314" s="84">
        <v>137.23963886073466</v>
      </c>
      <c r="AM314" s="84">
        <v>136.91152857999683</v>
      </c>
      <c r="AN314" s="84">
        <v>140.172236113368</v>
      </c>
      <c r="AO314" s="144">
        <v>140.22301486483062</v>
      </c>
      <c r="AP314" s="84">
        <v>140.22301486483062</v>
      </c>
      <c r="AQ314" s="84">
        <v>140.22284579918349</v>
      </c>
      <c r="AR314" s="144">
        <v>140.22482252407983</v>
      </c>
      <c r="AS314" s="86"/>
      <c r="AT314" s="6">
        <f>IF(C314=1,IFERROR((X314-[1]abvfnd20!X314)/[1]abvfnd20!X314*100,""),"")</f>
        <v>1.8316989019042051</v>
      </c>
      <c r="AU314" s="148">
        <v>1.8316989019042051</v>
      </c>
      <c r="AV314" s="149">
        <v>4.2503301170479233</v>
      </c>
      <c r="AW314" s="49"/>
    </row>
    <row r="315" spans="1:49" ht="11.25" x14ac:dyDescent="0.2">
      <c r="A315" s="110">
        <v>306</v>
      </c>
      <c r="B315" s="111" t="s">
        <v>365</v>
      </c>
      <c r="C315" s="112">
        <v>1</v>
      </c>
      <c r="D315" s="129">
        <v>0</v>
      </c>
      <c r="E315" s="113">
        <v>77050</v>
      </c>
      <c r="F315" s="113">
        <v>0</v>
      </c>
      <c r="G315" s="113">
        <v>0</v>
      </c>
      <c r="H315" s="113">
        <v>0</v>
      </c>
      <c r="I315" s="113">
        <v>0</v>
      </c>
      <c r="J315" s="113">
        <v>69000</v>
      </c>
      <c r="K315" s="113">
        <v>44300</v>
      </c>
      <c r="L315" s="113">
        <v>75603</v>
      </c>
      <c r="M315" s="113">
        <v>0</v>
      </c>
      <c r="N315" s="113">
        <v>0</v>
      </c>
      <c r="O315" s="113">
        <v>7747.6</v>
      </c>
      <c r="P315" s="113">
        <v>0</v>
      </c>
      <c r="Q315" s="113">
        <v>0</v>
      </c>
      <c r="R315" s="113">
        <v>0</v>
      </c>
      <c r="S315" s="114">
        <v>0</v>
      </c>
      <c r="T315" s="113" t="s">
        <v>66</v>
      </c>
      <c r="U315" s="129">
        <f t="shared" si="28"/>
        <v>227582.76999999996</v>
      </c>
      <c r="V315" s="86">
        <f t="shared" si="29"/>
        <v>9.8847252044165277</v>
      </c>
      <c r="W315" s="6"/>
      <c r="X315" s="129">
        <v>1614023.6</v>
      </c>
      <c r="Y315" s="94">
        <v>2302368.2023888254</v>
      </c>
      <c r="Z315" s="113">
        <f t="shared" si="30"/>
        <v>688344.60238882527</v>
      </c>
      <c r="AA315" s="114">
        <f t="shared" si="31"/>
        <v>68040.972405568944</v>
      </c>
      <c r="AB315" s="6"/>
      <c r="AC315" s="92">
        <v>117.39446868511804</v>
      </c>
      <c r="AD315" s="93">
        <f t="shared" si="32"/>
        <v>138.43212887241899</v>
      </c>
      <c r="AE315" s="89">
        <f t="shared" si="33"/>
        <v>21.037660187300943</v>
      </c>
      <c r="AF315" s="94">
        <v>9</v>
      </c>
      <c r="AG315" s="94">
        <v>1</v>
      </c>
      <c r="AH315" s="95">
        <f t="shared" si="34"/>
        <v>138.43212887241899</v>
      </c>
      <c r="AI315" s="50"/>
      <c r="AJ315" s="50"/>
      <c r="AK315" s="78">
        <v>141.36379267941771</v>
      </c>
      <c r="AL315" s="84">
        <v>141.41864644014061</v>
      </c>
      <c r="AM315" s="84">
        <v>141.36379267941771</v>
      </c>
      <c r="AN315" s="84">
        <v>139.76460190543312</v>
      </c>
      <c r="AO315" s="144">
        <v>138.34312022715454</v>
      </c>
      <c r="AP315" s="84">
        <v>138.34312022715454</v>
      </c>
      <c r="AQ315" s="84">
        <v>138.33479592698725</v>
      </c>
      <c r="AR315" s="144">
        <v>138.43212887241899</v>
      </c>
      <c r="AS315" s="86"/>
      <c r="AT315" s="6">
        <f>IF(C315=1,IFERROR((X315-[1]abvfnd20!X315)/[1]abvfnd20!X315*100,""),"")</f>
        <v>4.2288355252333538</v>
      </c>
      <c r="AU315" s="148">
        <v>4.2288355252333538</v>
      </c>
      <c r="AV315" s="149">
        <v>3.7496402653965624</v>
      </c>
      <c r="AW315" s="49"/>
    </row>
    <row r="316" spans="1:49" ht="11.25" x14ac:dyDescent="0.2">
      <c r="A316" s="110">
        <v>307</v>
      </c>
      <c r="B316" s="111" t="s">
        <v>366</v>
      </c>
      <c r="C316" s="112">
        <v>1</v>
      </c>
      <c r="D316" s="129">
        <v>0</v>
      </c>
      <c r="E316" s="113">
        <v>0</v>
      </c>
      <c r="F316" s="113">
        <v>0</v>
      </c>
      <c r="G316" s="113">
        <v>0</v>
      </c>
      <c r="H316" s="113">
        <v>0</v>
      </c>
      <c r="I316" s="113">
        <v>0</v>
      </c>
      <c r="J316" s="113">
        <v>1994399</v>
      </c>
      <c r="K316" s="113">
        <v>513501</v>
      </c>
      <c r="L316" s="113">
        <v>688526</v>
      </c>
      <c r="M316" s="113">
        <v>42828</v>
      </c>
      <c r="N316" s="113">
        <v>0</v>
      </c>
      <c r="O316" s="113">
        <v>49762.860000000008</v>
      </c>
      <c r="P316" s="113">
        <v>0</v>
      </c>
      <c r="Q316" s="113">
        <v>0</v>
      </c>
      <c r="R316" s="113">
        <v>0</v>
      </c>
      <c r="S316" s="114">
        <v>0</v>
      </c>
      <c r="T316" s="113" t="s">
        <v>56</v>
      </c>
      <c r="U316" s="129">
        <f t="shared" si="28"/>
        <v>3289016.86</v>
      </c>
      <c r="V316" s="86">
        <f t="shared" si="29"/>
        <v>5.7042310467519979</v>
      </c>
      <c r="W316" s="6"/>
      <c r="X316" s="129">
        <v>39454988.392580003</v>
      </c>
      <c r="Y316" s="94">
        <v>57659250.353696197</v>
      </c>
      <c r="Z316" s="113">
        <f t="shared" si="30"/>
        <v>18204261.961116195</v>
      </c>
      <c r="AA316" s="114">
        <f t="shared" si="31"/>
        <v>1038413.1626180541</v>
      </c>
      <c r="AB316" s="6"/>
      <c r="AC316" s="92">
        <v>134.35027273973387</v>
      </c>
      <c r="AD316" s="93">
        <f t="shared" si="32"/>
        <v>143.507423263433</v>
      </c>
      <c r="AE316" s="89">
        <f t="shared" si="33"/>
        <v>9.15715052369913</v>
      </c>
      <c r="AF316" s="94">
        <v>36.380000000000003</v>
      </c>
      <c r="AG316" s="94">
        <v>1</v>
      </c>
      <c r="AH316" s="95">
        <f t="shared" si="34"/>
        <v>143.507423263433</v>
      </c>
      <c r="AI316" s="50"/>
      <c r="AJ316" s="50"/>
      <c r="AK316" s="78">
        <v>142.04358425340948</v>
      </c>
      <c r="AL316" s="84">
        <v>142.20050206491612</v>
      </c>
      <c r="AM316" s="84">
        <v>142.04358425340948</v>
      </c>
      <c r="AN316" s="84">
        <v>143.37816728172982</v>
      </c>
      <c r="AO316" s="144">
        <v>143.49199699768931</v>
      </c>
      <c r="AP316" s="84">
        <v>143.49199699768931</v>
      </c>
      <c r="AQ316" s="84">
        <v>143.49195782328283</v>
      </c>
      <c r="AR316" s="144">
        <v>143.507423263433</v>
      </c>
      <c r="AS316" s="86"/>
      <c r="AT316" s="6">
        <f>IF(C316=1,IFERROR((X316-[1]abvfnd20!X316)/[1]abvfnd20!X316*100,""),"")</f>
        <v>0.68696950695221481</v>
      </c>
      <c r="AU316" s="148">
        <v>0.68696950695221481</v>
      </c>
      <c r="AV316" s="149">
        <v>1.9376338703045881</v>
      </c>
      <c r="AW316" s="49"/>
    </row>
    <row r="317" spans="1:49" ht="11.25" x14ac:dyDescent="0.2">
      <c r="A317" s="110">
        <v>308</v>
      </c>
      <c r="B317" s="111" t="s">
        <v>367</v>
      </c>
      <c r="C317" s="112">
        <v>1</v>
      </c>
      <c r="D317" s="129">
        <v>0</v>
      </c>
      <c r="E317" s="113">
        <v>0</v>
      </c>
      <c r="F317" s="113">
        <v>0</v>
      </c>
      <c r="G317" s="113">
        <v>0</v>
      </c>
      <c r="H317" s="113">
        <v>0</v>
      </c>
      <c r="I317" s="113">
        <v>0</v>
      </c>
      <c r="J317" s="113">
        <v>1705398</v>
      </c>
      <c r="K317" s="113">
        <v>1326459</v>
      </c>
      <c r="L317" s="113">
        <v>9800000</v>
      </c>
      <c r="M317" s="113">
        <v>1295</v>
      </c>
      <c r="N317" s="113">
        <v>0</v>
      </c>
      <c r="O317" s="113">
        <v>21771.4</v>
      </c>
      <c r="P317" s="113">
        <v>0</v>
      </c>
      <c r="Q317" s="113">
        <v>0</v>
      </c>
      <c r="R317" s="113">
        <v>0</v>
      </c>
      <c r="S317" s="114">
        <v>0</v>
      </c>
      <c r="T317" s="113" t="s">
        <v>56</v>
      </c>
      <c r="U317" s="129">
        <f t="shared" si="28"/>
        <v>12854923.4</v>
      </c>
      <c r="V317" s="86">
        <f t="shared" si="29"/>
        <v>10.760074287773284</v>
      </c>
      <c r="W317" s="6"/>
      <c r="X317" s="129">
        <v>78968509.286119998</v>
      </c>
      <c r="Y317" s="94">
        <v>119468723.50692877</v>
      </c>
      <c r="Z317" s="113">
        <f t="shared" si="30"/>
        <v>40500214.220808774</v>
      </c>
      <c r="AA317" s="114">
        <f t="shared" si="31"/>
        <v>4357853.1368663441</v>
      </c>
      <c r="AB317" s="6"/>
      <c r="AC317" s="92">
        <v>159.0986755154176</v>
      </c>
      <c r="AD317" s="93">
        <f t="shared" si="32"/>
        <v>145.76806807000855</v>
      </c>
      <c r="AE317" s="89">
        <f t="shared" si="33"/>
        <v>-13.330607445409044</v>
      </c>
      <c r="AF317" s="94">
        <v>15.950000000000001</v>
      </c>
      <c r="AG317" s="94">
        <v>1</v>
      </c>
      <c r="AH317" s="95">
        <f t="shared" si="34"/>
        <v>145.76806807000855</v>
      </c>
      <c r="AI317" s="50"/>
      <c r="AJ317" s="50"/>
      <c r="AK317" s="78">
        <v>149.87836683713917</v>
      </c>
      <c r="AL317" s="84">
        <v>149.90211169797095</v>
      </c>
      <c r="AM317" s="84">
        <v>149.87836683713917</v>
      </c>
      <c r="AN317" s="84">
        <v>145.76582070728796</v>
      </c>
      <c r="AO317" s="144">
        <v>145.765954460182</v>
      </c>
      <c r="AP317" s="84">
        <v>145.765954460182</v>
      </c>
      <c r="AQ317" s="84">
        <v>145.76575677980722</v>
      </c>
      <c r="AR317" s="144">
        <v>145.76806807000855</v>
      </c>
      <c r="AS317" s="86"/>
      <c r="AT317" s="6">
        <f>IF(C317=1,IFERROR((X317-[1]abvfnd20!X317)/[1]abvfnd20!X317*100,""),"")</f>
        <v>5.2386429323487933</v>
      </c>
      <c r="AU317" s="148">
        <v>5.2386429323487933</v>
      </c>
      <c r="AV317" s="149">
        <v>1.955852853897692</v>
      </c>
      <c r="AW317" s="49"/>
    </row>
    <row r="318" spans="1:49" ht="11.25" x14ac:dyDescent="0.2">
      <c r="A318" s="110">
        <v>309</v>
      </c>
      <c r="B318" s="111" t="s">
        <v>368</v>
      </c>
      <c r="C318" s="112">
        <v>1</v>
      </c>
      <c r="D318" s="129">
        <v>0</v>
      </c>
      <c r="E318" s="113">
        <v>81380</v>
      </c>
      <c r="F318" s="113">
        <v>0</v>
      </c>
      <c r="G318" s="113">
        <v>0</v>
      </c>
      <c r="H318" s="113">
        <v>0</v>
      </c>
      <c r="I318" s="113">
        <v>0</v>
      </c>
      <c r="J318" s="113">
        <v>265059</v>
      </c>
      <c r="K318" s="113">
        <v>368275</v>
      </c>
      <c r="L318" s="113">
        <v>462608</v>
      </c>
      <c r="M318" s="113">
        <v>1521</v>
      </c>
      <c r="N318" s="113">
        <v>194649</v>
      </c>
      <c r="O318" s="113">
        <v>2335.69</v>
      </c>
      <c r="P318" s="113">
        <v>0</v>
      </c>
      <c r="Q318" s="113">
        <v>0</v>
      </c>
      <c r="R318" s="113">
        <v>0</v>
      </c>
      <c r="S318" s="114">
        <v>0</v>
      </c>
      <c r="T318" s="113" t="s">
        <v>222</v>
      </c>
      <c r="U318" s="129">
        <f t="shared" si="28"/>
        <v>1375827.69</v>
      </c>
      <c r="V318" s="86">
        <f t="shared" si="29"/>
        <v>7.8480774866061793</v>
      </c>
      <c r="W318" s="6"/>
      <c r="X318" s="129">
        <v>15723620.550000001</v>
      </c>
      <c r="Y318" s="94">
        <v>17530760.779923983</v>
      </c>
      <c r="Z318" s="113">
        <f t="shared" si="30"/>
        <v>1807140.2299239822</v>
      </c>
      <c r="AA318" s="114">
        <f t="shared" si="31"/>
        <v>141825.76553606719</v>
      </c>
      <c r="AB318" s="6"/>
      <c r="AC318" s="92">
        <v>105.57897449459317</v>
      </c>
      <c r="AD318" s="93">
        <f t="shared" si="32"/>
        <v>110.59116416026662</v>
      </c>
      <c r="AE318" s="89">
        <f t="shared" si="33"/>
        <v>5.0121896656734464</v>
      </c>
      <c r="AF318" s="94">
        <v>4.32</v>
      </c>
      <c r="AG318" s="94">
        <v>1</v>
      </c>
      <c r="AH318" s="95">
        <f t="shared" si="34"/>
        <v>110.59116416026662</v>
      </c>
      <c r="AI318" s="50"/>
      <c r="AJ318" s="50"/>
      <c r="AK318" s="78">
        <v>109.16123365670711</v>
      </c>
      <c r="AL318" s="84">
        <v>108.85684878287663</v>
      </c>
      <c r="AM318" s="84">
        <v>109.16123365670711</v>
      </c>
      <c r="AN318" s="84">
        <v>111.10618078559172</v>
      </c>
      <c r="AO318" s="144">
        <v>110.59042482067676</v>
      </c>
      <c r="AP318" s="84">
        <v>110.59042482067676</v>
      </c>
      <c r="AQ318" s="84">
        <v>110.59035567214086</v>
      </c>
      <c r="AR318" s="144">
        <v>110.59116416026662</v>
      </c>
      <c r="AS318" s="86"/>
      <c r="AT318" s="6">
        <f>IF(C318=1,IFERROR((X318-[1]abvfnd20!X318)/[1]abvfnd20!X318*100,""),"")</f>
        <v>-0.87451320386111431</v>
      </c>
      <c r="AU318" s="148">
        <v>-0.87451320386111431</v>
      </c>
      <c r="AV318" s="149">
        <v>0.70369823715160751</v>
      </c>
      <c r="AW318" s="49"/>
    </row>
    <row r="319" spans="1:49" ht="11.25" x14ac:dyDescent="0.2">
      <c r="A319" s="110">
        <v>310</v>
      </c>
      <c r="B319" s="111" t="s">
        <v>369</v>
      </c>
      <c r="C319" s="112">
        <v>1</v>
      </c>
      <c r="D319" s="129">
        <v>0</v>
      </c>
      <c r="E319" s="113">
        <v>0</v>
      </c>
      <c r="F319" s="113">
        <v>0</v>
      </c>
      <c r="G319" s="113">
        <v>0</v>
      </c>
      <c r="H319" s="113">
        <v>0</v>
      </c>
      <c r="I319" s="113">
        <v>0</v>
      </c>
      <c r="J319" s="113">
        <v>180000</v>
      </c>
      <c r="K319" s="113">
        <v>1200000</v>
      </c>
      <c r="L319" s="113">
        <v>1959373</v>
      </c>
      <c r="M319" s="113">
        <v>8383</v>
      </c>
      <c r="N319" s="113">
        <v>219916</v>
      </c>
      <c r="O319" s="113">
        <v>87731.98000000001</v>
      </c>
      <c r="P319" s="113">
        <v>0</v>
      </c>
      <c r="Q319" s="113">
        <v>0</v>
      </c>
      <c r="R319" s="113">
        <v>0</v>
      </c>
      <c r="S319" s="114">
        <v>0</v>
      </c>
      <c r="T319" s="113" t="s">
        <v>56</v>
      </c>
      <c r="U319" s="129">
        <f t="shared" si="28"/>
        <v>3655403.98</v>
      </c>
      <c r="V319" s="86">
        <f t="shared" si="29"/>
        <v>9.475343943622228</v>
      </c>
      <c r="W319" s="6"/>
      <c r="X319" s="129">
        <v>29995900.239999998</v>
      </c>
      <c r="Y319" s="94">
        <v>38578061.142154329</v>
      </c>
      <c r="Z319" s="113">
        <f t="shared" si="30"/>
        <v>8582160.9021543302</v>
      </c>
      <c r="AA319" s="114">
        <f t="shared" si="31"/>
        <v>813189.26327419502</v>
      </c>
      <c r="AB319" s="6"/>
      <c r="AC319" s="92">
        <v>120.37752224027329</v>
      </c>
      <c r="AD319" s="93">
        <f t="shared" si="32"/>
        <v>125.90011160431882</v>
      </c>
      <c r="AE319" s="89">
        <f t="shared" si="33"/>
        <v>5.5225893640455297</v>
      </c>
      <c r="AF319" s="94">
        <v>102.69</v>
      </c>
      <c r="AG319" s="94">
        <v>1</v>
      </c>
      <c r="AH319" s="95">
        <f t="shared" si="34"/>
        <v>125.90011160431882</v>
      </c>
      <c r="AI319" s="50"/>
      <c r="AJ319" s="50"/>
      <c r="AK319" s="78">
        <v>110.34681368821701</v>
      </c>
      <c r="AL319" s="84">
        <v>125.85205202925376</v>
      </c>
      <c r="AM319" s="84">
        <v>110.34681368821701</v>
      </c>
      <c r="AN319" s="84">
        <v>116.86605742360373</v>
      </c>
      <c r="AO319" s="144">
        <v>116.06818576542943</v>
      </c>
      <c r="AP319" s="84">
        <v>116.06818576542943</v>
      </c>
      <c r="AQ319" s="84">
        <v>129.80087624159449</v>
      </c>
      <c r="AR319" s="144">
        <v>125.90011160431882</v>
      </c>
      <c r="AS319" s="86"/>
      <c r="AT319" s="6">
        <f>IF(C319=1,IFERROR((X319-[1]abvfnd20!X319)/[1]abvfnd20!X319*100,""),"")</f>
        <v>-0.6649243659528391</v>
      </c>
      <c r="AU319" s="148">
        <v>-0.6649243659528391</v>
      </c>
      <c r="AV319" s="149">
        <v>14.52682781923599</v>
      </c>
      <c r="AW319" s="49"/>
    </row>
    <row r="320" spans="1:49" ht="11.25" x14ac:dyDescent="0.2">
      <c r="A320" s="110">
        <v>311</v>
      </c>
      <c r="B320" s="111" t="s">
        <v>370</v>
      </c>
      <c r="C320" s="112">
        <v>0</v>
      </c>
      <c r="D320" s="129">
        <v>0</v>
      </c>
      <c r="E320" s="113">
        <v>0</v>
      </c>
      <c r="F320" s="113">
        <v>0</v>
      </c>
      <c r="G320" s="113">
        <v>0</v>
      </c>
      <c r="H320" s="113">
        <v>0</v>
      </c>
      <c r="I320" s="113">
        <v>0</v>
      </c>
      <c r="J320" s="113">
        <v>0</v>
      </c>
      <c r="K320" s="113">
        <v>0</v>
      </c>
      <c r="L320" s="113">
        <v>0</v>
      </c>
      <c r="M320" s="113">
        <v>0</v>
      </c>
      <c r="N320" s="113">
        <v>0</v>
      </c>
      <c r="O320" s="113">
        <v>0</v>
      </c>
      <c r="P320" s="113">
        <v>0</v>
      </c>
      <c r="Q320" s="113">
        <v>0</v>
      </c>
      <c r="R320" s="113">
        <v>0</v>
      </c>
      <c r="S320" s="114">
        <v>0</v>
      </c>
      <c r="T320" s="113">
        <v>0</v>
      </c>
      <c r="U320" s="129">
        <f t="shared" si="28"/>
        <v>0</v>
      </c>
      <c r="V320" s="86">
        <f t="shared" si="29"/>
        <v>0</v>
      </c>
      <c r="W320" s="6"/>
      <c r="X320" s="129">
        <v>0</v>
      </c>
      <c r="Y320" s="94">
        <v>0</v>
      </c>
      <c r="Z320" s="113">
        <f t="shared" si="30"/>
        <v>0</v>
      </c>
      <c r="AA320" s="114">
        <f t="shared" si="31"/>
        <v>0</v>
      </c>
      <c r="AB320" s="6"/>
      <c r="AC320" s="92">
        <v>0</v>
      </c>
      <c r="AD320" s="93">
        <f t="shared" si="32"/>
        <v>0</v>
      </c>
      <c r="AE320" s="89">
        <f t="shared" si="33"/>
        <v>0</v>
      </c>
      <c r="AF320" s="94">
        <v>0</v>
      </c>
      <c r="AG320" s="94" t="s">
        <v>58</v>
      </c>
      <c r="AH320" s="95">
        <f t="shared" si="34"/>
        <v>0</v>
      </c>
      <c r="AI320" s="50"/>
      <c r="AJ320" s="50"/>
      <c r="AK320" s="78">
        <v>0</v>
      </c>
      <c r="AL320" s="84">
        <v>0</v>
      </c>
      <c r="AM320" s="84">
        <v>0</v>
      </c>
      <c r="AN320" s="84">
        <v>0</v>
      </c>
      <c r="AO320" s="144">
        <v>0</v>
      </c>
      <c r="AP320" s="84">
        <v>0</v>
      </c>
      <c r="AQ320" s="84">
        <v>0</v>
      </c>
      <c r="AR320" s="144">
        <v>0</v>
      </c>
      <c r="AS320" s="86"/>
      <c r="AT320" s="6" t="str">
        <f>IF(C320=1,IFERROR((X320-[1]abvfnd20!X320)/[1]abvfnd20!X320*100,""),"")</f>
        <v/>
      </c>
      <c r="AU320" s="148" t="s">
        <v>513</v>
      </c>
      <c r="AV320" s="149" t="s">
        <v>513</v>
      </c>
      <c r="AW320" s="49"/>
    </row>
    <row r="321" spans="1:49" ht="11.25" x14ac:dyDescent="0.2">
      <c r="A321" s="110">
        <v>312</v>
      </c>
      <c r="B321" s="111" t="s">
        <v>371</v>
      </c>
      <c r="C321" s="112">
        <v>0</v>
      </c>
      <c r="D321" s="129">
        <v>0</v>
      </c>
      <c r="E321" s="113">
        <v>0</v>
      </c>
      <c r="F321" s="113">
        <v>0</v>
      </c>
      <c r="G321" s="113">
        <v>0</v>
      </c>
      <c r="H321" s="113">
        <v>0</v>
      </c>
      <c r="I321" s="113">
        <v>0</v>
      </c>
      <c r="J321" s="113">
        <v>0</v>
      </c>
      <c r="K321" s="113">
        <v>0</v>
      </c>
      <c r="L321" s="113">
        <v>0</v>
      </c>
      <c r="M321" s="113">
        <v>0</v>
      </c>
      <c r="N321" s="113">
        <v>0</v>
      </c>
      <c r="O321" s="113">
        <v>0</v>
      </c>
      <c r="P321" s="113">
        <v>0</v>
      </c>
      <c r="Q321" s="113">
        <v>0</v>
      </c>
      <c r="R321" s="113">
        <v>0</v>
      </c>
      <c r="S321" s="114">
        <v>0</v>
      </c>
      <c r="T321" s="113">
        <v>0</v>
      </c>
      <c r="U321" s="129">
        <f t="shared" si="28"/>
        <v>0</v>
      </c>
      <c r="V321" s="86">
        <f t="shared" si="29"/>
        <v>0</v>
      </c>
      <c r="W321" s="6"/>
      <c r="X321" s="129">
        <v>0</v>
      </c>
      <c r="Y321" s="94">
        <v>0</v>
      </c>
      <c r="Z321" s="113">
        <f t="shared" si="30"/>
        <v>0</v>
      </c>
      <c r="AA321" s="114">
        <f t="shared" si="31"/>
        <v>0</v>
      </c>
      <c r="AB321" s="6"/>
      <c r="AC321" s="92">
        <v>0</v>
      </c>
      <c r="AD321" s="93">
        <f t="shared" si="32"/>
        <v>0</v>
      </c>
      <c r="AE321" s="89">
        <f t="shared" si="33"/>
        <v>0</v>
      </c>
      <c r="AF321" s="94">
        <v>0</v>
      </c>
      <c r="AG321" s="94" t="s">
        <v>58</v>
      </c>
      <c r="AH321" s="95">
        <f t="shared" si="34"/>
        <v>0</v>
      </c>
      <c r="AI321" s="50"/>
      <c r="AJ321" s="50"/>
      <c r="AK321" s="78">
        <v>0</v>
      </c>
      <c r="AL321" s="84">
        <v>0</v>
      </c>
      <c r="AM321" s="84">
        <v>0</v>
      </c>
      <c r="AN321" s="84">
        <v>0</v>
      </c>
      <c r="AO321" s="144">
        <v>0</v>
      </c>
      <c r="AP321" s="84">
        <v>0</v>
      </c>
      <c r="AQ321" s="84">
        <v>0</v>
      </c>
      <c r="AR321" s="144">
        <v>0</v>
      </c>
      <c r="AS321" s="86"/>
      <c r="AT321" s="6" t="str">
        <f>IF(C321=1,IFERROR((X321-[1]abvfnd20!X321)/[1]abvfnd20!X321*100,""),"")</f>
        <v/>
      </c>
      <c r="AU321" s="148" t="s">
        <v>513</v>
      </c>
      <c r="AV321" s="149" t="s">
        <v>513</v>
      </c>
      <c r="AW321" s="49"/>
    </row>
    <row r="322" spans="1:49" ht="11.25" x14ac:dyDescent="0.2">
      <c r="A322" s="110">
        <v>313</v>
      </c>
      <c r="B322" s="111" t="s">
        <v>372</v>
      </c>
      <c r="C322" s="112">
        <v>0</v>
      </c>
      <c r="D322" s="129">
        <v>0</v>
      </c>
      <c r="E322" s="113">
        <v>0</v>
      </c>
      <c r="F322" s="113">
        <v>0</v>
      </c>
      <c r="G322" s="113">
        <v>0</v>
      </c>
      <c r="H322" s="113">
        <v>0</v>
      </c>
      <c r="I322" s="113">
        <v>0</v>
      </c>
      <c r="J322" s="113">
        <v>0</v>
      </c>
      <c r="K322" s="113">
        <v>0</v>
      </c>
      <c r="L322" s="113">
        <v>0</v>
      </c>
      <c r="M322" s="113">
        <v>0</v>
      </c>
      <c r="N322" s="113">
        <v>0</v>
      </c>
      <c r="O322" s="113">
        <v>0</v>
      </c>
      <c r="P322" s="113">
        <v>0</v>
      </c>
      <c r="Q322" s="113">
        <v>0</v>
      </c>
      <c r="R322" s="113">
        <v>0</v>
      </c>
      <c r="S322" s="114">
        <v>0</v>
      </c>
      <c r="T322" s="113">
        <v>0</v>
      </c>
      <c r="U322" s="129">
        <f t="shared" si="28"/>
        <v>0</v>
      </c>
      <c r="V322" s="86">
        <f t="shared" si="29"/>
        <v>0</v>
      </c>
      <c r="W322" s="6"/>
      <c r="X322" s="129">
        <v>14657.8</v>
      </c>
      <c r="Y322" s="94">
        <v>20179.2</v>
      </c>
      <c r="Z322" s="113">
        <f t="shared" si="30"/>
        <v>5521.4000000000015</v>
      </c>
      <c r="AA322" s="114">
        <f t="shared" si="31"/>
        <v>0</v>
      </c>
      <c r="AB322" s="6"/>
      <c r="AC322" s="92">
        <v>0</v>
      </c>
      <c r="AD322" s="93">
        <f t="shared" si="32"/>
        <v>0</v>
      </c>
      <c r="AE322" s="89">
        <f t="shared" si="33"/>
        <v>0</v>
      </c>
      <c r="AF322" s="94">
        <v>0</v>
      </c>
      <c r="AG322" s="94" t="s">
        <v>58</v>
      </c>
      <c r="AH322" s="95">
        <f t="shared" si="34"/>
        <v>0</v>
      </c>
      <c r="AI322" s="50"/>
      <c r="AJ322" s="50"/>
      <c r="AK322" s="78">
        <v>0</v>
      </c>
      <c r="AL322" s="84">
        <v>0</v>
      </c>
      <c r="AM322" s="84">
        <v>0</v>
      </c>
      <c r="AN322" s="84">
        <v>0</v>
      </c>
      <c r="AO322" s="144">
        <v>0</v>
      </c>
      <c r="AP322" s="84">
        <v>0</v>
      </c>
      <c r="AQ322" s="84">
        <v>0</v>
      </c>
      <c r="AR322" s="144">
        <v>0</v>
      </c>
      <c r="AS322" s="86"/>
      <c r="AT322" s="6" t="str">
        <f>IF(C322=1,IFERROR((X322-[1]abvfnd20!X322)/[1]abvfnd20!X322*100,""),"")</f>
        <v/>
      </c>
      <c r="AU322" s="148" t="s">
        <v>513</v>
      </c>
      <c r="AV322" s="149" t="s">
        <v>513</v>
      </c>
      <c r="AW322" s="49"/>
    </row>
    <row r="323" spans="1:49" ht="11.25" x14ac:dyDescent="0.2">
      <c r="A323" s="110">
        <v>314</v>
      </c>
      <c r="B323" s="111" t="s">
        <v>373</v>
      </c>
      <c r="C323" s="112">
        <v>1</v>
      </c>
      <c r="D323" s="129">
        <v>0</v>
      </c>
      <c r="E323" s="113">
        <v>806928</v>
      </c>
      <c r="F323" s="113">
        <v>0</v>
      </c>
      <c r="G323" s="113">
        <v>0</v>
      </c>
      <c r="H323" s="113">
        <v>0</v>
      </c>
      <c r="I323" s="113">
        <v>0</v>
      </c>
      <c r="J323" s="113">
        <v>3142441</v>
      </c>
      <c r="K323" s="113">
        <v>-420000</v>
      </c>
      <c r="L323" s="113">
        <v>2596008</v>
      </c>
      <c r="M323" s="113">
        <v>26151</v>
      </c>
      <c r="N323" s="113">
        <v>0</v>
      </c>
      <c r="O323" s="113">
        <v>10257.800000000001</v>
      </c>
      <c r="P323" s="113">
        <v>0</v>
      </c>
      <c r="Q323" s="113">
        <v>0</v>
      </c>
      <c r="R323" s="113">
        <v>0</v>
      </c>
      <c r="S323" s="114">
        <v>0</v>
      </c>
      <c r="T323" s="113" t="s">
        <v>66</v>
      </c>
      <c r="U323" s="129">
        <f t="shared" si="28"/>
        <v>4578220.92</v>
      </c>
      <c r="V323" s="86">
        <f t="shared" si="29"/>
        <v>7.6191099666488462</v>
      </c>
      <c r="W323" s="6"/>
      <c r="X323" s="129">
        <v>33148323.506280009</v>
      </c>
      <c r="Y323" s="94">
        <v>60088657.862142175</v>
      </c>
      <c r="Z323" s="113">
        <f t="shared" si="30"/>
        <v>26940334.355862167</v>
      </c>
      <c r="AA323" s="114">
        <f t="shared" si="31"/>
        <v>2052613.6999560175</v>
      </c>
      <c r="AB323" s="6"/>
      <c r="AC323" s="92">
        <v>179.31434165920405</v>
      </c>
      <c r="AD323" s="93">
        <f t="shared" si="32"/>
        <v>175.07987742182837</v>
      </c>
      <c r="AE323" s="89">
        <f t="shared" si="33"/>
        <v>-4.2344642373756756</v>
      </c>
      <c r="AF323" s="94">
        <v>9.9600000000000009</v>
      </c>
      <c r="AG323" s="94">
        <v>1</v>
      </c>
      <c r="AH323" s="95">
        <f t="shared" si="34"/>
        <v>175.07987742182837</v>
      </c>
      <c r="AI323" s="50"/>
      <c r="AJ323" s="50"/>
      <c r="AK323" s="78">
        <v>180.16176555611392</v>
      </c>
      <c r="AL323" s="84">
        <v>183.16764105552676</v>
      </c>
      <c r="AM323" s="84">
        <v>180.16176555611392</v>
      </c>
      <c r="AN323" s="84">
        <v>180.16176555611392</v>
      </c>
      <c r="AO323" s="144">
        <v>180.16176555611392</v>
      </c>
      <c r="AP323" s="84">
        <v>175.07784009632681</v>
      </c>
      <c r="AQ323" s="84">
        <v>175.07764955049183</v>
      </c>
      <c r="AR323" s="144">
        <v>175.07987742182837</v>
      </c>
      <c r="AS323" s="86"/>
      <c r="AT323" s="6">
        <f>IF(C323=1,IFERROR((X323-[1]abvfnd20!X323)/[1]abvfnd20!X323*100,""),"")</f>
        <v>5.0632222612882654</v>
      </c>
      <c r="AU323" s="148">
        <v>5.0632222612882654</v>
      </c>
      <c r="AV323" s="149">
        <v>2.3300860808609722</v>
      </c>
      <c r="AW323" s="49"/>
    </row>
    <row r="324" spans="1:49" ht="11.25" x14ac:dyDescent="0.2">
      <c r="A324" s="110">
        <v>315</v>
      </c>
      <c r="B324" s="111" t="s">
        <v>374</v>
      </c>
      <c r="C324" s="112">
        <v>1</v>
      </c>
      <c r="D324" s="129">
        <v>0</v>
      </c>
      <c r="E324" s="113">
        <v>177959</v>
      </c>
      <c r="F324" s="113">
        <v>0</v>
      </c>
      <c r="G324" s="113">
        <v>0</v>
      </c>
      <c r="H324" s="113">
        <v>0</v>
      </c>
      <c r="I324" s="113">
        <v>203013</v>
      </c>
      <c r="J324" s="113">
        <v>754739</v>
      </c>
      <c r="K324" s="113">
        <v>361981</v>
      </c>
      <c r="L324" s="113">
        <v>1135390</v>
      </c>
      <c r="M324" s="113">
        <v>0</v>
      </c>
      <c r="N324" s="113">
        <v>0</v>
      </c>
      <c r="O324" s="113">
        <v>0</v>
      </c>
      <c r="P324" s="113">
        <v>0</v>
      </c>
      <c r="Q324" s="113">
        <v>0</v>
      </c>
      <c r="R324" s="113">
        <v>0</v>
      </c>
      <c r="S324" s="114">
        <v>0</v>
      </c>
      <c r="T324" s="113" t="s">
        <v>56</v>
      </c>
      <c r="U324" s="129">
        <f t="shared" si="28"/>
        <v>2633082</v>
      </c>
      <c r="V324" s="86">
        <f t="shared" si="29"/>
        <v>5.3273171385901801</v>
      </c>
      <c r="W324" s="6"/>
      <c r="X324" s="129">
        <v>28213341.421039999</v>
      </c>
      <c r="Y324" s="94">
        <v>49426041.880000003</v>
      </c>
      <c r="Z324" s="113">
        <f t="shared" si="30"/>
        <v>21212700.458960004</v>
      </c>
      <c r="AA324" s="114">
        <f t="shared" si="31"/>
        <v>1130067.8271079741</v>
      </c>
      <c r="AB324" s="6"/>
      <c r="AC324" s="92">
        <v>170.20357888967069</v>
      </c>
      <c r="AD324" s="93">
        <f t="shared" si="32"/>
        <v>171.18133344133238</v>
      </c>
      <c r="AE324" s="89">
        <f t="shared" si="33"/>
        <v>0.97775455166168967</v>
      </c>
      <c r="AF324" s="94">
        <v>0</v>
      </c>
      <c r="AG324" s="94">
        <v>1</v>
      </c>
      <c r="AH324" s="95">
        <f t="shared" si="34"/>
        <v>171.18133344133238</v>
      </c>
      <c r="AI324" s="50"/>
      <c r="AJ324" s="50"/>
      <c r="AK324" s="78">
        <v>168.94203630384149</v>
      </c>
      <c r="AL324" s="84">
        <v>168.34196307272148</v>
      </c>
      <c r="AM324" s="84">
        <v>168.94203630384149</v>
      </c>
      <c r="AN324" s="84">
        <v>168.94203630384149</v>
      </c>
      <c r="AO324" s="144">
        <v>168.94203630384149</v>
      </c>
      <c r="AP324" s="84">
        <v>171.18133344133238</v>
      </c>
      <c r="AQ324" s="84">
        <v>171.18133344133238</v>
      </c>
      <c r="AR324" s="144">
        <v>171.18133344133238</v>
      </c>
      <c r="AS324" s="86"/>
      <c r="AT324" s="6">
        <f>IF(C324=1,IFERROR((X324-[1]abvfnd20!X324)/[1]abvfnd20!X324*100,""),"")</f>
        <v>1.3365383558176298</v>
      </c>
      <c r="AU324" s="148">
        <v>1.3365383558176298</v>
      </c>
      <c r="AV324" s="149">
        <v>2.5878211549743075</v>
      </c>
      <c r="AW324" s="49"/>
    </row>
    <row r="325" spans="1:49" ht="11.25" x14ac:dyDescent="0.2">
      <c r="A325" s="110">
        <v>316</v>
      </c>
      <c r="B325" s="111" t="s">
        <v>375</v>
      </c>
      <c r="C325" s="112">
        <v>1</v>
      </c>
      <c r="D325" s="129">
        <v>0</v>
      </c>
      <c r="E325" s="113">
        <v>68000</v>
      </c>
      <c r="F325" s="113">
        <v>0</v>
      </c>
      <c r="G325" s="113">
        <v>0</v>
      </c>
      <c r="H325" s="113">
        <v>0</v>
      </c>
      <c r="I325" s="113">
        <v>0</v>
      </c>
      <c r="J325" s="113">
        <v>1142251</v>
      </c>
      <c r="K325" s="113">
        <v>327566</v>
      </c>
      <c r="L325" s="113">
        <v>486602</v>
      </c>
      <c r="M325" s="113">
        <v>49161</v>
      </c>
      <c r="N325" s="113">
        <v>103875</v>
      </c>
      <c r="O325" s="113">
        <v>18758.600000000002</v>
      </c>
      <c r="P325" s="113">
        <v>0</v>
      </c>
      <c r="Q325" s="113">
        <v>0</v>
      </c>
      <c r="R325" s="113">
        <v>0</v>
      </c>
      <c r="S325" s="114">
        <v>0</v>
      </c>
      <c r="T325" s="113" t="s">
        <v>66</v>
      </c>
      <c r="U325" s="129">
        <f t="shared" si="28"/>
        <v>1899386.3800000001</v>
      </c>
      <c r="V325" s="86">
        <f t="shared" si="29"/>
        <v>6.7364289790305065</v>
      </c>
      <c r="W325" s="6"/>
      <c r="X325" s="129">
        <v>26082448.07</v>
      </c>
      <c r="Y325" s="94">
        <v>28195745.637822431</v>
      </c>
      <c r="Z325" s="113">
        <f t="shared" si="30"/>
        <v>2113297.5678224303</v>
      </c>
      <c r="AA325" s="114">
        <f t="shared" si="31"/>
        <v>142360.78977193707</v>
      </c>
      <c r="AB325" s="6"/>
      <c r="AC325" s="92">
        <v>109.67256726788422</v>
      </c>
      <c r="AD325" s="93">
        <f t="shared" si="32"/>
        <v>107.55656360461603</v>
      </c>
      <c r="AE325" s="89">
        <f t="shared" si="33"/>
        <v>-2.116003663268188</v>
      </c>
      <c r="AF325" s="94">
        <v>25.3</v>
      </c>
      <c r="AG325" s="94">
        <v>1</v>
      </c>
      <c r="AH325" s="95">
        <f t="shared" si="34"/>
        <v>107.55656360461603</v>
      </c>
      <c r="AI325" s="50"/>
      <c r="AJ325" s="50"/>
      <c r="AK325" s="78">
        <v>111.90922855147652</v>
      </c>
      <c r="AL325" s="84">
        <v>111.39984403727166</v>
      </c>
      <c r="AM325" s="84">
        <v>111.90922855147652</v>
      </c>
      <c r="AN325" s="84">
        <v>107.47729562976578</v>
      </c>
      <c r="AO325" s="144">
        <v>107.55105864915137</v>
      </c>
      <c r="AP325" s="84">
        <v>107.55105864915137</v>
      </c>
      <c r="AQ325" s="84">
        <v>107.55054378651165</v>
      </c>
      <c r="AR325" s="144">
        <v>107.55656360461603</v>
      </c>
      <c r="AS325" s="86"/>
      <c r="AT325" s="6">
        <f>IF(C325=1,IFERROR((X325-[1]abvfnd20!X325)/[1]abvfnd20!X325*100,""),"")</f>
        <v>5.2708823842478134</v>
      </c>
      <c r="AU325" s="148">
        <v>5.2708823842478134</v>
      </c>
      <c r="AV325" s="149">
        <v>0.74679804558330587</v>
      </c>
      <c r="AW325" s="49"/>
    </row>
    <row r="326" spans="1:49" ht="11.25" x14ac:dyDescent="0.2">
      <c r="A326" s="110">
        <v>317</v>
      </c>
      <c r="B326" s="111" t="s">
        <v>376</v>
      </c>
      <c r="C326" s="112">
        <v>1</v>
      </c>
      <c r="D326" s="129">
        <v>0</v>
      </c>
      <c r="E326" s="113">
        <v>47865</v>
      </c>
      <c r="F326" s="113">
        <v>0</v>
      </c>
      <c r="G326" s="113">
        <v>0</v>
      </c>
      <c r="H326" s="113">
        <v>0</v>
      </c>
      <c r="I326" s="113">
        <v>127146.90296101799</v>
      </c>
      <c r="J326" s="113">
        <v>3336660.0785863674</v>
      </c>
      <c r="K326" s="113">
        <v>572597.01845261431</v>
      </c>
      <c r="L326" s="113">
        <v>1334296</v>
      </c>
      <c r="M326" s="113">
        <v>18457</v>
      </c>
      <c r="N326" s="113">
        <v>0</v>
      </c>
      <c r="O326" s="113">
        <v>0</v>
      </c>
      <c r="P326" s="113">
        <v>0</v>
      </c>
      <c r="Q326" s="113">
        <v>0</v>
      </c>
      <c r="R326" s="113">
        <v>0</v>
      </c>
      <c r="S326" s="114">
        <v>0</v>
      </c>
      <c r="T326" s="113" t="s">
        <v>66</v>
      </c>
      <c r="U326" s="129">
        <f t="shared" si="28"/>
        <v>4623101.4400000004</v>
      </c>
      <c r="V326" s="86">
        <f t="shared" si="29"/>
        <v>4.7490623915861185</v>
      </c>
      <c r="W326" s="6"/>
      <c r="X326" s="129">
        <v>52873250.972209997</v>
      </c>
      <c r="Y326" s="94">
        <v>97347666.945600003</v>
      </c>
      <c r="Z326" s="113">
        <f t="shared" si="30"/>
        <v>44474415.973390006</v>
      </c>
      <c r="AA326" s="114">
        <f t="shared" si="31"/>
        <v>2112117.7628698344</v>
      </c>
      <c r="AB326" s="6"/>
      <c r="AC326" s="92">
        <v>170.37360556590474</v>
      </c>
      <c r="AD326" s="93">
        <f t="shared" si="32"/>
        <v>180.12047194295968</v>
      </c>
      <c r="AE326" s="89">
        <f t="shared" si="33"/>
        <v>9.7468663770549426</v>
      </c>
      <c r="AF326" s="94">
        <v>1</v>
      </c>
      <c r="AG326" s="94">
        <v>1</v>
      </c>
      <c r="AH326" s="95">
        <f t="shared" si="34"/>
        <v>180.12047194295968</v>
      </c>
      <c r="AI326" s="50"/>
      <c r="AJ326" s="50"/>
      <c r="AK326" s="78">
        <v>176.13145727627239</v>
      </c>
      <c r="AL326" s="84">
        <v>176.13145865330807</v>
      </c>
      <c r="AM326" s="84">
        <v>176.13145727627239</v>
      </c>
      <c r="AN326" s="84">
        <v>180.10068137569425</v>
      </c>
      <c r="AO326" s="144">
        <v>180.12047194295968</v>
      </c>
      <c r="AP326" s="84">
        <v>180.12047194295968</v>
      </c>
      <c r="AQ326" s="84">
        <v>180.12047194295968</v>
      </c>
      <c r="AR326" s="144">
        <v>180.12047194295968</v>
      </c>
      <c r="AS326" s="86"/>
      <c r="AT326" s="6">
        <f>IF(C326=1,IFERROR((X326-[1]abvfnd20!X326)/[1]abvfnd20!X326*100,""),"")</f>
        <v>-0.14734249705779934</v>
      </c>
      <c r="AU326" s="148">
        <v>-0.14734249705779934</v>
      </c>
      <c r="AV326" s="149">
        <v>2.6220708335394689</v>
      </c>
      <c r="AW326" s="49"/>
    </row>
    <row r="327" spans="1:49" ht="11.25" x14ac:dyDescent="0.2">
      <c r="A327" s="110">
        <v>318</v>
      </c>
      <c r="B327" s="111" t="s">
        <v>377</v>
      </c>
      <c r="C327" s="112">
        <v>1</v>
      </c>
      <c r="D327" s="129">
        <v>0</v>
      </c>
      <c r="E327" s="113">
        <v>100335</v>
      </c>
      <c r="F327" s="113">
        <v>0</v>
      </c>
      <c r="G327" s="113">
        <v>0</v>
      </c>
      <c r="H327" s="113">
        <v>0</v>
      </c>
      <c r="I327" s="113">
        <v>0</v>
      </c>
      <c r="J327" s="113">
        <v>0</v>
      </c>
      <c r="K327" s="113">
        <v>166346</v>
      </c>
      <c r="L327" s="113">
        <v>84087</v>
      </c>
      <c r="M327" s="113">
        <v>0</v>
      </c>
      <c r="N327" s="113">
        <v>0</v>
      </c>
      <c r="O327" s="113">
        <v>0</v>
      </c>
      <c r="P327" s="113">
        <v>0</v>
      </c>
      <c r="Q327" s="113">
        <v>0</v>
      </c>
      <c r="R327" s="113">
        <v>0</v>
      </c>
      <c r="S327" s="114">
        <v>0</v>
      </c>
      <c r="T327" s="113" t="s">
        <v>56</v>
      </c>
      <c r="U327" s="129">
        <f t="shared" si="28"/>
        <v>350768</v>
      </c>
      <c r="V327" s="86">
        <f t="shared" si="29"/>
        <v>10.216196537010878</v>
      </c>
      <c r="W327" s="6"/>
      <c r="X327" s="129">
        <v>1257777.1000000001</v>
      </c>
      <c r="Y327" s="94">
        <v>3433450</v>
      </c>
      <c r="Z327" s="113">
        <f t="shared" si="30"/>
        <v>2175672.9</v>
      </c>
      <c r="AA327" s="114">
        <f t="shared" si="31"/>
        <v>222271.01946648414</v>
      </c>
      <c r="AB327" s="6"/>
      <c r="AC327" s="92">
        <v>276.68766911848604</v>
      </c>
      <c r="AD327" s="93">
        <f t="shared" si="32"/>
        <v>255.30588691219739</v>
      </c>
      <c r="AE327" s="89">
        <f t="shared" si="33"/>
        <v>-21.381782206288648</v>
      </c>
      <c r="AF327" s="94">
        <v>0</v>
      </c>
      <c r="AG327" s="94">
        <v>1</v>
      </c>
      <c r="AH327" s="95">
        <f t="shared" si="34"/>
        <v>255.30588691219739</v>
      </c>
      <c r="AI327" s="50"/>
      <c r="AJ327" s="50"/>
      <c r="AK327" s="78">
        <v>283.25302694138645</v>
      </c>
      <c r="AL327" s="84">
        <v>288.99629428569409</v>
      </c>
      <c r="AM327" s="84">
        <v>283.25302694138645</v>
      </c>
      <c r="AN327" s="84">
        <v>255.43224006072717</v>
      </c>
      <c r="AO327" s="144">
        <v>255.30588691219739</v>
      </c>
      <c r="AP327" s="84">
        <v>255.30588691219739</v>
      </c>
      <c r="AQ327" s="84">
        <v>255.30588691219739</v>
      </c>
      <c r="AR327" s="144">
        <v>255.30588691219739</v>
      </c>
      <c r="AS327" s="86"/>
      <c r="AT327" s="6">
        <f>IF(C327=1,IFERROR((X327-[1]abvfnd20!X327)/[1]abvfnd20!X327*100,""),"")</f>
        <v>10.382048010627598</v>
      </c>
      <c r="AU327" s="148">
        <v>10.382048010627598</v>
      </c>
      <c r="AV327" s="149">
        <v>0.53540604919528045</v>
      </c>
      <c r="AW327" s="49"/>
    </row>
    <row r="328" spans="1:49" ht="11.25" x14ac:dyDescent="0.2">
      <c r="A328" s="110">
        <v>319</v>
      </c>
      <c r="B328" s="111" t="s">
        <v>378</v>
      </c>
      <c r="C328" s="112">
        <v>0</v>
      </c>
      <c r="D328" s="129">
        <v>0</v>
      </c>
      <c r="E328" s="113">
        <v>0</v>
      </c>
      <c r="F328" s="113">
        <v>0</v>
      </c>
      <c r="G328" s="113">
        <v>0</v>
      </c>
      <c r="H328" s="113">
        <v>0</v>
      </c>
      <c r="I328" s="113">
        <v>0</v>
      </c>
      <c r="J328" s="113">
        <v>0</v>
      </c>
      <c r="K328" s="113">
        <v>0</v>
      </c>
      <c r="L328" s="113">
        <v>0</v>
      </c>
      <c r="M328" s="113">
        <v>0</v>
      </c>
      <c r="N328" s="113">
        <v>0</v>
      </c>
      <c r="O328" s="113">
        <v>0</v>
      </c>
      <c r="P328" s="113">
        <v>0</v>
      </c>
      <c r="Q328" s="113">
        <v>0</v>
      </c>
      <c r="R328" s="113">
        <v>0</v>
      </c>
      <c r="S328" s="114">
        <v>0</v>
      </c>
      <c r="T328" s="113">
        <v>0</v>
      </c>
      <c r="U328" s="129">
        <f t="shared" si="28"/>
        <v>0</v>
      </c>
      <c r="V328" s="86">
        <f t="shared" si="29"/>
        <v>0</v>
      </c>
      <c r="W328" s="6"/>
      <c r="X328" s="129">
        <v>0</v>
      </c>
      <c r="Y328" s="94">
        <v>0</v>
      </c>
      <c r="Z328" s="113">
        <f t="shared" si="30"/>
        <v>0</v>
      </c>
      <c r="AA328" s="114">
        <f t="shared" si="31"/>
        <v>0</v>
      </c>
      <c r="AB328" s="6"/>
      <c r="AC328" s="92">
        <v>0</v>
      </c>
      <c r="AD328" s="93">
        <f t="shared" si="32"/>
        <v>0</v>
      </c>
      <c r="AE328" s="89">
        <f t="shared" si="33"/>
        <v>0</v>
      </c>
      <c r="AF328" s="94">
        <v>0</v>
      </c>
      <c r="AG328" s="94" t="s">
        <v>58</v>
      </c>
      <c r="AH328" s="95">
        <f t="shared" si="34"/>
        <v>0</v>
      </c>
      <c r="AI328" s="50"/>
      <c r="AJ328" s="50"/>
      <c r="AK328" s="78">
        <v>0</v>
      </c>
      <c r="AL328" s="84">
        <v>0</v>
      </c>
      <c r="AM328" s="84">
        <v>0</v>
      </c>
      <c r="AN328" s="84">
        <v>0</v>
      </c>
      <c r="AO328" s="144">
        <v>0</v>
      </c>
      <c r="AP328" s="84">
        <v>0</v>
      </c>
      <c r="AQ328" s="84">
        <v>0</v>
      </c>
      <c r="AR328" s="144">
        <v>0</v>
      </c>
      <c r="AS328" s="86"/>
      <c r="AT328" s="6" t="str">
        <f>IF(C328=1,IFERROR((X328-[1]abvfnd20!X328)/[1]abvfnd20!X328*100,""),"")</f>
        <v/>
      </c>
      <c r="AU328" s="148" t="s">
        <v>513</v>
      </c>
      <c r="AV328" s="149" t="s">
        <v>513</v>
      </c>
      <c r="AW328" s="49"/>
    </row>
    <row r="329" spans="1:49" ht="11.25" x14ac:dyDescent="0.2">
      <c r="A329" s="110">
        <v>320</v>
      </c>
      <c r="B329" s="111" t="s">
        <v>379</v>
      </c>
      <c r="C329" s="112">
        <v>0</v>
      </c>
      <c r="D329" s="129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4"/>
      <c r="T329" s="113">
        <v>0</v>
      </c>
      <c r="U329" s="129">
        <f t="shared" si="28"/>
        <v>0</v>
      </c>
      <c r="V329" s="86">
        <f t="shared" si="29"/>
        <v>0</v>
      </c>
      <c r="W329" s="6"/>
      <c r="X329" s="129">
        <v>0</v>
      </c>
      <c r="Y329" s="94">
        <v>0</v>
      </c>
      <c r="Z329" s="113">
        <f t="shared" si="30"/>
        <v>0</v>
      </c>
      <c r="AA329" s="114">
        <f t="shared" si="31"/>
        <v>0</v>
      </c>
      <c r="AB329" s="6"/>
      <c r="AC329" s="92">
        <v>0</v>
      </c>
      <c r="AD329" s="93">
        <f t="shared" si="32"/>
        <v>0</v>
      </c>
      <c r="AE329" s="89">
        <f t="shared" si="33"/>
        <v>0</v>
      </c>
      <c r="AF329" s="94">
        <v>0</v>
      </c>
      <c r="AG329" s="94" t="s">
        <v>58</v>
      </c>
      <c r="AH329" s="95">
        <f t="shared" si="34"/>
        <v>0</v>
      </c>
      <c r="AI329" s="50"/>
      <c r="AJ329" s="50"/>
      <c r="AK329" s="78">
        <v>0</v>
      </c>
      <c r="AL329" s="84">
        <v>0</v>
      </c>
      <c r="AM329" s="84">
        <v>0</v>
      </c>
      <c r="AN329" s="84">
        <v>0</v>
      </c>
      <c r="AO329" s="144">
        <v>0</v>
      </c>
      <c r="AP329" s="84">
        <v>0</v>
      </c>
      <c r="AQ329" s="84">
        <v>0</v>
      </c>
      <c r="AR329" s="144">
        <v>0</v>
      </c>
      <c r="AS329" s="86"/>
      <c r="AT329" s="6" t="str">
        <f>IF(C329=1,IFERROR((X329-[1]abvfnd20!X329)/[1]abvfnd20!X329*100,""),"")</f>
        <v/>
      </c>
      <c r="AU329" s="148" t="s">
        <v>513</v>
      </c>
      <c r="AV329" s="149" t="s">
        <v>513</v>
      </c>
      <c r="AW329" s="49"/>
    </row>
    <row r="330" spans="1:49" ht="11.25" x14ac:dyDescent="0.2">
      <c r="A330" s="110">
        <v>321</v>
      </c>
      <c r="B330" s="111" t="s">
        <v>380</v>
      </c>
      <c r="C330" s="112">
        <v>1</v>
      </c>
      <c r="D330" s="129">
        <v>0</v>
      </c>
      <c r="E330" s="113">
        <v>0</v>
      </c>
      <c r="F330" s="113">
        <v>0</v>
      </c>
      <c r="G330" s="113">
        <v>0</v>
      </c>
      <c r="H330" s="113">
        <v>0</v>
      </c>
      <c r="I330" s="113">
        <v>0</v>
      </c>
      <c r="J330" s="113">
        <v>1018895</v>
      </c>
      <c r="K330" s="113">
        <v>448913</v>
      </c>
      <c r="L330" s="113">
        <v>1480814</v>
      </c>
      <c r="M330" s="113">
        <v>0</v>
      </c>
      <c r="N330" s="113">
        <v>0</v>
      </c>
      <c r="O330" s="113">
        <v>11227.86</v>
      </c>
      <c r="P330" s="113">
        <v>0</v>
      </c>
      <c r="Q330" s="113">
        <v>0</v>
      </c>
      <c r="R330" s="113">
        <v>0</v>
      </c>
      <c r="S330" s="114">
        <v>0</v>
      </c>
      <c r="T330" s="113" t="s">
        <v>56</v>
      </c>
      <c r="U330" s="129">
        <f t="shared" ref="U330:U393" si="35">IF(OR(T330="X",T330="X16",T330="X17"),SUM(D330:S330),
IF(T330="x18",SUM(D330:S330)-D330*0.61-L330*0.61,SUM(D330:S330)-D330-L330))</f>
        <v>2959849.86</v>
      </c>
      <c r="V330" s="86">
        <f t="shared" ref="V330:V393" si="36">IF(AND(C330=1,U330&gt;0),U330/Y330*100,0)</f>
        <v>4.7672464663922414</v>
      </c>
      <c r="W330" s="6"/>
      <c r="X330" s="129">
        <v>40523119.020000003</v>
      </c>
      <c r="Y330" s="94">
        <v>62087200.25</v>
      </c>
      <c r="Z330" s="113">
        <f t="shared" ref="Z330:Z393" si="37">IF(Y330-X330&gt;0,Y330-X330,0)</f>
        <v>21564081.229999997</v>
      </c>
      <c r="AA330" s="114">
        <f t="shared" ref="AA330:AA393" si="38">V330*0.01*Z330</f>
        <v>1028012.9004471274</v>
      </c>
      <c r="AB330" s="6"/>
      <c r="AC330" s="92">
        <v>154.95171195506933</v>
      </c>
      <c r="AD330" s="93">
        <f t="shared" ref="AD330:AD393" si="39">IFERROR(IF(C330=1,(Y330-AA330)/X330*100,0),"")</f>
        <v>150.67741286009445</v>
      </c>
      <c r="AE330" s="89">
        <f t="shared" ref="AE330:AE393" si="40">AD330-AC330</f>
        <v>-4.2742990949748787</v>
      </c>
      <c r="AF330" s="94">
        <v>11.98</v>
      </c>
      <c r="AG330" s="94">
        <v>1</v>
      </c>
      <c r="AH330" s="95">
        <f t="shared" ref="AH330:AH393" si="41">IF(AG330=1,AD330,AC330)</f>
        <v>150.67741286009445</v>
      </c>
      <c r="AI330" s="50"/>
      <c r="AJ330" s="50"/>
      <c r="AK330" s="78">
        <v>153.2402264421012</v>
      </c>
      <c r="AL330" s="84">
        <v>153.17492165329833</v>
      </c>
      <c r="AM330" s="84">
        <v>153.2402264421012</v>
      </c>
      <c r="AN330" s="84">
        <v>150.41678424494756</v>
      </c>
      <c r="AO330" s="144">
        <v>150.61131202131565</v>
      </c>
      <c r="AP330" s="84">
        <v>150.61131202131565</v>
      </c>
      <c r="AQ330" s="84">
        <v>150.61131202131565</v>
      </c>
      <c r="AR330" s="144">
        <v>150.67741286009445</v>
      </c>
      <c r="AS330" s="86"/>
      <c r="AT330" s="6">
        <f>IF(C330=1,IFERROR((X330-[1]abvfnd20!X330)/[1]abvfnd20!X330*100,""),"")</f>
        <v>3.5564215550977205</v>
      </c>
      <c r="AU330" s="148">
        <v>3.5564215550977205</v>
      </c>
      <c r="AV330" s="149">
        <v>1.9473947863981804</v>
      </c>
      <c r="AW330" s="49"/>
    </row>
    <row r="331" spans="1:49" ht="11.25" x14ac:dyDescent="0.2">
      <c r="A331" s="110">
        <v>322</v>
      </c>
      <c r="B331" s="111" t="s">
        <v>381</v>
      </c>
      <c r="C331" s="112">
        <v>1</v>
      </c>
      <c r="D331" s="129">
        <v>0</v>
      </c>
      <c r="E331" s="113">
        <v>0</v>
      </c>
      <c r="F331" s="113">
        <v>0</v>
      </c>
      <c r="G331" s="113">
        <v>0</v>
      </c>
      <c r="H331" s="113">
        <v>0</v>
      </c>
      <c r="I331" s="113">
        <v>0</v>
      </c>
      <c r="J331" s="113">
        <v>320172</v>
      </c>
      <c r="K331" s="113">
        <v>296569</v>
      </c>
      <c r="L331" s="113">
        <v>713482</v>
      </c>
      <c r="M331" s="113">
        <v>3247</v>
      </c>
      <c r="N331" s="113">
        <v>22076</v>
      </c>
      <c r="O331" s="113">
        <v>11352.670000000002</v>
      </c>
      <c r="P331" s="113">
        <v>0</v>
      </c>
      <c r="Q331" s="113">
        <v>0</v>
      </c>
      <c r="R331" s="113">
        <v>0</v>
      </c>
      <c r="S331" s="114">
        <v>0</v>
      </c>
      <c r="T331" s="113" t="s">
        <v>66</v>
      </c>
      <c r="U331" s="129">
        <f t="shared" si="35"/>
        <v>931674.64999999991</v>
      </c>
      <c r="V331" s="86">
        <f t="shared" si="36"/>
        <v>6.0755207071377173</v>
      </c>
      <c r="W331" s="6"/>
      <c r="X331" s="129">
        <v>9693716.8899999987</v>
      </c>
      <c r="Y331" s="94">
        <v>15334893.829025034</v>
      </c>
      <c r="Z331" s="113">
        <f t="shared" si="37"/>
        <v>5641176.9390250351</v>
      </c>
      <c r="AA331" s="114">
        <f t="shared" si="38"/>
        <v>342730.87305674364</v>
      </c>
      <c r="AB331" s="6"/>
      <c r="AC331" s="92">
        <v>150.61256709996758</v>
      </c>
      <c r="AD331" s="93">
        <f t="shared" si="39"/>
        <v>154.65856003525488</v>
      </c>
      <c r="AE331" s="89">
        <f t="shared" si="40"/>
        <v>4.0459929352873019</v>
      </c>
      <c r="AF331" s="94">
        <v>10</v>
      </c>
      <c r="AG331" s="94">
        <v>1</v>
      </c>
      <c r="AH331" s="95">
        <f t="shared" si="41"/>
        <v>154.65856003525488</v>
      </c>
      <c r="AI331" s="50"/>
      <c r="AJ331" s="50"/>
      <c r="AK331" s="78">
        <v>150.98184422635981</v>
      </c>
      <c r="AL331" s="84">
        <v>151.33469575810409</v>
      </c>
      <c r="AM331" s="84">
        <v>150.98184422635981</v>
      </c>
      <c r="AN331" s="84">
        <v>154.00030329385629</v>
      </c>
      <c r="AO331" s="144">
        <v>154.65040633920287</v>
      </c>
      <c r="AP331" s="84">
        <v>154.65040633920287</v>
      </c>
      <c r="AQ331" s="84">
        <v>154.65341867709751</v>
      </c>
      <c r="AR331" s="144">
        <v>154.65856003525488</v>
      </c>
      <c r="AS331" s="86"/>
      <c r="AT331" s="6">
        <f>IF(C331=1,IFERROR((X331-[1]abvfnd20!X331)/[1]abvfnd20!X331*100,""),"")</f>
        <v>1.921149556941856</v>
      </c>
      <c r="AU331" s="148">
        <v>1.921149556941856</v>
      </c>
      <c r="AV331" s="149">
        <v>4.3629026424697628</v>
      </c>
      <c r="AW331" s="49"/>
    </row>
    <row r="332" spans="1:49" ht="11.25" x14ac:dyDescent="0.2">
      <c r="A332" s="110">
        <v>323</v>
      </c>
      <c r="B332" s="111" t="s">
        <v>382</v>
      </c>
      <c r="C332" s="112">
        <v>1</v>
      </c>
      <c r="D332" s="129">
        <v>0</v>
      </c>
      <c r="E332" s="113">
        <v>61320</v>
      </c>
      <c r="F332" s="113">
        <v>0</v>
      </c>
      <c r="G332" s="113">
        <v>0</v>
      </c>
      <c r="H332" s="113">
        <v>0</v>
      </c>
      <c r="I332" s="113">
        <v>0</v>
      </c>
      <c r="J332" s="113">
        <v>386503</v>
      </c>
      <c r="K332" s="113">
        <v>664914</v>
      </c>
      <c r="L332" s="113">
        <v>576738</v>
      </c>
      <c r="M332" s="113">
        <v>0</v>
      </c>
      <c r="N332" s="113">
        <v>15645</v>
      </c>
      <c r="O332" s="113">
        <v>8376.9000000000015</v>
      </c>
      <c r="P332" s="113">
        <v>0</v>
      </c>
      <c r="Q332" s="113">
        <v>0</v>
      </c>
      <c r="R332" s="113">
        <v>0</v>
      </c>
      <c r="S332" s="114">
        <v>0</v>
      </c>
      <c r="T332" s="113" t="s">
        <v>56</v>
      </c>
      <c r="U332" s="129">
        <f t="shared" si="35"/>
        <v>1713496.9</v>
      </c>
      <c r="V332" s="86">
        <f t="shared" si="36"/>
        <v>10.436704991149488</v>
      </c>
      <c r="W332" s="6"/>
      <c r="X332" s="129">
        <v>12165316.310000001</v>
      </c>
      <c r="Y332" s="94">
        <v>16417987.300139995</v>
      </c>
      <c r="Z332" s="113">
        <f t="shared" si="37"/>
        <v>4252670.9901399948</v>
      </c>
      <c r="AA332" s="114">
        <f t="shared" si="38"/>
        <v>443838.72548510722</v>
      </c>
      <c r="AB332" s="6"/>
      <c r="AC332" s="92">
        <v>128.39549831431179</v>
      </c>
      <c r="AD332" s="93">
        <f t="shared" si="39"/>
        <v>131.30894559251198</v>
      </c>
      <c r="AE332" s="89">
        <f t="shared" si="40"/>
        <v>2.9134472782001808</v>
      </c>
      <c r="AF332" s="94">
        <v>6.92</v>
      </c>
      <c r="AG332" s="94">
        <v>1</v>
      </c>
      <c r="AH332" s="95">
        <f t="shared" si="41"/>
        <v>131.30894559251198</v>
      </c>
      <c r="AI332" s="50"/>
      <c r="AJ332" s="50"/>
      <c r="AK332" s="78">
        <v>131.82747587443359</v>
      </c>
      <c r="AL332" s="84">
        <v>137.9441940687289</v>
      </c>
      <c r="AM332" s="84">
        <v>131.82747587443359</v>
      </c>
      <c r="AN332" s="84">
        <v>131.51225714074522</v>
      </c>
      <c r="AO332" s="144">
        <v>131.30335252188786</v>
      </c>
      <c r="AP332" s="84">
        <v>131.30335252188786</v>
      </c>
      <c r="AQ332" s="84">
        <v>131.30187564500767</v>
      </c>
      <c r="AR332" s="144">
        <v>131.30894559251198</v>
      </c>
      <c r="AS332" s="86"/>
      <c r="AT332" s="6">
        <f>IF(C332=1,IFERROR((X332-[1]abvfnd20!X332)/[1]abvfnd20!X332*100,""),"")</f>
        <v>5.2082359408345758</v>
      </c>
      <c r="AU332" s="148">
        <v>5.2082359408345758</v>
      </c>
      <c r="AV332" s="149">
        <v>5.1690621551109661</v>
      </c>
      <c r="AW332" s="49"/>
    </row>
    <row r="333" spans="1:49" ht="11.25" x14ac:dyDescent="0.2">
      <c r="A333" s="110">
        <v>324</v>
      </c>
      <c r="B333" s="111" t="s">
        <v>383</v>
      </c>
      <c r="C333" s="112">
        <v>0</v>
      </c>
      <c r="D333" s="129">
        <v>0</v>
      </c>
      <c r="E333" s="113">
        <v>0</v>
      </c>
      <c r="F333" s="113">
        <v>0</v>
      </c>
      <c r="G333" s="113">
        <v>0</v>
      </c>
      <c r="H333" s="113">
        <v>0</v>
      </c>
      <c r="I333" s="113">
        <v>0</v>
      </c>
      <c r="J333" s="113">
        <v>0</v>
      </c>
      <c r="K333" s="113">
        <v>0</v>
      </c>
      <c r="L333" s="113">
        <v>0</v>
      </c>
      <c r="M333" s="113">
        <v>0</v>
      </c>
      <c r="N333" s="113">
        <v>0</v>
      </c>
      <c r="O333" s="113">
        <v>0</v>
      </c>
      <c r="P333" s="113">
        <v>0</v>
      </c>
      <c r="Q333" s="113">
        <v>0</v>
      </c>
      <c r="R333" s="113">
        <v>0</v>
      </c>
      <c r="S333" s="114">
        <v>0</v>
      </c>
      <c r="T333" s="113">
        <v>0</v>
      </c>
      <c r="U333" s="129">
        <f t="shared" si="35"/>
        <v>0</v>
      </c>
      <c r="V333" s="86">
        <f t="shared" si="36"/>
        <v>0</v>
      </c>
      <c r="W333" s="6"/>
      <c r="X333" s="129">
        <v>656385.84</v>
      </c>
      <c r="Y333" s="94">
        <v>712478.6</v>
      </c>
      <c r="Z333" s="113">
        <f t="shared" si="37"/>
        <v>56092.760000000009</v>
      </c>
      <c r="AA333" s="114">
        <f t="shared" si="38"/>
        <v>0</v>
      </c>
      <c r="AB333" s="6"/>
      <c r="AC333" s="92">
        <v>0</v>
      </c>
      <c r="AD333" s="93">
        <f t="shared" si="39"/>
        <v>0</v>
      </c>
      <c r="AE333" s="89">
        <f t="shared" si="40"/>
        <v>0</v>
      </c>
      <c r="AF333" s="94">
        <v>0</v>
      </c>
      <c r="AG333" s="94" t="s">
        <v>58</v>
      </c>
      <c r="AH333" s="95">
        <f t="shared" si="41"/>
        <v>0</v>
      </c>
      <c r="AI333" s="50"/>
      <c r="AJ333" s="50"/>
      <c r="AK333" s="78">
        <v>0</v>
      </c>
      <c r="AL333" s="84">
        <v>0</v>
      </c>
      <c r="AM333" s="84">
        <v>0</v>
      </c>
      <c r="AN333" s="84">
        <v>0</v>
      </c>
      <c r="AO333" s="144">
        <v>0</v>
      </c>
      <c r="AP333" s="84">
        <v>0</v>
      </c>
      <c r="AQ333" s="84">
        <v>0</v>
      </c>
      <c r="AR333" s="144">
        <v>0</v>
      </c>
      <c r="AS333" s="86"/>
      <c r="AT333" s="6" t="str">
        <f>IF(C333=1,IFERROR((X333-[1]abvfnd20!X333)/[1]abvfnd20!X333*100,""),"")</f>
        <v/>
      </c>
      <c r="AU333" s="148" t="s">
        <v>513</v>
      </c>
      <c r="AV333" s="149" t="s">
        <v>513</v>
      </c>
      <c r="AW333" s="49"/>
    </row>
    <row r="334" spans="1:49" ht="11.25" x14ac:dyDescent="0.2">
      <c r="A334" s="110">
        <v>325</v>
      </c>
      <c r="B334" s="111" t="s">
        <v>384</v>
      </c>
      <c r="C334" s="112">
        <v>1</v>
      </c>
      <c r="D334" s="129">
        <v>0</v>
      </c>
      <c r="E334" s="113">
        <v>2269891</v>
      </c>
      <c r="F334" s="113">
        <v>0</v>
      </c>
      <c r="G334" s="113">
        <v>0</v>
      </c>
      <c r="H334" s="113">
        <v>0</v>
      </c>
      <c r="I334" s="113">
        <v>575000</v>
      </c>
      <c r="J334" s="113">
        <v>0</v>
      </c>
      <c r="K334" s="113">
        <v>47500</v>
      </c>
      <c r="L334" s="113">
        <v>4023096</v>
      </c>
      <c r="M334" s="113">
        <v>11470</v>
      </c>
      <c r="N334" s="113">
        <v>176767</v>
      </c>
      <c r="O334" s="113">
        <v>52668.630000000005</v>
      </c>
      <c r="P334" s="113">
        <v>0</v>
      </c>
      <c r="Q334" s="113">
        <v>0</v>
      </c>
      <c r="R334" s="113">
        <v>0</v>
      </c>
      <c r="S334" s="114">
        <v>0</v>
      </c>
      <c r="T334" s="113" t="s">
        <v>56</v>
      </c>
      <c r="U334" s="129">
        <f t="shared" si="35"/>
        <v>7156392.6299999999</v>
      </c>
      <c r="V334" s="86">
        <f t="shared" si="36"/>
        <v>9.4662113124279816</v>
      </c>
      <c r="W334" s="6"/>
      <c r="X334" s="129">
        <v>65292799.700000003</v>
      </c>
      <c r="Y334" s="94">
        <v>75599333.184169769</v>
      </c>
      <c r="Z334" s="113">
        <f t="shared" si="37"/>
        <v>10306533.484169766</v>
      </c>
      <c r="AA334" s="114">
        <f t="shared" si="38"/>
        <v>975638.23859765625</v>
      </c>
      <c r="AB334" s="6"/>
      <c r="AC334" s="92">
        <v>114.54836640785287</v>
      </c>
      <c r="AD334" s="93">
        <f t="shared" si="39"/>
        <v>114.29084874357456</v>
      </c>
      <c r="AE334" s="89">
        <f t="shared" si="40"/>
        <v>-0.25751766427831058</v>
      </c>
      <c r="AF334" s="94">
        <v>76.539999999999992</v>
      </c>
      <c r="AG334" s="94">
        <v>1</v>
      </c>
      <c r="AH334" s="95">
        <f t="shared" si="41"/>
        <v>114.29084874357456</v>
      </c>
      <c r="AI334" s="50"/>
      <c r="AJ334" s="50"/>
      <c r="AK334" s="78">
        <v>112.77770554408886</v>
      </c>
      <c r="AL334" s="84">
        <v>112.97992304025044</v>
      </c>
      <c r="AM334" s="84">
        <v>112.77770554408886</v>
      </c>
      <c r="AN334" s="84">
        <v>114.10708510949968</v>
      </c>
      <c r="AO334" s="144">
        <v>114.28874492942829</v>
      </c>
      <c r="AP334" s="84">
        <v>114.28874492942829</v>
      </c>
      <c r="AQ334" s="84">
        <v>114.28854816534906</v>
      </c>
      <c r="AR334" s="144">
        <v>114.29084874357456</v>
      </c>
      <c r="AS334" s="86"/>
      <c r="AT334" s="6">
        <f>IF(C334=1,IFERROR((X334-[1]abvfnd20!X334)/[1]abvfnd20!X334*100,""),"")</f>
        <v>0.43850440801143797</v>
      </c>
      <c r="AU334" s="148">
        <v>0.43850440801143797</v>
      </c>
      <c r="AV334" s="149">
        <v>1.813214291297224</v>
      </c>
      <c r="AW334" s="49"/>
    </row>
    <row r="335" spans="1:49" ht="11.25" x14ac:dyDescent="0.2">
      <c r="A335" s="110">
        <v>326</v>
      </c>
      <c r="B335" s="111" t="s">
        <v>385</v>
      </c>
      <c r="C335" s="112">
        <v>1</v>
      </c>
      <c r="D335" s="129">
        <v>0</v>
      </c>
      <c r="E335" s="113">
        <v>389811</v>
      </c>
      <c r="F335" s="113">
        <v>0</v>
      </c>
      <c r="G335" s="113">
        <v>0</v>
      </c>
      <c r="H335" s="113">
        <v>0</v>
      </c>
      <c r="I335" s="113">
        <v>0</v>
      </c>
      <c r="J335" s="113">
        <v>2730784</v>
      </c>
      <c r="K335" s="113">
        <v>699722</v>
      </c>
      <c r="L335" s="113">
        <v>1846837</v>
      </c>
      <c r="M335" s="113">
        <v>15736</v>
      </c>
      <c r="N335" s="113">
        <v>20637</v>
      </c>
      <c r="O335" s="113">
        <v>12688.970000000001</v>
      </c>
      <c r="P335" s="113">
        <v>0</v>
      </c>
      <c r="Q335" s="113">
        <v>0</v>
      </c>
      <c r="R335" s="113">
        <v>0</v>
      </c>
      <c r="S335" s="114">
        <v>0</v>
      </c>
      <c r="T335" s="113" t="s">
        <v>56</v>
      </c>
      <c r="U335" s="129">
        <f t="shared" si="35"/>
        <v>5716215.9699999997</v>
      </c>
      <c r="V335" s="86">
        <f t="shared" si="36"/>
        <v>8.1404542290134003</v>
      </c>
      <c r="W335" s="6"/>
      <c r="X335" s="129">
        <v>49470077.997149989</v>
      </c>
      <c r="Y335" s="94">
        <v>70219865</v>
      </c>
      <c r="Z335" s="113">
        <f t="shared" si="37"/>
        <v>20749787.002850011</v>
      </c>
      <c r="AA335" s="114">
        <f t="shared" si="38"/>
        <v>1689126.9135847767</v>
      </c>
      <c r="AB335" s="6"/>
      <c r="AC335" s="92">
        <v>135.24790031102776</v>
      </c>
      <c r="AD335" s="93">
        <f t="shared" si="39"/>
        <v>138.52967462546414</v>
      </c>
      <c r="AE335" s="89">
        <f t="shared" si="40"/>
        <v>3.281774314436376</v>
      </c>
      <c r="AF335" s="94">
        <v>23.85</v>
      </c>
      <c r="AG335" s="94">
        <v>1</v>
      </c>
      <c r="AH335" s="95">
        <f t="shared" si="41"/>
        <v>138.52967462546414</v>
      </c>
      <c r="AI335" s="50"/>
      <c r="AJ335" s="50"/>
      <c r="AK335" s="78">
        <v>134.12661279695101</v>
      </c>
      <c r="AL335" s="84">
        <v>134.18833708894303</v>
      </c>
      <c r="AM335" s="84">
        <v>134.12661279695101</v>
      </c>
      <c r="AN335" s="84">
        <v>141.76380317015122</v>
      </c>
      <c r="AO335" s="144">
        <v>138.52967462546414</v>
      </c>
      <c r="AP335" s="84">
        <v>138.52967462546414</v>
      </c>
      <c r="AQ335" s="84">
        <v>138.52967462546414</v>
      </c>
      <c r="AR335" s="144">
        <v>138.52967462546414</v>
      </c>
      <c r="AS335" s="86"/>
      <c r="AT335" s="6">
        <f>IF(C335=1,IFERROR((X335-[1]abvfnd20!X335)/[1]abvfnd20!X335*100,""),"")</f>
        <v>-1.6345210551931122</v>
      </c>
      <c r="AU335" s="148">
        <v>-1.6345210551931122</v>
      </c>
      <c r="AV335" s="149">
        <v>2.2233239528812598</v>
      </c>
      <c r="AW335" s="49"/>
    </row>
    <row r="336" spans="1:49" ht="11.25" x14ac:dyDescent="0.2">
      <c r="A336" s="110">
        <v>327</v>
      </c>
      <c r="B336" s="111" t="s">
        <v>386</v>
      </c>
      <c r="C336" s="112">
        <v>1</v>
      </c>
      <c r="D336" s="129">
        <v>0</v>
      </c>
      <c r="E336" s="113">
        <v>12000</v>
      </c>
      <c r="F336" s="113">
        <v>0</v>
      </c>
      <c r="G336" s="113">
        <v>0</v>
      </c>
      <c r="H336" s="113">
        <v>0</v>
      </c>
      <c r="I336" s="113">
        <v>0</v>
      </c>
      <c r="J336" s="113">
        <v>0</v>
      </c>
      <c r="K336" s="113">
        <v>0</v>
      </c>
      <c r="L336" s="113">
        <v>0</v>
      </c>
      <c r="M336" s="113">
        <v>0</v>
      </c>
      <c r="N336" s="113">
        <v>5061</v>
      </c>
      <c r="O336" s="113">
        <v>5051.76</v>
      </c>
      <c r="P336" s="113">
        <v>0</v>
      </c>
      <c r="Q336" s="113">
        <v>0</v>
      </c>
      <c r="R336" s="113">
        <v>0</v>
      </c>
      <c r="S336" s="114">
        <v>0</v>
      </c>
      <c r="T336" s="113" t="s">
        <v>66</v>
      </c>
      <c r="U336" s="129">
        <f t="shared" si="35"/>
        <v>22112.760000000002</v>
      </c>
      <c r="V336" s="86">
        <f t="shared" si="36"/>
        <v>0.82401424165885007</v>
      </c>
      <c r="W336" s="6"/>
      <c r="X336" s="129">
        <v>1307846.49</v>
      </c>
      <c r="Y336" s="94">
        <v>2683540.9974813154</v>
      </c>
      <c r="Z336" s="113">
        <f t="shared" si="37"/>
        <v>1375694.5074813154</v>
      </c>
      <c r="AA336" s="114">
        <f t="shared" si="38"/>
        <v>11335.918663364613</v>
      </c>
      <c r="AB336" s="6"/>
      <c r="AC336" s="92">
        <v>167.28999859770749</v>
      </c>
      <c r="AD336" s="93">
        <f t="shared" si="39"/>
        <v>204.32100397485874</v>
      </c>
      <c r="AE336" s="89">
        <f t="shared" si="40"/>
        <v>37.031005377151246</v>
      </c>
      <c r="AF336" s="94">
        <v>2</v>
      </c>
      <c r="AG336" s="94">
        <v>0</v>
      </c>
      <c r="AH336" s="95">
        <f t="shared" si="41"/>
        <v>167.28999859770749</v>
      </c>
      <c r="AI336" s="50"/>
      <c r="AJ336" s="50"/>
      <c r="AK336" s="78">
        <v>187.47829155454369</v>
      </c>
      <c r="AL336" s="84">
        <v>188.72943003965221</v>
      </c>
      <c r="AM336" s="84">
        <v>187.47829155454369</v>
      </c>
      <c r="AN336" s="84">
        <v>187.47829155454369</v>
      </c>
      <c r="AO336" s="144">
        <v>187.47829155454369</v>
      </c>
      <c r="AP336" s="84">
        <v>187.47829155454369</v>
      </c>
      <c r="AQ336" s="84">
        <v>187.47829155454369</v>
      </c>
      <c r="AR336" s="144">
        <v>187.47829155454369</v>
      </c>
      <c r="AS336" s="86"/>
      <c r="AT336" s="6">
        <f>IF(C336=1,IFERROR((X336-[1]abvfnd20!X336)/[1]abvfnd20!X336*100,""),"")</f>
        <v>-6.100068941892876</v>
      </c>
      <c r="AU336" s="148">
        <v>-6.100068941892876</v>
      </c>
      <c r="AV336" s="149">
        <v>2.1047806564782294</v>
      </c>
      <c r="AW336" s="49"/>
    </row>
    <row r="337" spans="1:49" ht="11.25" x14ac:dyDescent="0.2">
      <c r="A337" s="110">
        <v>328</v>
      </c>
      <c r="B337" s="111" t="s">
        <v>387</v>
      </c>
      <c r="C337" s="112">
        <v>0</v>
      </c>
      <c r="D337" s="129">
        <v>0</v>
      </c>
      <c r="E337" s="113">
        <v>0</v>
      </c>
      <c r="F337" s="113">
        <v>0</v>
      </c>
      <c r="G337" s="113">
        <v>0</v>
      </c>
      <c r="H337" s="113">
        <v>0</v>
      </c>
      <c r="I337" s="113">
        <v>0</v>
      </c>
      <c r="J337" s="113">
        <v>0</v>
      </c>
      <c r="K337" s="113">
        <v>0</v>
      </c>
      <c r="L337" s="113">
        <v>0</v>
      </c>
      <c r="M337" s="113">
        <v>0</v>
      </c>
      <c r="N337" s="113">
        <v>0</v>
      </c>
      <c r="O337" s="113">
        <v>0</v>
      </c>
      <c r="P337" s="113">
        <v>0</v>
      </c>
      <c r="Q337" s="113">
        <v>0</v>
      </c>
      <c r="R337" s="113">
        <v>0</v>
      </c>
      <c r="S337" s="114">
        <v>0</v>
      </c>
      <c r="T337" s="113">
        <v>0</v>
      </c>
      <c r="U337" s="129">
        <f t="shared" si="35"/>
        <v>0</v>
      </c>
      <c r="V337" s="86">
        <f t="shared" si="36"/>
        <v>0</v>
      </c>
      <c r="W337" s="6"/>
      <c r="X337" s="129">
        <v>0</v>
      </c>
      <c r="Y337" s="94">
        <v>0</v>
      </c>
      <c r="Z337" s="113">
        <f t="shared" si="37"/>
        <v>0</v>
      </c>
      <c r="AA337" s="114">
        <f t="shared" si="38"/>
        <v>0</v>
      </c>
      <c r="AB337" s="6"/>
      <c r="AC337" s="92">
        <v>0</v>
      </c>
      <c r="AD337" s="93">
        <f t="shared" si="39"/>
        <v>0</v>
      </c>
      <c r="AE337" s="89">
        <f t="shared" si="40"/>
        <v>0</v>
      </c>
      <c r="AF337" s="94">
        <v>0</v>
      </c>
      <c r="AG337" s="94" t="s">
        <v>58</v>
      </c>
      <c r="AH337" s="95">
        <f t="shared" si="41"/>
        <v>0</v>
      </c>
      <c r="AI337" s="50"/>
      <c r="AJ337" s="50"/>
      <c r="AK337" s="78">
        <v>0</v>
      </c>
      <c r="AL337" s="84">
        <v>0</v>
      </c>
      <c r="AM337" s="84">
        <v>0</v>
      </c>
      <c r="AN337" s="84">
        <v>0</v>
      </c>
      <c r="AO337" s="144">
        <v>0</v>
      </c>
      <c r="AP337" s="84">
        <v>0</v>
      </c>
      <c r="AQ337" s="84">
        <v>0</v>
      </c>
      <c r="AR337" s="144">
        <v>0</v>
      </c>
      <c r="AS337" s="86"/>
      <c r="AT337" s="6" t="str">
        <f>IF(C337=1,IFERROR((X337-[1]abvfnd20!X337)/[1]abvfnd20!X337*100,""),"")</f>
        <v/>
      </c>
      <c r="AU337" s="148" t="s">
        <v>513</v>
      </c>
      <c r="AV337" s="149" t="s">
        <v>513</v>
      </c>
      <c r="AW337" s="49"/>
    </row>
    <row r="338" spans="1:49" ht="11.25" x14ac:dyDescent="0.2">
      <c r="A338" s="110">
        <v>329</v>
      </c>
      <c r="B338" s="111" t="s">
        <v>388</v>
      </c>
      <c r="C338" s="112">
        <v>0</v>
      </c>
      <c r="D338" s="129">
        <v>0</v>
      </c>
      <c r="E338" s="113">
        <v>0</v>
      </c>
      <c r="F338" s="113">
        <v>0</v>
      </c>
      <c r="G338" s="113">
        <v>0</v>
      </c>
      <c r="H338" s="113">
        <v>0</v>
      </c>
      <c r="I338" s="113">
        <v>0</v>
      </c>
      <c r="J338" s="113">
        <v>0</v>
      </c>
      <c r="K338" s="113">
        <v>0</v>
      </c>
      <c r="L338" s="113">
        <v>0</v>
      </c>
      <c r="M338" s="113">
        <v>0</v>
      </c>
      <c r="N338" s="113">
        <v>0</v>
      </c>
      <c r="O338" s="113">
        <v>0</v>
      </c>
      <c r="P338" s="113">
        <v>0</v>
      </c>
      <c r="Q338" s="113">
        <v>0</v>
      </c>
      <c r="R338" s="113">
        <v>0</v>
      </c>
      <c r="S338" s="114">
        <v>0</v>
      </c>
      <c r="T338" s="113">
        <v>0</v>
      </c>
      <c r="U338" s="129">
        <f t="shared" si="35"/>
        <v>0</v>
      </c>
      <c r="V338" s="86">
        <f t="shared" si="36"/>
        <v>0</v>
      </c>
      <c r="W338" s="6"/>
      <c r="X338" s="129">
        <v>29315.599999999999</v>
      </c>
      <c r="Y338" s="94">
        <v>36621</v>
      </c>
      <c r="Z338" s="113">
        <f t="shared" si="37"/>
        <v>7305.4000000000015</v>
      </c>
      <c r="AA338" s="114">
        <f t="shared" si="38"/>
        <v>0</v>
      </c>
      <c r="AB338" s="6"/>
      <c r="AC338" s="92">
        <v>0</v>
      </c>
      <c r="AD338" s="93">
        <f t="shared" si="39"/>
        <v>0</v>
      </c>
      <c r="AE338" s="89">
        <f t="shared" si="40"/>
        <v>0</v>
      </c>
      <c r="AF338" s="94">
        <v>0</v>
      </c>
      <c r="AG338" s="94" t="s">
        <v>58</v>
      </c>
      <c r="AH338" s="95">
        <f t="shared" si="41"/>
        <v>0</v>
      </c>
      <c r="AI338" s="50"/>
      <c r="AJ338" s="50"/>
      <c r="AK338" s="78">
        <v>0</v>
      </c>
      <c r="AL338" s="84">
        <v>0</v>
      </c>
      <c r="AM338" s="84">
        <v>0</v>
      </c>
      <c r="AN338" s="84">
        <v>0</v>
      </c>
      <c r="AO338" s="144">
        <v>0</v>
      </c>
      <c r="AP338" s="84">
        <v>0</v>
      </c>
      <c r="AQ338" s="84">
        <v>0</v>
      </c>
      <c r="AR338" s="144">
        <v>0</v>
      </c>
      <c r="AS338" s="86"/>
      <c r="AT338" s="6" t="str">
        <f>IF(C338=1,IFERROR((X338-[1]abvfnd20!X338)/[1]abvfnd20!X338*100,""),"")</f>
        <v/>
      </c>
      <c r="AU338" s="148" t="s">
        <v>513</v>
      </c>
      <c r="AV338" s="149" t="s">
        <v>513</v>
      </c>
      <c r="AW338" s="49"/>
    </row>
    <row r="339" spans="1:49" ht="11.25" x14ac:dyDescent="0.2">
      <c r="A339" s="110">
        <v>330</v>
      </c>
      <c r="B339" s="111" t="s">
        <v>389</v>
      </c>
      <c r="C339" s="112">
        <v>1</v>
      </c>
      <c r="D339" s="129">
        <v>0</v>
      </c>
      <c r="E339" s="113">
        <v>0</v>
      </c>
      <c r="F339" s="113">
        <v>0</v>
      </c>
      <c r="G339" s="113">
        <v>0</v>
      </c>
      <c r="H339" s="113">
        <v>0</v>
      </c>
      <c r="I339" s="113">
        <v>0</v>
      </c>
      <c r="J339" s="113">
        <v>2070049</v>
      </c>
      <c r="K339" s="113">
        <v>236583</v>
      </c>
      <c r="L339" s="113">
        <v>2003520</v>
      </c>
      <c r="M339" s="113">
        <v>0</v>
      </c>
      <c r="N339" s="113">
        <v>0</v>
      </c>
      <c r="O339" s="113">
        <v>0</v>
      </c>
      <c r="P339" s="113">
        <v>0</v>
      </c>
      <c r="Q339" s="113">
        <v>0</v>
      </c>
      <c r="R339" s="113">
        <v>0</v>
      </c>
      <c r="S339" s="114">
        <v>0</v>
      </c>
      <c r="T339" s="113" t="s">
        <v>66</v>
      </c>
      <c r="U339" s="129">
        <f t="shared" si="35"/>
        <v>3088004.8</v>
      </c>
      <c r="V339" s="86">
        <f t="shared" si="36"/>
        <v>5.8386772858052529</v>
      </c>
      <c r="W339" s="6"/>
      <c r="X339" s="129">
        <v>22266149.914000005</v>
      </c>
      <c r="Y339" s="94">
        <v>52888773.412900001</v>
      </c>
      <c r="Z339" s="113">
        <f t="shared" si="37"/>
        <v>30622623.498899996</v>
      </c>
      <c r="AA339" s="114">
        <f t="shared" si="38"/>
        <v>1787956.162547936</v>
      </c>
      <c r="AB339" s="6"/>
      <c r="AC339" s="92">
        <v>217.99047600384895</v>
      </c>
      <c r="AD339" s="93">
        <f t="shared" si="39"/>
        <v>229.50001436136046</v>
      </c>
      <c r="AE339" s="89">
        <f t="shared" si="40"/>
        <v>11.509538357511502</v>
      </c>
      <c r="AF339" s="94">
        <v>0</v>
      </c>
      <c r="AG339" s="94">
        <v>1</v>
      </c>
      <c r="AH339" s="95">
        <f t="shared" si="41"/>
        <v>229.50001436136046</v>
      </c>
      <c r="AI339" s="50"/>
      <c r="AJ339" s="50"/>
      <c r="AK339" s="78">
        <v>219.48127637686162</v>
      </c>
      <c r="AL339" s="84">
        <v>219.54969236688098</v>
      </c>
      <c r="AM339" s="84">
        <v>219.48127637686162</v>
      </c>
      <c r="AN339" s="84">
        <v>229.48362609164658</v>
      </c>
      <c r="AO339" s="144">
        <v>229.50001436136046</v>
      </c>
      <c r="AP339" s="84">
        <v>229.50001436136046</v>
      </c>
      <c r="AQ339" s="84">
        <v>229.50001436136046</v>
      </c>
      <c r="AR339" s="144">
        <v>229.50001436136046</v>
      </c>
      <c r="AS339" s="86"/>
      <c r="AT339" s="6">
        <f>IF(C339=1,IFERROR((X339-[1]abvfnd20!X339)/[1]abvfnd20!X339*100,""),"")</f>
        <v>-1.0781883697457761</v>
      </c>
      <c r="AU339" s="148">
        <v>-1.0781883697457761</v>
      </c>
      <c r="AV339" s="149">
        <v>3.8651336016012103</v>
      </c>
      <c r="AW339" s="49"/>
    </row>
    <row r="340" spans="1:49" ht="11.25" x14ac:dyDescent="0.2">
      <c r="A340" s="110">
        <v>331</v>
      </c>
      <c r="B340" s="111" t="s">
        <v>390</v>
      </c>
      <c r="C340" s="112">
        <v>1</v>
      </c>
      <c r="D340" s="129">
        <v>0</v>
      </c>
      <c r="E340" s="113">
        <v>0</v>
      </c>
      <c r="F340" s="113">
        <v>0</v>
      </c>
      <c r="G340" s="113">
        <v>0</v>
      </c>
      <c r="H340" s="113">
        <v>0</v>
      </c>
      <c r="I340" s="113">
        <v>23210</v>
      </c>
      <c r="J340" s="113">
        <v>81529</v>
      </c>
      <c r="K340" s="113">
        <v>11110</v>
      </c>
      <c r="L340" s="113">
        <v>443300</v>
      </c>
      <c r="M340" s="113">
        <v>0</v>
      </c>
      <c r="N340" s="113">
        <v>118022</v>
      </c>
      <c r="O340" s="113">
        <v>39844.630000000005</v>
      </c>
      <c r="P340" s="113">
        <v>0</v>
      </c>
      <c r="Q340" s="113">
        <v>0</v>
      </c>
      <c r="R340" s="113">
        <v>0</v>
      </c>
      <c r="S340" s="114">
        <v>0</v>
      </c>
      <c r="T340" s="113" t="s">
        <v>56</v>
      </c>
      <c r="U340" s="129">
        <f t="shared" si="35"/>
        <v>717015.63</v>
      </c>
      <c r="V340" s="86">
        <f t="shared" si="36"/>
        <v>3.2536294949266042</v>
      </c>
      <c r="W340" s="6"/>
      <c r="X340" s="129">
        <v>16658171.17</v>
      </c>
      <c r="Y340" s="94">
        <v>22037408.719033465</v>
      </c>
      <c r="Z340" s="113">
        <f t="shared" si="37"/>
        <v>5379237.5490334649</v>
      </c>
      <c r="AA340" s="114">
        <f t="shared" si="38"/>
        <v>175020.45949751977</v>
      </c>
      <c r="AB340" s="6"/>
      <c r="AC340" s="92">
        <v>129.99478562562922</v>
      </c>
      <c r="AD340" s="93">
        <f t="shared" si="39"/>
        <v>131.24122712166817</v>
      </c>
      <c r="AE340" s="89">
        <f t="shared" si="40"/>
        <v>1.2464414960389547</v>
      </c>
      <c r="AF340" s="94">
        <v>35.57</v>
      </c>
      <c r="AG340" s="94">
        <v>1</v>
      </c>
      <c r="AH340" s="95">
        <f t="shared" si="41"/>
        <v>131.24122712166817</v>
      </c>
      <c r="AI340" s="50"/>
      <c r="AJ340" s="50"/>
      <c r="AK340" s="78">
        <v>134.18009416852425</v>
      </c>
      <c r="AL340" s="84">
        <v>133.22540122105926</v>
      </c>
      <c r="AM340" s="84">
        <v>134.18009416852425</v>
      </c>
      <c r="AN340" s="84">
        <v>130.25265971436497</v>
      </c>
      <c r="AO340" s="144">
        <v>131.20944817357795</v>
      </c>
      <c r="AP340" s="84">
        <v>131.20944817357795</v>
      </c>
      <c r="AQ340" s="84">
        <v>131.22808384434356</v>
      </c>
      <c r="AR340" s="144">
        <v>131.24122712166817</v>
      </c>
      <c r="AS340" s="86"/>
      <c r="AT340" s="6">
        <f>IF(C340=1,IFERROR((X340-[1]abvfnd20!X340)/[1]abvfnd20!X340*100,""),"")</f>
        <v>2.5421196609333903</v>
      </c>
      <c r="AU340" s="148">
        <v>2.5421196609333903</v>
      </c>
      <c r="AV340" s="149">
        <v>0.37115113389703935</v>
      </c>
      <c r="AW340" s="49"/>
    </row>
    <row r="341" spans="1:49" ht="11.25" x14ac:dyDescent="0.2">
      <c r="A341" s="110">
        <v>332</v>
      </c>
      <c r="B341" s="111" t="s">
        <v>391</v>
      </c>
      <c r="C341" s="112">
        <v>1</v>
      </c>
      <c r="D341" s="129">
        <v>0</v>
      </c>
      <c r="E341" s="113">
        <v>27547</v>
      </c>
      <c r="F341" s="113">
        <v>0</v>
      </c>
      <c r="G341" s="113">
        <v>0</v>
      </c>
      <c r="H341" s="113">
        <v>0</v>
      </c>
      <c r="I341" s="113">
        <v>601654</v>
      </c>
      <c r="J341" s="113">
        <v>758288</v>
      </c>
      <c r="K341" s="113">
        <v>925963</v>
      </c>
      <c r="L341" s="113">
        <v>512548</v>
      </c>
      <c r="M341" s="113">
        <v>2720</v>
      </c>
      <c r="N341" s="113">
        <v>7301</v>
      </c>
      <c r="O341" s="113">
        <v>71107.260000000009</v>
      </c>
      <c r="P341" s="113">
        <v>0</v>
      </c>
      <c r="Q341" s="113">
        <v>0</v>
      </c>
      <c r="R341" s="113">
        <v>0</v>
      </c>
      <c r="S341" s="114">
        <v>0</v>
      </c>
      <c r="T341" s="113" t="s">
        <v>66</v>
      </c>
      <c r="U341" s="129">
        <f t="shared" si="35"/>
        <v>2594473.98</v>
      </c>
      <c r="V341" s="86">
        <f t="shared" si="36"/>
        <v>4.5640709835871736</v>
      </c>
      <c r="W341" s="6"/>
      <c r="X341" s="129">
        <v>52593244.399999991</v>
      </c>
      <c r="Y341" s="94">
        <v>56845609.749058925</v>
      </c>
      <c r="Z341" s="113">
        <f t="shared" si="37"/>
        <v>4252365.3490589336</v>
      </c>
      <c r="AA341" s="114">
        <f t="shared" si="38"/>
        <v>194080.97301251421</v>
      </c>
      <c r="AB341" s="6"/>
      <c r="AC341" s="92">
        <v>109.83092635284973</v>
      </c>
      <c r="AD341" s="93">
        <f t="shared" si="39"/>
        <v>107.71636057509777</v>
      </c>
      <c r="AE341" s="89">
        <f t="shared" si="40"/>
        <v>-2.1145657777519631</v>
      </c>
      <c r="AF341" s="94">
        <v>75.88</v>
      </c>
      <c r="AG341" s="94">
        <v>1</v>
      </c>
      <c r="AH341" s="95">
        <f t="shared" si="41"/>
        <v>107.71636057509777</v>
      </c>
      <c r="AI341" s="50"/>
      <c r="AJ341" s="50"/>
      <c r="AK341" s="78">
        <v>106.17797260145379</v>
      </c>
      <c r="AL341" s="84">
        <v>106.75549666549141</v>
      </c>
      <c r="AM341" s="84">
        <v>106.17797260145379</v>
      </c>
      <c r="AN341" s="84">
        <v>107.73097562688652</v>
      </c>
      <c r="AO341" s="144">
        <v>107.70966873058407</v>
      </c>
      <c r="AP341" s="84">
        <v>107.70966873058407</v>
      </c>
      <c r="AQ341" s="84">
        <v>107.70904286110824</v>
      </c>
      <c r="AR341" s="144">
        <v>107.71636057509777</v>
      </c>
      <c r="AS341" s="86"/>
      <c r="AT341" s="6">
        <f>IF(C341=1,IFERROR((X341-[1]abvfnd20!X341)/[1]abvfnd20!X341*100,""),"")</f>
        <v>1.3899543886219787</v>
      </c>
      <c r="AU341" s="148">
        <v>1.3899543886219787</v>
      </c>
      <c r="AV341" s="149">
        <v>2.8742299587208024</v>
      </c>
      <c r="AW341" s="49"/>
    </row>
    <row r="342" spans="1:49" ht="11.25" x14ac:dyDescent="0.2">
      <c r="A342" s="110">
        <v>333</v>
      </c>
      <c r="B342" s="111" t="s">
        <v>392</v>
      </c>
      <c r="C342" s="112">
        <v>0</v>
      </c>
      <c r="D342" s="129">
        <v>0</v>
      </c>
      <c r="E342" s="113">
        <v>0</v>
      </c>
      <c r="F342" s="113">
        <v>0</v>
      </c>
      <c r="G342" s="113">
        <v>0</v>
      </c>
      <c r="H342" s="113">
        <v>0</v>
      </c>
      <c r="I342" s="113">
        <v>0</v>
      </c>
      <c r="J342" s="113">
        <v>0</v>
      </c>
      <c r="K342" s="113">
        <v>0</v>
      </c>
      <c r="L342" s="113">
        <v>0</v>
      </c>
      <c r="M342" s="113">
        <v>0</v>
      </c>
      <c r="N342" s="113">
        <v>0</v>
      </c>
      <c r="O342" s="113">
        <v>0</v>
      </c>
      <c r="P342" s="113">
        <v>0</v>
      </c>
      <c r="Q342" s="113">
        <v>0</v>
      </c>
      <c r="R342" s="113">
        <v>0</v>
      </c>
      <c r="S342" s="114">
        <v>0</v>
      </c>
      <c r="T342" s="113">
        <v>0</v>
      </c>
      <c r="U342" s="129">
        <f t="shared" si="35"/>
        <v>0</v>
      </c>
      <c r="V342" s="86">
        <f t="shared" si="36"/>
        <v>0</v>
      </c>
      <c r="W342" s="6"/>
      <c r="X342" s="129">
        <v>0</v>
      </c>
      <c r="Y342" s="94">
        <v>0</v>
      </c>
      <c r="Z342" s="113">
        <f t="shared" si="37"/>
        <v>0</v>
      </c>
      <c r="AA342" s="114">
        <f t="shared" si="38"/>
        <v>0</v>
      </c>
      <c r="AB342" s="6"/>
      <c r="AC342" s="92">
        <v>0</v>
      </c>
      <c r="AD342" s="93">
        <f t="shared" si="39"/>
        <v>0</v>
      </c>
      <c r="AE342" s="89">
        <f t="shared" si="40"/>
        <v>0</v>
      </c>
      <c r="AF342" s="94">
        <v>0</v>
      </c>
      <c r="AG342" s="94" t="s">
        <v>58</v>
      </c>
      <c r="AH342" s="95">
        <f t="shared" si="41"/>
        <v>0</v>
      </c>
      <c r="AI342" s="50"/>
      <c r="AJ342" s="50"/>
      <c r="AK342" s="78">
        <v>0</v>
      </c>
      <c r="AL342" s="84">
        <v>0</v>
      </c>
      <c r="AM342" s="84">
        <v>0</v>
      </c>
      <c r="AN342" s="84">
        <v>0</v>
      </c>
      <c r="AO342" s="144">
        <v>0</v>
      </c>
      <c r="AP342" s="84">
        <v>0</v>
      </c>
      <c r="AQ342" s="84">
        <v>0</v>
      </c>
      <c r="AR342" s="144">
        <v>0</v>
      </c>
      <c r="AS342" s="86"/>
      <c r="AT342" s="6" t="str">
        <f>IF(C342=1,IFERROR((X342-[1]abvfnd20!X342)/[1]abvfnd20!X342*100,""),"")</f>
        <v/>
      </c>
      <c r="AU342" s="148" t="s">
        <v>513</v>
      </c>
      <c r="AV342" s="149" t="s">
        <v>513</v>
      </c>
      <c r="AW342" s="49"/>
    </row>
    <row r="343" spans="1:49" ht="11.25" x14ac:dyDescent="0.2">
      <c r="A343" s="110">
        <v>334</v>
      </c>
      <c r="B343" s="111" t="s">
        <v>393</v>
      </c>
      <c r="C343" s="112">
        <v>0</v>
      </c>
      <c r="D343" s="129">
        <v>0</v>
      </c>
      <c r="E343" s="113">
        <v>0</v>
      </c>
      <c r="F343" s="113">
        <v>0</v>
      </c>
      <c r="G343" s="113">
        <v>0</v>
      </c>
      <c r="H343" s="113">
        <v>0</v>
      </c>
      <c r="I343" s="113">
        <v>0</v>
      </c>
      <c r="J343" s="113">
        <v>0</v>
      </c>
      <c r="K343" s="113">
        <v>0</v>
      </c>
      <c r="L343" s="113">
        <v>0</v>
      </c>
      <c r="M343" s="113">
        <v>0</v>
      </c>
      <c r="N343" s="113">
        <v>0</v>
      </c>
      <c r="O343" s="113">
        <v>0</v>
      </c>
      <c r="P343" s="113">
        <v>0</v>
      </c>
      <c r="Q343" s="113">
        <v>0</v>
      </c>
      <c r="R343" s="113">
        <v>0</v>
      </c>
      <c r="S343" s="114">
        <v>0</v>
      </c>
      <c r="T343" s="113">
        <v>0</v>
      </c>
      <c r="U343" s="129">
        <f t="shared" si="35"/>
        <v>0</v>
      </c>
      <c r="V343" s="86">
        <f t="shared" si="36"/>
        <v>0</v>
      </c>
      <c r="W343" s="6"/>
      <c r="X343" s="129">
        <v>0</v>
      </c>
      <c r="Y343" s="94">
        <v>0</v>
      </c>
      <c r="Z343" s="113">
        <f t="shared" si="37"/>
        <v>0</v>
      </c>
      <c r="AA343" s="114">
        <f t="shared" si="38"/>
        <v>0</v>
      </c>
      <c r="AB343" s="6"/>
      <c r="AC343" s="92">
        <v>0</v>
      </c>
      <c r="AD343" s="93">
        <f t="shared" si="39"/>
        <v>0</v>
      </c>
      <c r="AE343" s="89">
        <f t="shared" si="40"/>
        <v>0</v>
      </c>
      <c r="AF343" s="94">
        <v>0</v>
      </c>
      <c r="AG343" s="94" t="s">
        <v>58</v>
      </c>
      <c r="AH343" s="95">
        <f t="shared" si="41"/>
        <v>0</v>
      </c>
      <c r="AI343" s="50"/>
      <c r="AJ343" s="50"/>
      <c r="AK343" s="78">
        <v>0</v>
      </c>
      <c r="AL343" s="84">
        <v>0</v>
      </c>
      <c r="AM343" s="84">
        <v>0</v>
      </c>
      <c r="AN343" s="84">
        <v>0</v>
      </c>
      <c r="AO343" s="144">
        <v>0</v>
      </c>
      <c r="AP343" s="84">
        <v>0</v>
      </c>
      <c r="AQ343" s="84">
        <v>0</v>
      </c>
      <c r="AR343" s="144">
        <v>0</v>
      </c>
      <c r="AS343" s="86"/>
      <c r="AT343" s="6" t="str">
        <f>IF(C343=1,IFERROR((X343-[1]abvfnd20!X343)/[1]abvfnd20!X343*100,""),"")</f>
        <v/>
      </c>
      <c r="AU343" s="148" t="s">
        <v>513</v>
      </c>
      <c r="AV343" s="149" t="s">
        <v>513</v>
      </c>
      <c r="AW343" s="49"/>
    </row>
    <row r="344" spans="1:49" ht="11.25" x14ac:dyDescent="0.2">
      <c r="A344" s="110">
        <v>335</v>
      </c>
      <c r="B344" s="111" t="s">
        <v>394</v>
      </c>
      <c r="C344" s="112">
        <v>1</v>
      </c>
      <c r="D344" s="129">
        <v>0</v>
      </c>
      <c r="E344" s="113">
        <v>0</v>
      </c>
      <c r="F344" s="113">
        <v>0</v>
      </c>
      <c r="G344" s="113">
        <v>0</v>
      </c>
      <c r="H344" s="113">
        <v>0</v>
      </c>
      <c r="I344" s="113">
        <v>0</v>
      </c>
      <c r="J344" s="113">
        <v>24060</v>
      </c>
      <c r="K344" s="113">
        <v>15940</v>
      </c>
      <c r="L344" s="113">
        <v>1466023</v>
      </c>
      <c r="M344" s="113">
        <v>0</v>
      </c>
      <c r="N344" s="113">
        <v>0</v>
      </c>
      <c r="O344" s="113">
        <v>1429.8200000000002</v>
      </c>
      <c r="P344" s="113">
        <v>0</v>
      </c>
      <c r="Q344" s="113">
        <v>0</v>
      </c>
      <c r="R344" s="113">
        <v>0</v>
      </c>
      <c r="S344" s="114">
        <v>0</v>
      </c>
      <c r="T344" s="113" t="s">
        <v>56</v>
      </c>
      <c r="U344" s="129">
        <f t="shared" si="35"/>
        <v>1507452.82</v>
      </c>
      <c r="V344" s="86">
        <f t="shared" si="36"/>
        <v>2.6313562044366452</v>
      </c>
      <c r="W344" s="6"/>
      <c r="X344" s="129">
        <v>32201274.010420009</v>
      </c>
      <c r="Y344" s="94">
        <v>57288056.153641693</v>
      </c>
      <c r="Z344" s="113">
        <f t="shared" si="37"/>
        <v>25086782.143221684</v>
      </c>
      <c r="AA344" s="114">
        <f t="shared" si="38"/>
        <v>660122.59841916827</v>
      </c>
      <c r="AB344" s="6"/>
      <c r="AC344" s="92">
        <v>163.70612726566759</v>
      </c>
      <c r="AD344" s="93">
        <f t="shared" si="39"/>
        <v>175.85618984173823</v>
      </c>
      <c r="AE344" s="89">
        <f t="shared" si="40"/>
        <v>12.150062576070638</v>
      </c>
      <c r="AF344" s="94">
        <v>0.5</v>
      </c>
      <c r="AG344" s="94">
        <v>1</v>
      </c>
      <c r="AH344" s="95">
        <f t="shared" si="41"/>
        <v>175.85618984173823</v>
      </c>
      <c r="AI344" s="50"/>
      <c r="AJ344" s="50"/>
      <c r="AK344" s="78">
        <v>173.07074730217619</v>
      </c>
      <c r="AL344" s="84">
        <v>173.08386100379099</v>
      </c>
      <c r="AM344" s="84">
        <v>173.07074730217619</v>
      </c>
      <c r="AN344" s="84">
        <v>173.07074730217619</v>
      </c>
      <c r="AO344" s="144">
        <v>173.07074730217619</v>
      </c>
      <c r="AP344" s="84">
        <v>175.85610170034445</v>
      </c>
      <c r="AQ344" s="84">
        <v>175.8560934567011</v>
      </c>
      <c r="AR344" s="144">
        <v>175.85618984173823</v>
      </c>
      <c r="AS344" s="86"/>
      <c r="AT344" s="6">
        <f>IF(C344=1,IFERROR((X344-[1]abvfnd20!X344)/[1]abvfnd20!X344*100,""),"")</f>
        <v>2.5260033336783283</v>
      </c>
      <c r="AU344" s="148">
        <v>2.5260033336783283</v>
      </c>
      <c r="AV344" s="149">
        <v>4.2420100480953442</v>
      </c>
      <c r="AW344" s="49"/>
    </row>
    <row r="345" spans="1:49" ht="11.25" x14ac:dyDescent="0.2">
      <c r="A345" s="115">
        <v>336</v>
      </c>
      <c r="B345" s="116" t="s">
        <v>395</v>
      </c>
      <c r="C345" s="117">
        <v>1</v>
      </c>
      <c r="D345" s="130">
        <v>0</v>
      </c>
      <c r="E345" s="99">
        <v>125000</v>
      </c>
      <c r="F345" s="99">
        <v>0</v>
      </c>
      <c r="G345" s="99">
        <v>0</v>
      </c>
      <c r="H345" s="99">
        <v>0</v>
      </c>
      <c r="I345" s="99">
        <v>0</v>
      </c>
      <c r="J345" s="99">
        <v>1980987</v>
      </c>
      <c r="K345" s="99">
        <v>3497032</v>
      </c>
      <c r="L345" s="99">
        <v>2961313</v>
      </c>
      <c r="M345" s="99">
        <v>32553</v>
      </c>
      <c r="N345" s="99">
        <v>0</v>
      </c>
      <c r="O345" s="99">
        <v>269201.66000000003</v>
      </c>
      <c r="P345" s="99">
        <v>0</v>
      </c>
      <c r="Q345" s="99">
        <v>0</v>
      </c>
      <c r="R345" s="99">
        <v>0</v>
      </c>
      <c r="S345" s="119">
        <v>0</v>
      </c>
      <c r="T345" s="113" t="s">
        <v>222</v>
      </c>
      <c r="U345" s="129">
        <f t="shared" si="35"/>
        <v>8866086.6600000001</v>
      </c>
      <c r="V345" s="87">
        <f t="shared" si="36"/>
        <v>9.612645671741463</v>
      </c>
      <c r="W345" s="51"/>
      <c r="X345" s="130">
        <v>73265345.799600005</v>
      </c>
      <c r="Y345" s="99">
        <v>92233574.010366976</v>
      </c>
      <c r="Z345" s="113">
        <f t="shared" si="37"/>
        <v>18968228.210766971</v>
      </c>
      <c r="AA345" s="119">
        <f t="shared" si="38"/>
        <v>1823348.5681083344</v>
      </c>
      <c r="AB345" s="51"/>
      <c r="AC345" s="96">
        <v>113.33756656626315</v>
      </c>
      <c r="AD345" s="97">
        <f t="shared" si="39"/>
        <v>123.40107653290056</v>
      </c>
      <c r="AE345" s="98">
        <f t="shared" si="40"/>
        <v>10.063509966637412</v>
      </c>
      <c r="AF345" s="99">
        <v>279.73999999999995</v>
      </c>
      <c r="AG345" s="99">
        <v>1</v>
      </c>
      <c r="AH345" s="100">
        <f t="shared" si="41"/>
        <v>123.40107653290056</v>
      </c>
      <c r="AI345" s="50"/>
      <c r="AJ345" s="50"/>
      <c r="AK345" s="78">
        <v>121.69486464434225</v>
      </c>
      <c r="AL345" s="84">
        <v>133.42235567218347</v>
      </c>
      <c r="AM345" s="84">
        <v>121.69486464434225</v>
      </c>
      <c r="AN345" s="84">
        <v>123.3308209980093</v>
      </c>
      <c r="AO345" s="144">
        <v>123.39359790988928</v>
      </c>
      <c r="AP345" s="84">
        <v>123.39359790988928</v>
      </c>
      <c r="AQ345" s="84">
        <v>123.39289845711143</v>
      </c>
      <c r="AR345" s="144">
        <v>123.40107653290056</v>
      </c>
      <c r="AS345" s="87"/>
      <c r="AT345" s="6">
        <f>IF(C345=1,IFERROR((X345-[1]abvfnd20!X345)/[1]abvfnd20!X345*100,""),"")</f>
        <v>1.8828740172616751</v>
      </c>
      <c r="AU345" s="148">
        <v>1.8828740172616751</v>
      </c>
      <c r="AV345" s="149">
        <v>3.3807308462896168</v>
      </c>
      <c r="AW345" s="49"/>
    </row>
    <row r="346" spans="1:49" ht="11.25" x14ac:dyDescent="0.2">
      <c r="A346" s="110">
        <v>337</v>
      </c>
      <c r="B346" s="111" t="s">
        <v>396</v>
      </c>
      <c r="C346" s="112">
        <v>1</v>
      </c>
      <c r="D346" s="129">
        <v>0</v>
      </c>
      <c r="E346" s="113">
        <v>0</v>
      </c>
      <c r="F346" s="113">
        <v>0</v>
      </c>
      <c r="G346" s="113">
        <v>0</v>
      </c>
      <c r="H346" s="113">
        <v>0</v>
      </c>
      <c r="I346" s="113">
        <v>0</v>
      </c>
      <c r="J346" s="113">
        <v>0</v>
      </c>
      <c r="K346" s="113">
        <v>0</v>
      </c>
      <c r="L346" s="113">
        <v>35000</v>
      </c>
      <c r="M346" s="113">
        <v>0</v>
      </c>
      <c r="N346" s="113">
        <v>11209</v>
      </c>
      <c r="O346" s="113">
        <v>4289.6000000000004</v>
      </c>
      <c r="P346" s="113">
        <v>0</v>
      </c>
      <c r="Q346" s="113">
        <v>0</v>
      </c>
      <c r="R346" s="113">
        <v>0</v>
      </c>
      <c r="S346" s="114">
        <v>0</v>
      </c>
      <c r="T346" s="113" t="s">
        <v>66</v>
      </c>
      <c r="U346" s="129">
        <f t="shared" si="35"/>
        <v>29148.6</v>
      </c>
      <c r="V346" s="86">
        <f t="shared" si="36"/>
        <v>1.3998878764064904</v>
      </c>
      <c r="W346" s="6"/>
      <c r="X346" s="129">
        <v>904197.0199999999</v>
      </c>
      <c r="Y346" s="94">
        <v>2082209.6177319861</v>
      </c>
      <c r="Z346" s="113">
        <f t="shared" si="37"/>
        <v>1178012.5977319861</v>
      </c>
      <c r="AA346" s="114">
        <f t="shared" si="38"/>
        <v>16490.855538191234</v>
      </c>
      <c r="AB346" s="6"/>
      <c r="AC346" s="92">
        <v>232.1660121206134</v>
      </c>
      <c r="AD346" s="93">
        <f t="shared" si="39"/>
        <v>228.45892172856256</v>
      </c>
      <c r="AE346" s="89">
        <f t="shared" si="40"/>
        <v>-3.7070903920508442</v>
      </c>
      <c r="AF346" s="94">
        <v>2</v>
      </c>
      <c r="AG346" s="94">
        <v>1</v>
      </c>
      <c r="AH346" s="95">
        <f t="shared" si="41"/>
        <v>228.45892172856256</v>
      </c>
      <c r="AI346" s="50"/>
      <c r="AJ346" s="50"/>
      <c r="AK346" s="78">
        <v>211.6592406727849</v>
      </c>
      <c r="AL346" s="84">
        <v>212.24440561873021</v>
      </c>
      <c r="AM346" s="84">
        <v>211.6592406727849</v>
      </c>
      <c r="AN346" s="84">
        <v>229.2066726361075</v>
      </c>
      <c r="AO346" s="144">
        <v>228.37543918554121</v>
      </c>
      <c r="AP346" s="84">
        <v>228.37543918554121</v>
      </c>
      <c r="AQ346" s="84">
        <v>228.36763129182299</v>
      </c>
      <c r="AR346" s="144">
        <v>228.45892172856256</v>
      </c>
      <c r="AS346" s="86"/>
      <c r="AT346" s="6">
        <f>IF(C346=1,IFERROR((X346-[1]abvfnd20!X346)/[1]abvfnd20!X346*100,""),"")</f>
        <v>-6.6846538634607242</v>
      </c>
      <c r="AU346" s="148">
        <v>-6.6846538634607242</v>
      </c>
      <c r="AV346" s="149">
        <v>0.92273672577383303</v>
      </c>
      <c r="AW346" s="49"/>
    </row>
    <row r="347" spans="1:49" ht="11.25" x14ac:dyDescent="0.2">
      <c r="A347" s="110">
        <v>338</v>
      </c>
      <c r="B347" s="111" t="s">
        <v>397</v>
      </c>
      <c r="C347" s="112">
        <v>0</v>
      </c>
      <c r="D347" s="129">
        <v>0</v>
      </c>
      <c r="E347" s="113">
        <v>0</v>
      </c>
      <c r="F347" s="113">
        <v>0</v>
      </c>
      <c r="G347" s="113">
        <v>0</v>
      </c>
      <c r="H347" s="113">
        <v>0</v>
      </c>
      <c r="I347" s="113">
        <v>0</v>
      </c>
      <c r="J347" s="113">
        <v>0</v>
      </c>
      <c r="K347" s="113">
        <v>0</v>
      </c>
      <c r="L347" s="113">
        <v>0</v>
      </c>
      <c r="M347" s="113">
        <v>0</v>
      </c>
      <c r="N347" s="113">
        <v>0</v>
      </c>
      <c r="O347" s="113">
        <v>0</v>
      </c>
      <c r="P347" s="113">
        <v>0</v>
      </c>
      <c r="Q347" s="113">
        <v>0</v>
      </c>
      <c r="R347" s="113">
        <v>0</v>
      </c>
      <c r="S347" s="114">
        <v>0</v>
      </c>
      <c r="T347" s="113">
        <v>0</v>
      </c>
      <c r="U347" s="129">
        <f t="shared" si="35"/>
        <v>0</v>
      </c>
      <c r="V347" s="86">
        <f t="shared" si="36"/>
        <v>0</v>
      </c>
      <c r="W347" s="6"/>
      <c r="X347" s="129">
        <v>203601.62000000002</v>
      </c>
      <c r="Y347" s="94">
        <v>1234719</v>
      </c>
      <c r="Z347" s="113">
        <f t="shared" si="37"/>
        <v>1031117.38</v>
      </c>
      <c r="AA347" s="114">
        <f t="shared" si="38"/>
        <v>0</v>
      </c>
      <c r="AB347" s="6"/>
      <c r="AC347" s="92">
        <v>0</v>
      </c>
      <c r="AD347" s="93">
        <f t="shared" si="39"/>
        <v>0</v>
      </c>
      <c r="AE347" s="89">
        <f t="shared" si="40"/>
        <v>0</v>
      </c>
      <c r="AF347" s="94">
        <v>0</v>
      </c>
      <c r="AG347" s="94" t="s">
        <v>58</v>
      </c>
      <c r="AH347" s="95">
        <f t="shared" si="41"/>
        <v>0</v>
      </c>
      <c r="AI347" s="50"/>
      <c r="AJ347" s="50"/>
      <c r="AK347" s="78">
        <v>0</v>
      </c>
      <c r="AL347" s="84">
        <v>0</v>
      </c>
      <c r="AM347" s="84">
        <v>0</v>
      </c>
      <c r="AN347" s="84">
        <v>0</v>
      </c>
      <c r="AO347" s="144">
        <v>0</v>
      </c>
      <c r="AP347" s="84">
        <v>0</v>
      </c>
      <c r="AQ347" s="84">
        <v>0</v>
      </c>
      <c r="AR347" s="144">
        <v>0</v>
      </c>
      <c r="AS347" s="86"/>
      <c r="AT347" s="6" t="str">
        <f>IF(C347=1,IFERROR((X347-[1]abvfnd20!X347)/[1]abvfnd20!X347*100,""),"")</f>
        <v/>
      </c>
      <c r="AU347" s="148" t="s">
        <v>513</v>
      </c>
      <c r="AV347" s="149" t="s">
        <v>513</v>
      </c>
      <c r="AW347" s="49"/>
    </row>
    <row r="348" spans="1:49" ht="11.25" x14ac:dyDescent="0.2">
      <c r="A348" s="110">
        <v>339</v>
      </c>
      <c r="B348" s="111" t="s">
        <v>398</v>
      </c>
      <c r="C348" s="112">
        <v>0</v>
      </c>
      <c r="D348" s="129">
        <v>0</v>
      </c>
      <c r="E348" s="113">
        <v>0</v>
      </c>
      <c r="F348" s="113">
        <v>0</v>
      </c>
      <c r="G348" s="113">
        <v>0</v>
      </c>
      <c r="H348" s="113">
        <v>0</v>
      </c>
      <c r="I348" s="113">
        <v>0</v>
      </c>
      <c r="J348" s="113">
        <v>0</v>
      </c>
      <c r="K348" s="113">
        <v>0</v>
      </c>
      <c r="L348" s="113">
        <v>0</v>
      </c>
      <c r="M348" s="113">
        <v>0</v>
      </c>
      <c r="N348" s="113">
        <v>0</v>
      </c>
      <c r="O348" s="113">
        <v>0</v>
      </c>
      <c r="P348" s="113">
        <v>0</v>
      </c>
      <c r="Q348" s="113">
        <v>0</v>
      </c>
      <c r="R348" s="113">
        <v>0</v>
      </c>
      <c r="S348" s="114">
        <v>0</v>
      </c>
      <c r="T348" s="113">
        <v>0</v>
      </c>
      <c r="U348" s="129">
        <f t="shared" si="35"/>
        <v>0</v>
      </c>
      <c r="V348" s="86">
        <f t="shared" si="36"/>
        <v>0</v>
      </c>
      <c r="W348" s="6"/>
      <c r="X348" s="129">
        <v>0</v>
      </c>
      <c r="Y348" s="94">
        <v>0</v>
      </c>
      <c r="Z348" s="113">
        <f t="shared" si="37"/>
        <v>0</v>
      </c>
      <c r="AA348" s="114">
        <f t="shared" si="38"/>
        <v>0</v>
      </c>
      <c r="AB348" s="6"/>
      <c r="AC348" s="92">
        <v>0</v>
      </c>
      <c r="AD348" s="93">
        <f t="shared" si="39"/>
        <v>0</v>
      </c>
      <c r="AE348" s="89">
        <f t="shared" si="40"/>
        <v>0</v>
      </c>
      <c r="AF348" s="94">
        <v>0</v>
      </c>
      <c r="AG348" s="94" t="s">
        <v>58</v>
      </c>
      <c r="AH348" s="95">
        <f t="shared" si="41"/>
        <v>0</v>
      </c>
      <c r="AI348" s="50"/>
      <c r="AJ348" s="50"/>
      <c r="AK348" s="78">
        <v>0</v>
      </c>
      <c r="AL348" s="84">
        <v>0</v>
      </c>
      <c r="AM348" s="84">
        <v>0</v>
      </c>
      <c r="AN348" s="84">
        <v>0</v>
      </c>
      <c r="AO348" s="144">
        <v>0</v>
      </c>
      <c r="AP348" s="84">
        <v>0</v>
      </c>
      <c r="AQ348" s="84">
        <v>0</v>
      </c>
      <c r="AR348" s="144">
        <v>0</v>
      </c>
      <c r="AS348" s="86"/>
      <c r="AT348" s="6" t="str">
        <f>IF(C348=1,IFERROR((X348-[1]abvfnd20!X348)/[1]abvfnd20!X348*100,""),"")</f>
        <v/>
      </c>
      <c r="AU348" s="148" t="s">
        <v>513</v>
      </c>
      <c r="AV348" s="149" t="s">
        <v>513</v>
      </c>
      <c r="AW348" s="49"/>
    </row>
    <row r="349" spans="1:49" ht="11.25" x14ac:dyDescent="0.2">
      <c r="A349" s="110">
        <v>340</v>
      </c>
      <c r="B349" s="111" t="s">
        <v>399</v>
      </c>
      <c r="C349" s="112">
        <v>1</v>
      </c>
      <c r="D349" s="129">
        <v>0</v>
      </c>
      <c r="E349" s="113">
        <v>7000</v>
      </c>
      <c r="F349" s="113">
        <v>0</v>
      </c>
      <c r="G349" s="113">
        <v>0</v>
      </c>
      <c r="H349" s="113">
        <v>0</v>
      </c>
      <c r="I349" s="113">
        <v>0</v>
      </c>
      <c r="J349" s="113">
        <v>0</v>
      </c>
      <c r="K349" s="113">
        <v>0</v>
      </c>
      <c r="L349" s="113">
        <v>60017</v>
      </c>
      <c r="M349" s="113">
        <v>0</v>
      </c>
      <c r="N349" s="113">
        <v>6663</v>
      </c>
      <c r="O349" s="113">
        <v>15774.360000000002</v>
      </c>
      <c r="P349" s="113">
        <v>0</v>
      </c>
      <c r="Q349" s="113">
        <v>0</v>
      </c>
      <c r="R349" s="113">
        <v>0</v>
      </c>
      <c r="S349" s="114">
        <v>0</v>
      </c>
      <c r="T349" s="113" t="s">
        <v>66</v>
      </c>
      <c r="U349" s="129">
        <f t="shared" si="35"/>
        <v>52843.99</v>
      </c>
      <c r="V349" s="86">
        <f t="shared" si="36"/>
        <v>1.4857497226659677</v>
      </c>
      <c r="W349" s="6"/>
      <c r="X349" s="129">
        <v>2006916.64</v>
      </c>
      <c r="Y349" s="94">
        <v>3556722.1850244696</v>
      </c>
      <c r="Z349" s="113">
        <f t="shared" si="37"/>
        <v>1549805.5450244697</v>
      </c>
      <c r="AA349" s="114">
        <f t="shared" si="38"/>
        <v>23026.231587062848</v>
      </c>
      <c r="AB349" s="6"/>
      <c r="AC349" s="92">
        <v>168.390680324257</v>
      </c>
      <c r="AD349" s="93">
        <f t="shared" si="39"/>
        <v>176.07587096579192</v>
      </c>
      <c r="AE349" s="89">
        <f t="shared" si="40"/>
        <v>7.6851906415349163</v>
      </c>
      <c r="AF349" s="94">
        <v>8.5</v>
      </c>
      <c r="AG349" s="94">
        <v>1</v>
      </c>
      <c r="AH349" s="95">
        <f t="shared" si="41"/>
        <v>176.07587096579192</v>
      </c>
      <c r="AI349" s="50"/>
      <c r="AJ349" s="50"/>
      <c r="AK349" s="78">
        <v>179.38565350568319</v>
      </c>
      <c r="AL349" s="84">
        <v>179.82720832069788</v>
      </c>
      <c r="AM349" s="84">
        <v>179.38565350568319</v>
      </c>
      <c r="AN349" s="84">
        <v>176.27732299058266</v>
      </c>
      <c r="AO349" s="144">
        <v>176.03578376017518</v>
      </c>
      <c r="AP349" s="84">
        <v>176.03578376017518</v>
      </c>
      <c r="AQ349" s="84">
        <v>176.01955195637396</v>
      </c>
      <c r="AR349" s="144">
        <v>176.07587096579192</v>
      </c>
      <c r="AS349" s="86"/>
      <c r="AT349" s="6">
        <f>IF(C349=1,IFERROR((X349-[1]abvfnd20!X349)/[1]abvfnd20!X349*100,""),"")</f>
        <v>5.5843683601083907</v>
      </c>
      <c r="AU349" s="148">
        <v>5.5843683601083907</v>
      </c>
      <c r="AV349" s="149">
        <v>3.5882020143983313</v>
      </c>
      <c r="AW349" s="49"/>
    </row>
    <row r="350" spans="1:49" ht="11.25" x14ac:dyDescent="0.2">
      <c r="A350" s="110">
        <v>341</v>
      </c>
      <c r="B350" s="111" t="s">
        <v>400</v>
      </c>
      <c r="C350" s="112">
        <v>0</v>
      </c>
      <c r="D350" s="129">
        <v>0</v>
      </c>
      <c r="E350" s="113">
        <v>0</v>
      </c>
      <c r="F350" s="113">
        <v>0</v>
      </c>
      <c r="G350" s="113">
        <v>0</v>
      </c>
      <c r="H350" s="113">
        <v>0</v>
      </c>
      <c r="I350" s="113">
        <v>0</v>
      </c>
      <c r="J350" s="113">
        <v>0</v>
      </c>
      <c r="K350" s="113">
        <v>0</v>
      </c>
      <c r="L350" s="113">
        <v>0</v>
      </c>
      <c r="M350" s="113">
        <v>0</v>
      </c>
      <c r="N350" s="113">
        <v>0</v>
      </c>
      <c r="O350" s="113">
        <v>0</v>
      </c>
      <c r="P350" s="113">
        <v>0</v>
      </c>
      <c r="Q350" s="113">
        <v>0</v>
      </c>
      <c r="R350" s="113">
        <v>0</v>
      </c>
      <c r="S350" s="114">
        <v>0</v>
      </c>
      <c r="T350" s="113">
        <v>0</v>
      </c>
      <c r="U350" s="129">
        <f t="shared" si="35"/>
        <v>0</v>
      </c>
      <c r="V350" s="86">
        <f t="shared" si="36"/>
        <v>0</v>
      </c>
      <c r="W350" s="6"/>
      <c r="X350" s="129">
        <v>0</v>
      </c>
      <c r="Y350" s="94">
        <v>14.141006211947177</v>
      </c>
      <c r="Z350" s="113">
        <f t="shared" si="37"/>
        <v>14.141006211947177</v>
      </c>
      <c r="AA350" s="114">
        <f t="shared" si="38"/>
        <v>0</v>
      </c>
      <c r="AB350" s="6"/>
      <c r="AC350" s="92">
        <v>154.56153192697178</v>
      </c>
      <c r="AD350" s="93">
        <f t="shared" si="39"/>
        <v>0</v>
      </c>
      <c r="AE350" s="89">
        <f t="shared" si="40"/>
        <v>-154.56153192697178</v>
      </c>
      <c r="AF350" s="94">
        <v>0</v>
      </c>
      <c r="AG350" s="94" t="s">
        <v>58</v>
      </c>
      <c r="AH350" s="95">
        <f t="shared" si="41"/>
        <v>154.56153192697178</v>
      </c>
      <c r="AI350" s="50"/>
      <c r="AJ350" s="50"/>
      <c r="AK350" s="78">
        <v>0</v>
      </c>
      <c r="AL350" s="84">
        <v>0</v>
      </c>
      <c r="AM350" s="84">
        <v>0</v>
      </c>
      <c r="AN350" s="84">
        <v>0</v>
      </c>
      <c r="AO350" s="144">
        <v>0</v>
      </c>
      <c r="AP350" s="84">
        <v>0</v>
      </c>
      <c r="AQ350" s="84">
        <v>0</v>
      </c>
      <c r="AR350" s="144">
        <v>0</v>
      </c>
      <c r="AS350" s="86"/>
      <c r="AT350" s="6" t="str">
        <f>IF(C350=1,IFERROR((X350-[1]abvfnd20!X350)/[1]abvfnd20!X350*100,""),"")</f>
        <v/>
      </c>
      <c r="AU350" s="148" t="s">
        <v>513</v>
      </c>
      <c r="AV350" s="149" t="s">
        <v>513</v>
      </c>
      <c r="AW350" s="49"/>
    </row>
    <row r="351" spans="1:49" ht="11.25" x14ac:dyDescent="0.2">
      <c r="A351" s="110">
        <v>342</v>
      </c>
      <c r="B351" s="111" t="s">
        <v>401</v>
      </c>
      <c r="C351" s="112">
        <v>1</v>
      </c>
      <c r="D351" s="129">
        <v>0</v>
      </c>
      <c r="E351" s="113">
        <v>0</v>
      </c>
      <c r="F351" s="113">
        <v>0</v>
      </c>
      <c r="G351" s="113">
        <v>0</v>
      </c>
      <c r="H351" s="113">
        <v>0</v>
      </c>
      <c r="I351" s="113">
        <v>0</v>
      </c>
      <c r="J351" s="113">
        <v>2404681</v>
      </c>
      <c r="K351" s="113">
        <v>1695720</v>
      </c>
      <c r="L351" s="113">
        <v>616840</v>
      </c>
      <c r="M351" s="113">
        <v>21729</v>
      </c>
      <c r="N351" s="113">
        <v>0</v>
      </c>
      <c r="O351" s="113">
        <v>4550.84</v>
      </c>
      <c r="P351" s="113">
        <v>0</v>
      </c>
      <c r="Q351" s="113">
        <v>0</v>
      </c>
      <c r="R351" s="113">
        <v>0</v>
      </c>
      <c r="S351" s="114">
        <v>0</v>
      </c>
      <c r="T351" s="113" t="s">
        <v>56</v>
      </c>
      <c r="U351" s="129">
        <f t="shared" si="35"/>
        <v>4743520.84</v>
      </c>
      <c r="V351" s="86">
        <f t="shared" si="36"/>
        <v>7.9538188567172154</v>
      </c>
      <c r="W351" s="6"/>
      <c r="X351" s="129">
        <v>35336725.314499997</v>
      </c>
      <c r="Y351" s="94">
        <v>59638281</v>
      </c>
      <c r="Z351" s="113">
        <f t="shared" si="37"/>
        <v>24301555.685500003</v>
      </c>
      <c r="AA351" s="114">
        <f t="shared" si="38"/>
        <v>1932901.7185889338</v>
      </c>
      <c r="AB351" s="6"/>
      <c r="AC351" s="92">
        <v>154.4602454484297</v>
      </c>
      <c r="AD351" s="93">
        <f t="shared" si="39"/>
        <v>163.30143432315265</v>
      </c>
      <c r="AE351" s="89">
        <f t="shared" si="40"/>
        <v>8.8411888747229455</v>
      </c>
      <c r="AF351" s="94">
        <v>4</v>
      </c>
      <c r="AG351" s="94">
        <v>1</v>
      </c>
      <c r="AH351" s="95">
        <f t="shared" si="41"/>
        <v>163.30143432315265</v>
      </c>
      <c r="AI351" s="50"/>
      <c r="AJ351" s="50"/>
      <c r="AK351" s="78">
        <v>158.51724512476693</v>
      </c>
      <c r="AL351" s="84">
        <v>158.67442815675054</v>
      </c>
      <c r="AM351" s="84">
        <v>158.51724512476693</v>
      </c>
      <c r="AN351" s="84">
        <v>163.34852484594069</v>
      </c>
      <c r="AO351" s="144">
        <v>163.30143432315265</v>
      </c>
      <c r="AP351" s="84">
        <v>163.30143432315265</v>
      </c>
      <c r="AQ351" s="84">
        <v>163.30143432315265</v>
      </c>
      <c r="AR351" s="144">
        <v>163.30143432315265</v>
      </c>
      <c r="AS351" s="86"/>
      <c r="AT351" s="6">
        <f>IF(C351=1,IFERROR((X351-[1]abvfnd20!X351)/[1]abvfnd20!X351*100,""),"")</f>
        <v>1.2198995661140408</v>
      </c>
      <c r="AU351" s="148">
        <v>1.2198995661140408</v>
      </c>
      <c r="AV351" s="149">
        <v>4.2296884797620917</v>
      </c>
      <c r="AW351" s="49"/>
    </row>
    <row r="352" spans="1:49" ht="11.25" x14ac:dyDescent="0.2">
      <c r="A352" s="110">
        <v>343</v>
      </c>
      <c r="B352" s="111" t="s">
        <v>402</v>
      </c>
      <c r="C352" s="112">
        <v>1</v>
      </c>
      <c r="D352" s="129">
        <v>0</v>
      </c>
      <c r="E352" s="113">
        <v>50210</v>
      </c>
      <c r="F352" s="113">
        <v>0</v>
      </c>
      <c r="G352" s="113">
        <v>0</v>
      </c>
      <c r="H352" s="113">
        <v>0</v>
      </c>
      <c r="I352" s="113">
        <v>0</v>
      </c>
      <c r="J352" s="113">
        <v>434123</v>
      </c>
      <c r="K352" s="113">
        <v>512208</v>
      </c>
      <c r="L352" s="113">
        <v>362530</v>
      </c>
      <c r="M352" s="113">
        <v>14767</v>
      </c>
      <c r="N352" s="113">
        <v>158126</v>
      </c>
      <c r="O352" s="113">
        <v>17213.490000000002</v>
      </c>
      <c r="P352" s="113">
        <v>0</v>
      </c>
      <c r="Q352" s="113">
        <v>0</v>
      </c>
      <c r="R352" s="113">
        <v>0</v>
      </c>
      <c r="S352" s="114">
        <v>0</v>
      </c>
      <c r="T352" s="113" t="s">
        <v>66</v>
      </c>
      <c r="U352" s="129">
        <f t="shared" si="35"/>
        <v>1328034.19</v>
      </c>
      <c r="V352" s="86">
        <f t="shared" si="36"/>
        <v>7.7209782056611509</v>
      </c>
      <c r="W352" s="6"/>
      <c r="X352" s="129">
        <v>15745625.66</v>
      </c>
      <c r="Y352" s="94">
        <v>17200335.949999999</v>
      </c>
      <c r="Z352" s="113">
        <f t="shared" si="37"/>
        <v>1454710.2899999991</v>
      </c>
      <c r="AA352" s="114">
        <f t="shared" si="38"/>
        <v>112317.86444641007</v>
      </c>
      <c r="AB352" s="6"/>
      <c r="AC352" s="92">
        <v>110.50756174730374</v>
      </c>
      <c r="AD352" s="93">
        <f t="shared" si="39"/>
        <v>108.52549434706673</v>
      </c>
      <c r="AE352" s="89">
        <f t="shared" si="40"/>
        <v>-1.982067400237014</v>
      </c>
      <c r="AF352" s="94">
        <v>22.71</v>
      </c>
      <c r="AG352" s="94">
        <v>1</v>
      </c>
      <c r="AH352" s="95">
        <f t="shared" si="41"/>
        <v>108.52549434706673</v>
      </c>
      <c r="AI352" s="50"/>
      <c r="AJ352" s="50"/>
      <c r="AK352" s="78">
        <v>103.15405706187222</v>
      </c>
      <c r="AL352" s="84">
        <v>103.03420146409346</v>
      </c>
      <c r="AM352" s="84">
        <v>103.15405706187222</v>
      </c>
      <c r="AN352" s="84">
        <v>109.27363348033074</v>
      </c>
      <c r="AO352" s="144">
        <v>108.52549434706673</v>
      </c>
      <c r="AP352" s="84">
        <v>108.52549434706673</v>
      </c>
      <c r="AQ352" s="84">
        <v>108.52549434706673</v>
      </c>
      <c r="AR352" s="144">
        <v>108.52549434706673</v>
      </c>
      <c r="AS352" s="86"/>
      <c r="AT352" s="6">
        <f>IF(C352=1,IFERROR((X352-[1]abvfnd20!X352)/[1]abvfnd20!X352*100,""),"")</f>
        <v>-1.5820722100801796</v>
      </c>
      <c r="AU352" s="148">
        <v>-1.5820722100801796</v>
      </c>
      <c r="AV352" s="149">
        <v>3.9528146962379496</v>
      </c>
      <c r="AW352" s="49"/>
    </row>
    <row r="353" spans="1:77" ht="11.25" x14ac:dyDescent="0.2">
      <c r="A353" s="110">
        <v>344</v>
      </c>
      <c r="B353" s="111" t="s">
        <v>403</v>
      </c>
      <c r="C353" s="112">
        <v>1</v>
      </c>
      <c r="D353" s="129">
        <v>0</v>
      </c>
      <c r="E353" s="113">
        <v>0</v>
      </c>
      <c r="F353" s="113">
        <v>0</v>
      </c>
      <c r="G353" s="113">
        <v>0</v>
      </c>
      <c r="H353" s="113">
        <v>0</v>
      </c>
      <c r="I353" s="113">
        <v>0</v>
      </c>
      <c r="J353" s="113">
        <v>1131247.6000000001</v>
      </c>
      <c r="K353" s="113">
        <v>536530.4</v>
      </c>
      <c r="L353" s="113">
        <v>1517915</v>
      </c>
      <c r="M353" s="113">
        <v>0</v>
      </c>
      <c r="N353" s="113">
        <v>0</v>
      </c>
      <c r="O353" s="113">
        <v>0</v>
      </c>
      <c r="P353" s="113">
        <v>0</v>
      </c>
      <c r="Q353" s="113">
        <v>0</v>
      </c>
      <c r="R353" s="113">
        <v>0</v>
      </c>
      <c r="S353" s="114">
        <v>0</v>
      </c>
      <c r="T353" s="113" t="s">
        <v>66</v>
      </c>
      <c r="U353" s="129">
        <f t="shared" si="35"/>
        <v>2259764.85</v>
      </c>
      <c r="V353" s="86">
        <f t="shared" si="36"/>
        <v>3.3501556476397401</v>
      </c>
      <c r="W353" s="6"/>
      <c r="X353" s="129">
        <v>49895727.543140002</v>
      </c>
      <c r="Y353" s="94">
        <v>67452533.18579556</v>
      </c>
      <c r="Z353" s="113">
        <f t="shared" si="37"/>
        <v>17556805.642655559</v>
      </c>
      <c r="AA353" s="114">
        <f t="shared" si="38"/>
        <v>588180.31578255782</v>
      </c>
      <c r="AB353" s="6"/>
      <c r="AC353" s="92">
        <v>132.1308305413703</v>
      </c>
      <c r="AD353" s="93">
        <f t="shared" si="39"/>
        <v>134.0081729687214</v>
      </c>
      <c r="AE353" s="89">
        <f t="shared" si="40"/>
        <v>1.8773424273510955</v>
      </c>
      <c r="AF353" s="94">
        <v>2.67</v>
      </c>
      <c r="AG353" s="94">
        <v>1</v>
      </c>
      <c r="AH353" s="95">
        <f t="shared" si="41"/>
        <v>134.0081729687214</v>
      </c>
      <c r="AI353" s="50"/>
      <c r="AJ353" s="50"/>
      <c r="AK353" s="78">
        <v>134.15733971406786</v>
      </c>
      <c r="AL353" s="84">
        <v>134.15743843009565</v>
      </c>
      <c r="AM353" s="84">
        <v>134.15733971406786</v>
      </c>
      <c r="AN353" s="84">
        <v>134.15733971406786</v>
      </c>
      <c r="AO353" s="144">
        <v>134.15733971406786</v>
      </c>
      <c r="AP353" s="84">
        <v>134.00777804939585</v>
      </c>
      <c r="AQ353" s="84">
        <v>134.0077411135853</v>
      </c>
      <c r="AR353" s="144">
        <v>134.0081729687214</v>
      </c>
      <c r="AS353" s="86"/>
      <c r="AT353" s="6">
        <f>IF(C353=1,IFERROR((X353-[1]abvfnd20!X353)/[1]abvfnd20!X353*100,""),"")</f>
        <v>3.4277665164818045</v>
      </c>
      <c r="AU353" s="148">
        <v>3.4277665164818045</v>
      </c>
      <c r="AV353" s="149">
        <v>2.9290767531859556</v>
      </c>
      <c r="AW353" s="49"/>
    </row>
    <row r="354" spans="1:77" ht="11.25" x14ac:dyDescent="0.2">
      <c r="A354" s="110">
        <v>345</v>
      </c>
      <c r="B354" s="111" t="s">
        <v>404</v>
      </c>
      <c r="C354" s="112">
        <v>0</v>
      </c>
      <c r="D354" s="129">
        <v>0</v>
      </c>
      <c r="E354" s="113">
        <v>0</v>
      </c>
      <c r="F354" s="113">
        <v>0</v>
      </c>
      <c r="G354" s="113">
        <v>0</v>
      </c>
      <c r="H354" s="113">
        <v>0</v>
      </c>
      <c r="I354" s="113">
        <v>0</v>
      </c>
      <c r="J354" s="113">
        <v>0</v>
      </c>
      <c r="K354" s="113">
        <v>0</v>
      </c>
      <c r="L354" s="113">
        <v>0</v>
      </c>
      <c r="M354" s="113">
        <v>0</v>
      </c>
      <c r="N354" s="113">
        <v>0</v>
      </c>
      <c r="O354" s="113">
        <v>0</v>
      </c>
      <c r="P354" s="113">
        <v>0</v>
      </c>
      <c r="Q354" s="113">
        <v>0</v>
      </c>
      <c r="R354" s="113">
        <v>0</v>
      </c>
      <c r="S354" s="114">
        <v>0</v>
      </c>
      <c r="T354" s="113">
        <v>0</v>
      </c>
      <c r="U354" s="129">
        <f t="shared" si="35"/>
        <v>0</v>
      </c>
      <c r="V354" s="86">
        <f t="shared" si="36"/>
        <v>0</v>
      </c>
      <c r="W354" s="6"/>
      <c r="X354" s="129">
        <v>58631.199999999997</v>
      </c>
      <c r="Y354" s="94">
        <v>93841</v>
      </c>
      <c r="Z354" s="113">
        <f t="shared" si="37"/>
        <v>35209.800000000003</v>
      </c>
      <c r="AA354" s="114">
        <f t="shared" si="38"/>
        <v>0</v>
      </c>
      <c r="AB354" s="6"/>
      <c r="AC354" s="92">
        <v>0</v>
      </c>
      <c r="AD354" s="93">
        <f t="shared" si="39"/>
        <v>0</v>
      </c>
      <c r="AE354" s="89">
        <f t="shared" si="40"/>
        <v>0</v>
      </c>
      <c r="AF354" s="94">
        <v>0</v>
      </c>
      <c r="AG354" s="94" t="s">
        <v>58</v>
      </c>
      <c r="AH354" s="95">
        <f t="shared" si="41"/>
        <v>0</v>
      </c>
      <c r="AI354" s="50"/>
      <c r="AJ354" s="50"/>
      <c r="AK354" s="78">
        <v>0</v>
      </c>
      <c r="AL354" s="84">
        <v>0</v>
      </c>
      <c r="AM354" s="84">
        <v>0</v>
      </c>
      <c r="AN354" s="84">
        <v>0</v>
      </c>
      <c r="AO354" s="144">
        <v>0</v>
      </c>
      <c r="AP354" s="84">
        <v>0</v>
      </c>
      <c r="AQ354" s="84">
        <v>0</v>
      </c>
      <c r="AR354" s="144">
        <v>0</v>
      </c>
      <c r="AS354" s="86"/>
      <c r="AT354" s="6" t="str">
        <f>IF(C354=1,IFERROR((X354-[1]abvfnd20!X354)/[1]abvfnd20!X354*100,""),"")</f>
        <v/>
      </c>
      <c r="AU354" s="148" t="s">
        <v>513</v>
      </c>
      <c r="AV354" s="149" t="s">
        <v>513</v>
      </c>
      <c r="AW354" s="49"/>
    </row>
    <row r="355" spans="1:77" ht="11.25" x14ac:dyDescent="0.2">
      <c r="A355" s="110">
        <v>346</v>
      </c>
      <c r="B355" s="111" t="s">
        <v>405</v>
      </c>
      <c r="C355" s="112">
        <v>1</v>
      </c>
      <c r="D355" s="129">
        <v>0</v>
      </c>
      <c r="E355" s="113">
        <v>10000</v>
      </c>
      <c r="F355" s="113">
        <v>0</v>
      </c>
      <c r="G355" s="113">
        <v>0</v>
      </c>
      <c r="H355" s="113">
        <v>0</v>
      </c>
      <c r="I355" s="113">
        <v>0</v>
      </c>
      <c r="J355" s="113">
        <v>1293708</v>
      </c>
      <c r="K355" s="113">
        <v>0</v>
      </c>
      <c r="L355" s="113">
        <v>1005341</v>
      </c>
      <c r="M355" s="113">
        <v>0</v>
      </c>
      <c r="N355" s="113">
        <v>0</v>
      </c>
      <c r="O355" s="113">
        <v>0</v>
      </c>
      <c r="P355" s="113">
        <v>0</v>
      </c>
      <c r="Q355" s="113">
        <v>0</v>
      </c>
      <c r="R355" s="113">
        <v>0</v>
      </c>
      <c r="S355" s="114">
        <v>0</v>
      </c>
      <c r="T355" s="113" t="s">
        <v>66</v>
      </c>
      <c r="U355" s="129">
        <f t="shared" si="35"/>
        <v>1695790.99</v>
      </c>
      <c r="V355" s="86">
        <f t="shared" si="36"/>
        <v>6.2296365011593142</v>
      </c>
      <c r="W355" s="6"/>
      <c r="X355" s="129">
        <v>23537383.711800005</v>
      </c>
      <c r="Y355" s="94">
        <v>27221347.34</v>
      </c>
      <c r="Z355" s="113">
        <f t="shared" si="37"/>
        <v>3683963.6281999946</v>
      </c>
      <c r="AA355" s="114">
        <f t="shared" si="38"/>
        <v>229497.54287177988</v>
      </c>
      <c r="AB355" s="6"/>
      <c r="AC355" s="92">
        <v>119.48530042017968</v>
      </c>
      <c r="AD355" s="93">
        <f t="shared" si="39"/>
        <v>114.67650834785171</v>
      </c>
      <c r="AE355" s="89">
        <f t="shared" si="40"/>
        <v>-4.8087920723279751</v>
      </c>
      <c r="AF355" s="94">
        <v>23.43</v>
      </c>
      <c r="AG355" s="94">
        <v>1</v>
      </c>
      <c r="AH355" s="95">
        <f t="shared" si="41"/>
        <v>114.67650834785171</v>
      </c>
      <c r="AI355" s="50"/>
      <c r="AJ355" s="50"/>
      <c r="AK355" s="78">
        <v>110.55443463108297</v>
      </c>
      <c r="AL355" s="84">
        <v>111.19628526977536</v>
      </c>
      <c r="AM355" s="84">
        <v>110.55443463108297</v>
      </c>
      <c r="AN355" s="84">
        <v>114.5481233967641</v>
      </c>
      <c r="AO355" s="144">
        <v>114.67650834785171</v>
      </c>
      <c r="AP355" s="84">
        <v>114.67650834785171</v>
      </c>
      <c r="AQ355" s="84">
        <v>114.67650834785171</v>
      </c>
      <c r="AR355" s="144">
        <v>114.67650834785171</v>
      </c>
      <c r="AS355" s="86"/>
      <c r="AT355" s="6">
        <f>IF(C355=1,IFERROR((X355-[1]abvfnd20!X355)/[1]abvfnd20!X355*100,""),"")</f>
        <v>0.79435378368070786</v>
      </c>
      <c r="AU355" s="148">
        <v>0.79435378368070786</v>
      </c>
      <c r="AV355" s="149">
        <v>4.8459402861347902</v>
      </c>
      <c r="AW355" s="49"/>
    </row>
    <row r="356" spans="1:77" ht="11.25" x14ac:dyDescent="0.2">
      <c r="A356" s="110">
        <v>347</v>
      </c>
      <c r="B356" s="111" t="s">
        <v>406</v>
      </c>
      <c r="C356" s="112">
        <v>1</v>
      </c>
      <c r="D356" s="129">
        <v>0</v>
      </c>
      <c r="E356" s="113">
        <v>5689000</v>
      </c>
      <c r="F356" s="113">
        <v>0</v>
      </c>
      <c r="G356" s="113">
        <v>0</v>
      </c>
      <c r="H356" s="113">
        <v>0</v>
      </c>
      <c r="I356" s="113">
        <v>0</v>
      </c>
      <c r="J356" s="113">
        <v>0</v>
      </c>
      <c r="K356" s="113">
        <v>0</v>
      </c>
      <c r="L356" s="113">
        <v>2700000</v>
      </c>
      <c r="M356" s="113">
        <v>20928</v>
      </c>
      <c r="N356" s="113">
        <v>0</v>
      </c>
      <c r="O356" s="113">
        <v>37786.980000000003</v>
      </c>
      <c r="P356" s="113">
        <v>0</v>
      </c>
      <c r="Q356" s="113">
        <v>0</v>
      </c>
      <c r="R356" s="113">
        <v>0</v>
      </c>
      <c r="S356" s="114">
        <v>0</v>
      </c>
      <c r="T356" s="113" t="s">
        <v>56</v>
      </c>
      <c r="U356" s="129">
        <f t="shared" si="35"/>
        <v>8447714.9800000004</v>
      </c>
      <c r="V356" s="86">
        <f t="shared" si="36"/>
        <v>10.282181457794087</v>
      </c>
      <c r="W356" s="6"/>
      <c r="X356" s="129">
        <v>54604897.586800009</v>
      </c>
      <c r="Y356" s="94">
        <v>82158781.331333876</v>
      </c>
      <c r="Z356" s="113">
        <f t="shared" si="37"/>
        <v>27553883.744533867</v>
      </c>
      <c r="AA356" s="114">
        <f t="shared" si="38"/>
        <v>2833140.3252826002</v>
      </c>
      <c r="AB356" s="6"/>
      <c r="AC356" s="92">
        <v>140.84505023176985</v>
      </c>
      <c r="AD356" s="93">
        <f t="shared" si="39"/>
        <v>145.27202597524359</v>
      </c>
      <c r="AE356" s="89">
        <f t="shared" si="40"/>
        <v>4.4269757434737471</v>
      </c>
      <c r="AF356" s="94">
        <v>41.430000000000007</v>
      </c>
      <c r="AG356" s="94">
        <v>1</v>
      </c>
      <c r="AH356" s="95">
        <f t="shared" si="41"/>
        <v>145.27202597524359</v>
      </c>
      <c r="AI356" s="50"/>
      <c r="AJ356" s="50"/>
      <c r="AK356" s="78">
        <v>144.72137929994989</v>
      </c>
      <c r="AL356" s="84">
        <v>144.75762043787634</v>
      </c>
      <c r="AM356" s="84">
        <v>144.72137929994989</v>
      </c>
      <c r="AN356" s="84">
        <v>145.12861288844675</v>
      </c>
      <c r="AO356" s="144">
        <v>145.26389419035129</v>
      </c>
      <c r="AP356" s="84">
        <v>145.26389419035129</v>
      </c>
      <c r="AQ356" s="84">
        <v>145.26313364845339</v>
      </c>
      <c r="AR356" s="144">
        <v>145.27202597524359</v>
      </c>
      <c r="AS356" s="86"/>
      <c r="AT356" s="6">
        <f>IF(C356=1,IFERROR((X356-[1]abvfnd20!X356)/[1]abvfnd20!X356*100,""),"")</f>
        <v>1.4182267612586994</v>
      </c>
      <c r="AU356" s="148">
        <v>1.4182267612586994</v>
      </c>
      <c r="AV356" s="149">
        <v>2.1758469540641459</v>
      </c>
      <c r="AW356" s="49"/>
    </row>
    <row r="357" spans="1:77" ht="11.25" x14ac:dyDescent="0.2">
      <c r="A357" s="110">
        <v>348</v>
      </c>
      <c r="B357" s="111" t="s">
        <v>407</v>
      </c>
      <c r="C357" s="112">
        <v>1</v>
      </c>
      <c r="D357" s="129">
        <v>14818187</v>
      </c>
      <c r="E357" s="113">
        <v>5080149</v>
      </c>
      <c r="F357" s="113">
        <v>0</v>
      </c>
      <c r="G357" s="113">
        <v>0</v>
      </c>
      <c r="H357" s="113">
        <v>0</v>
      </c>
      <c r="I357" s="113">
        <v>0</v>
      </c>
      <c r="J357" s="113">
        <v>0</v>
      </c>
      <c r="K357" s="113">
        <v>11255766</v>
      </c>
      <c r="L357" s="113">
        <v>0</v>
      </c>
      <c r="M357" s="113">
        <v>202348</v>
      </c>
      <c r="N357" s="113">
        <v>433561</v>
      </c>
      <c r="O357" s="113">
        <v>1817422.32</v>
      </c>
      <c r="P357" s="113">
        <v>0</v>
      </c>
      <c r="Q357" s="113">
        <v>0</v>
      </c>
      <c r="R357" s="113">
        <v>0</v>
      </c>
      <c r="S357" s="114">
        <v>0</v>
      </c>
      <c r="T357" s="113" t="s">
        <v>56</v>
      </c>
      <c r="U357" s="129">
        <f t="shared" si="35"/>
        <v>33607433.32</v>
      </c>
      <c r="V357" s="86">
        <f t="shared" si="36"/>
        <v>8.5995678210044844</v>
      </c>
      <c r="W357" s="6"/>
      <c r="X357" s="129">
        <v>382606983.73000002</v>
      </c>
      <c r="Y357" s="94">
        <v>390803747.5780316</v>
      </c>
      <c r="Z357" s="113">
        <f t="shared" si="37"/>
        <v>8196763.8480315804</v>
      </c>
      <c r="AA357" s="114">
        <f t="shared" si="38"/>
        <v>704886.26623905275</v>
      </c>
      <c r="AB357" s="6"/>
      <c r="AC357" s="92">
        <v>100.4063616941506</v>
      </c>
      <c r="AD357" s="93">
        <f t="shared" si="39"/>
        <v>101.95811312923641</v>
      </c>
      <c r="AE357" s="89">
        <f t="shared" si="40"/>
        <v>1.551751435085805</v>
      </c>
      <c r="AF357" s="94">
        <v>1963.3000000000006</v>
      </c>
      <c r="AG357" s="94">
        <v>1</v>
      </c>
      <c r="AH357" s="95">
        <f t="shared" si="41"/>
        <v>101.95811312923641</v>
      </c>
      <c r="AI357" s="50"/>
      <c r="AJ357" s="50"/>
      <c r="AK357" s="78">
        <v>100.3628760519974</v>
      </c>
      <c r="AL357" s="84">
        <v>99.283307725610555</v>
      </c>
      <c r="AM357" s="84">
        <v>100.3628760519974</v>
      </c>
      <c r="AN357" s="84">
        <v>103.80044660249507</v>
      </c>
      <c r="AO357" s="144">
        <v>101.93874973802124</v>
      </c>
      <c r="AP357" s="84">
        <v>101.93874973802124</v>
      </c>
      <c r="AQ357" s="84">
        <v>101.95075132148671</v>
      </c>
      <c r="AR357" s="144">
        <v>101.95811312923641</v>
      </c>
      <c r="AS357" s="86"/>
      <c r="AT357" s="6">
        <f>IF(C357=1,IFERROR((X357-[1]abvfnd20!X357)/[1]abvfnd20!X357*100,""),"")</f>
        <v>0.81057881176407698</v>
      </c>
      <c r="AU357" s="148">
        <v>0.81057881176407698</v>
      </c>
      <c r="AV357" s="149">
        <v>2.5649101529312546</v>
      </c>
      <c r="AW357" s="49"/>
    </row>
    <row r="358" spans="1:77" s="55" customFormat="1" ht="11.25" x14ac:dyDescent="0.2">
      <c r="A358" s="115">
        <v>349</v>
      </c>
      <c r="B358" s="116" t="s">
        <v>408</v>
      </c>
      <c r="C358" s="121">
        <v>1</v>
      </c>
      <c r="D358" s="130">
        <v>0</v>
      </c>
      <c r="E358" s="99">
        <v>5000</v>
      </c>
      <c r="F358" s="99">
        <v>0</v>
      </c>
      <c r="G358" s="99">
        <v>0</v>
      </c>
      <c r="H358" s="99">
        <v>0</v>
      </c>
      <c r="I358" s="99">
        <v>0</v>
      </c>
      <c r="J358" s="99">
        <v>0</v>
      </c>
      <c r="K358" s="99">
        <v>0</v>
      </c>
      <c r="L358" s="99">
        <v>0</v>
      </c>
      <c r="M358" s="99">
        <v>0</v>
      </c>
      <c r="N358" s="99">
        <v>32759</v>
      </c>
      <c r="O358" s="99">
        <v>0</v>
      </c>
      <c r="P358" s="99">
        <v>0</v>
      </c>
      <c r="Q358" s="99">
        <v>0</v>
      </c>
      <c r="R358" s="99">
        <v>0</v>
      </c>
      <c r="S358" s="119">
        <v>0</v>
      </c>
      <c r="T358" s="99" t="s">
        <v>56</v>
      </c>
      <c r="U358" s="129">
        <f t="shared" si="35"/>
        <v>37759</v>
      </c>
      <c r="V358" s="87">
        <f t="shared" si="36"/>
        <v>2.4216689596810559</v>
      </c>
      <c r="W358" s="50"/>
      <c r="X358" s="130">
        <v>1374749.7299999997</v>
      </c>
      <c r="Y358" s="99">
        <v>1559213.94</v>
      </c>
      <c r="Z358" s="113">
        <f t="shared" si="37"/>
        <v>184464.2100000002</v>
      </c>
      <c r="AA358" s="118">
        <f t="shared" si="38"/>
        <v>4467.1125152908826</v>
      </c>
      <c r="AB358" s="50"/>
      <c r="AC358" s="92">
        <v>123.81053649505351</v>
      </c>
      <c r="AD358" s="93">
        <f t="shared" si="39"/>
        <v>113.09308113009844</v>
      </c>
      <c r="AE358" s="89">
        <f t="shared" si="40"/>
        <v>-10.717455364955072</v>
      </c>
      <c r="AF358" s="94">
        <v>0</v>
      </c>
      <c r="AG358" s="94">
        <v>1</v>
      </c>
      <c r="AH358" s="95">
        <f t="shared" si="41"/>
        <v>113.09308113009844</v>
      </c>
      <c r="AI358" s="50"/>
      <c r="AJ358" s="50"/>
      <c r="AK358" s="78">
        <v>154.96461887506777</v>
      </c>
      <c r="AL358" s="84">
        <v>155.68284271258253</v>
      </c>
      <c r="AM358" s="84">
        <v>154.96461887506777</v>
      </c>
      <c r="AN358" s="84">
        <v>115.81941610854518</v>
      </c>
      <c r="AO358" s="144">
        <v>113.09308113009844</v>
      </c>
      <c r="AP358" s="84">
        <v>113.09308113009844</v>
      </c>
      <c r="AQ358" s="84">
        <v>113.09308113009844</v>
      </c>
      <c r="AR358" s="144">
        <v>113.09308113009844</v>
      </c>
      <c r="AS358" s="90"/>
      <c r="AT358" s="6">
        <f>IF(C358=1,IFERROR((X358-[1]abvfnd20!X358)/[1]abvfnd20!X358*100,""),"")</f>
        <v>14.464738636325187</v>
      </c>
      <c r="AU358" s="150">
        <v>14.464738636325187</v>
      </c>
      <c r="AV358" s="151">
        <v>-19.53568571728216</v>
      </c>
      <c r="AW358" s="49"/>
      <c r="AX358" s="50"/>
      <c r="AY358" s="50"/>
      <c r="AZ358" s="50"/>
      <c r="BA358" s="50"/>
      <c r="BB358" s="143"/>
      <c r="BC358" s="143"/>
      <c r="BD358" s="143"/>
      <c r="BE358" s="143"/>
      <c r="BF358" s="143"/>
      <c r="BG358" s="143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</row>
    <row r="359" spans="1:77" ht="11.25" x14ac:dyDescent="0.2">
      <c r="A359" s="110">
        <v>350</v>
      </c>
      <c r="B359" s="111" t="s">
        <v>409</v>
      </c>
      <c r="C359" s="112">
        <v>1</v>
      </c>
      <c r="D359" s="129">
        <v>0</v>
      </c>
      <c r="E359" s="113">
        <v>0</v>
      </c>
      <c r="F359" s="113">
        <v>0</v>
      </c>
      <c r="G359" s="113">
        <v>0</v>
      </c>
      <c r="H359" s="113">
        <v>0</v>
      </c>
      <c r="I359" s="113">
        <v>0</v>
      </c>
      <c r="J359" s="113">
        <v>0</v>
      </c>
      <c r="K359" s="113">
        <v>74453</v>
      </c>
      <c r="L359" s="113">
        <v>369130</v>
      </c>
      <c r="M359" s="113">
        <v>0</v>
      </c>
      <c r="N359" s="113">
        <v>0</v>
      </c>
      <c r="O359" s="113">
        <v>50753.780000000006</v>
      </c>
      <c r="P359" s="113">
        <v>0</v>
      </c>
      <c r="Q359" s="113">
        <v>0</v>
      </c>
      <c r="R359" s="113">
        <v>0</v>
      </c>
      <c r="S359" s="114">
        <v>0</v>
      </c>
      <c r="T359" s="113" t="s">
        <v>66</v>
      </c>
      <c r="U359" s="129">
        <f t="shared" si="35"/>
        <v>269167.48000000004</v>
      </c>
      <c r="V359" s="86">
        <f t="shared" si="36"/>
        <v>1.7165495995054756</v>
      </c>
      <c r="W359" s="6"/>
      <c r="X359" s="129">
        <v>9053868.8087499999</v>
      </c>
      <c r="Y359" s="94">
        <v>15680728.367974048</v>
      </c>
      <c r="Z359" s="113">
        <f t="shared" si="37"/>
        <v>6626859.5592240486</v>
      </c>
      <c r="AA359" s="114">
        <f t="shared" si="38"/>
        <v>113753.33122365073</v>
      </c>
      <c r="AB359" s="6"/>
      <c r="AC359" s="92">
        <v>146.41516933404361</v>
      </c>
      <c r="AD359" s="93">
        <f t="shared" si="39"/>
        <v>171.93727196163798</v>
      </c>
      <c r="AE359" s="89">
        <f t="shared" si="40"/>
        <v>25.522102627594364</v>
      </c>
      <c r="AF359" s="94">
        <v>47.35</v>
      </c>
      <c r="AG359" s="94">
        <v>1</v>
      </c>
      <c r="AH359" s="95">
        <f t="shared" si="41"/>
        <v>171.93727196163798</v>
      </c>
      <c r="AI359" s="50"/>
      <c r="AJ359" s="50"/>
      <c r="AK359" s="78">
        <v>161.61226021476475</v>
      </c>
      <c r="AL359" s="84">
        <v>163.14741070352204</v>
      </c>
      <c r="AM359" s="84">
        <v>161.61226021476475</v>
      </c>
      <c r="AN359" s="84">
        <v>161.61226021476475</v>
      </c>
      <c r="AO359" s="144">
        <v>161.61226021476475</v>
      </c>
      <c r="AP359" s="84">
        <v>171.86933608312702</v>
      </c>
      <c r="AQ359" s="84">
        <v>171.86298223844892</v>
      </c>
      <c r="AR359" s="144">
        <v>171.93727196163798</v>
      </c>
      <c r="AS359" s="86"/>
      <c r="AT359" s="6">
        <f>IF(C359=1,IFERROR((X359-[1]abvfnd20!X359)/[1]abvfnd20!X359*100,""),"")</f>
        <v>-1.5945985912529024</v>
      </c>
      <c r="AU359" s="148">
        <v>-1.5945985912529024</v>
      </c>
      <c r="AV359" s="149">
        <v>4.3771799662371125</v>
      </c>
      <c r="AW359" s="49"/>
    </row>
    <row r="360" spans="1:77" ht="11.25" x14ac:dyDescent="0.2">
      <c r="A360" s="110">
        <v>351</v>
      </c>
      <c r="B360" s="111" t="s">
        <v>410</v>
      </c>
      <c r="C360" s="112">
        <v>0</v>
      </c>
      <c r="D360" s="129">
        <v>0</v>
      </c>
      <c r="E360" s="113">
        <v>0</v>
      </c>
      <c r="F360" s="113">
        <v>0</v>
      </c>
      <c r="G360" s="113">
        <v>0</v>
      </c>
      <c r="H360" s="113">
        <v>0</v>
      </c>
      <c r="I360" s="113">
        <v>0</v>
      </c>
      <c r="J360" s="113">
        <v>0</v>
      </c>
      <c r="K360" s="113">
        <v>0</v>
      </c>
      <c r="L360" s="113">
        <v>0</v>
      </c>
      <c r="M360" s="113">
        <v>0</v>
      </c>
      <c r="N360" s="113">
        <v>0</v>
      </c>
      <c r="O360" s="113">
        <v>0</v>
      </c>
      <c r="P360" s="113">
        <v>0</v>
      </c>
      <c r="Q360" s="113">
        <v>0</v>
      </c>
      <c r="R360" s="113">
        <v>0</v>
      </c>
      <c r="S360" s="114">
        <v>0</v>
      </c>
      <c r="T360" s="113">
        <v>0</v>
      </c>
      <c r="U360" s="129">
        <f t="shared" si="35"/>
        <v>0</v>
      </c>
      <c r="V360" s="86">
        <f t="shared" si="36"/>
        <v>0</v>
      </c>
      <c r="W360" s="6"/>
      <c r="X360" s="129">
        <v>0</v>
      </c>
      <c r="Y360" s="94">
        <v>65920</v>
      </c>
      <c r="Z360" s="113">
        <f t="shared" si="37"/>
        <v>65920</v>
      </c>
      <c r="AA360" s="114">
        <f t="shared" si="38"/>
        <v>0</v>
      </c>
      <c r="AB360" s="6"/>
      <c r="AC360" s="92">
        <v>0</v>
      </c>
      <c r="AD360" s="93">
        <f t="shared" si="39"/>
        <v>0</v>
      </c>
      <c r="AE360" s="89">
        <f t="shared" si="40"/>
        <v>0</v>
      </c>
      <c r="AF360" s="94">
        <v>0</v>
      </c>
      <c r="AG360" s="94" t="s">
        <v>58</v>
      </c>
      <c r="AH360" s="95">
        <f t="shared" si="41"/>
        <v>0</v>
      </c>
      <c r="AI360" s="50"/>
      <c r="AJ360" s="50"/>
      <c r="AK360" s="78">
        <v>0</v>
      </c>
      <c r="AL360" s="84">
        <v>0</v>
      </c>
      <c r="AM360" s="84">
        <v>0</v>
      </c>
      <c r="AN360" s="84">
        <v>0</v>
      </c>
      <c r="AO360" s="144">
        <v>0</v>
      </c>
      <c r="AP360" s="84">
        <v>0</v>
      </c>
      <c r="AQ360" s="84">
        <v>0</v>
      </c>
      <c r="AR360" s="144">
        <v>0</v>
      </c>
      <c r="AS360" s="86"/>
      <c r="AT360" s="6" t="str">
        <f>IF(C360=1,IFERROR((X360-[1]abvfnd20!X360)/[1]abvfnd20!X360*100,""),"")</f>
        <v/>
      </c>
      <c r="AU360" s="148" t="s">
        <v>513</v>
      </c>
      <c r="AV360" s="149" t="s">
        <v>513</v>
      </c>
      <c r="AW360" s="49"/>
    </row>
    <row r="361" spans="1:77" ht="11.25" x14ac:dyDescent="0.2">
      <c r="A361" s="110">
        <v>352</v>
      </c>
      <c r="B361" s="111" t="s">
        <v>411</v>
      </c>
      <c r="C361" s="112">
        <v>0</v>
      </c>
      <c r="D361" s="129">
        <v>0</v>
      </c>
      <c r="E361" s="113">
        <v>0</v>
      </c>
      <c r="F361" s="113">
        <v>0</v>
      </c>
      <c r="G361" s="113">
        <v>0</v>
      </c>
      <c r="H361" s="113">
        <v>0</v>
      </c>
      <c r="I361" s="113">
        <v>0</v>
      </c>
      <c r="J361" s="113">
        <v>0</v>
      </c>
      <c r="K361" s="113">
        <v>0</v>
      </c>
      <c r="L361" s="113">
        <v>0</v>
      </c>
      <c r="M361" s="113">
        <v>0</v>
      </c>
      <c r="N361" s="113">
        <v>0</v>
      </c>
      <c r="O361" s="113">
        <v>8379.5600000000013</v>
      </c>
      <c r="P361" s="113">
        <v>0</v>
      </c>
      <c r="Q361" s="113">
        <v>0</v>
      </c>
      <c r="R361" s="113">
        <v>0</v>
      </c>
      <c r="S361" s="114">
        <v>0</v>
      </c>
      <c r="T361" s="113">
        <v>0</v>
      </c>
      <c r="U361" s="129">
        <f t="shared" si="35"/>
        <v>8379.5600000000013</v>
      </c>
      <c r="V361" s="86">
        <f t="shared" si="36"/>
        <v>0</v>
      </c>
      <c r="W361" s="6"/>
      <c r="X361" s="129"/>
      <c r="Y361" s="94">
        <v>0</v>
      </c>
      <c r="Z361" s="113">
        <f t="shared" si="37"/>
        <v>0</v>
      </c>
      <c r="AA361" s="114">
        <f t="shared" si="38"/>
        <v>0</v>
      </c>
      <c r="AB361" s="6"/>
      <c r="AC361" s="92">
        <v>0</v>
      </c>
      <c r="AD361" s="93">
        <f t="shared" si="39"/>
        <v>0</v>
      </c>
      <c r="AE361" s="89">
        <f t="shared" si="40"/>
        <v>0</v>
      </c>
      <c r="AF361" s="94">
        <v>7</v>
      </c>
      <c r="AG361" s="99" t="s">
        <v>58</v>
      </c>
      <c r="AH361" s="95">
        <f t="shared" si="41"/>
        <v>0</v>
      </c>
      <c r="AI361" s="50"/>
      <c r="AJ361" s="50"/>
      <c r="AK361" s="78">
        <v>0</v>
      </c>
      <c r="AL361" s="84">
        <v>0</v>
      </c>
      <c r="AM361" s="84">
        <v>0</v>
      </c>
      <c r="AN361" s="84">
        <v>0</v>
      </c>
      <c r="AO361" s="144">
        <v>0</v>
      </c>
      <c r="AP361" s="84">
        <v>0</v>
      </c>
      <c r="AQ361" s="84">
        <v>0</v>
      </c>
      <c r="AR361" s="144">
        <v>0</v>
      </c>
      <c r="AS361" s="86"/>
      <c r="AT361" s="6" t="str">
        <f>IF(C361=1,IFERROR((X361-[1]abvfnd20!X361)/[1]abvfnd20!X361*100,""),"")</f>
        <v/>
      </c>
      <c r="AU361" s="148" t="s">
        <v>513</v>
      </c>
      <c r="AV361" s="149" t="s">
        <v>513</v>
      </c>
      <c r="AW361" s="49"/>
    </row>
    <row r="362" spans="1:77" ht="11.25" x14ac:dyDescent="0.2">
      <c r="A362" s="110">
        <v>406</v>
      </c>
      <c r="B362" s="111" t="s">
        <v>412</v>
      </c>
      <c r="C362" s="112">
        <v>1</v>
      </c>
      <c r="D362" s="129">
        <v>0</v>
      </c>
      <c r="E362" s="113">
        <v>0</v>
      </c>
      <c r="F362" s="113">
        <v>0</v>
      </c>
      <c r="G362" s="113">
        <v>0</v>
      </c>
      <c r="H362" s="113">
        <v>0</v>
      </c>
      <c r="I362" s="113">
        <v>0</v>
      </c>
      <c r="J362" s="113">
        <v>0</v>
      </c>
      <c r="K362" s="113">
        <v>0</v>
      </c>
      <c r="L362" s="113">
        <v>106367</v>
      </c>
      <c r="M362" s="113">
        <v>0</v>
      </c>
      <c r="N362" s="113">
        <v>0</v>
      </c>
      <c r="O362" s="113">
        <v>0</v>
      </c>
      <c r="P362" s="113">
        <v>0</v>
      </c>
      <c r="Q362" s="113">
        <v>0</v>
      </c>
      <c r="R362" s="113">
        <v>0</v>
      </c>
      <c r="S362" s="114">
        <v>0</v>
      </c>
      <c r="T362" s="120" t="s">
        <v>102</v>
      </c>
      <c r="U362" s="129">
        <f t="shared" si="35"/>
        <v>106367</v>
      </c>
      <c r="V362" s="86">
        <f t="shared" si="36"/>
        <v>3.1579391142142144</v>
      </c>
      <c r="W362" s="6"/>
      <c r="X362" s="129">
        <v>2690854.48</v>
      </c>
      <c r="Y362" s="94">
        <v>3368241</v>
      </c>
      <c r="Z362" s="113">
        <f t="shared" si="37"/>
        <v>677386.52</v>
      </c>
      <c r="AA362" s="114">
        <f t="shared" si="38"/>
        <v>21391.453869494493</v>
      </c>
      <c r="AB362" s="6"/>
      <c r="AC362" s="92">
        <v>125.2502461504168</v>
      </c>
      <c r="AD362" s="93">
        <f t="shared" si="39"/>
        <v>124.37868978074597</v>
      </c>
      <c r="AE362" s="89">
        <f t="shared" si="40"/>
        <v>-0.87155636967082728</v>
      </c>
      <c r="AF362" s="94">
        <v>0</v>
      </c>
      <c r="AG362" s="94">
        <v>1</v>
      </c>
      <c r="AH362" s="95">
        <f t="shared" si="41"/>
        <v>124.37868978074597</v>
      </c>
      <c r="AI362" s="50"/>
      <c r="AJ362" s="50"/>
      <c r="AK362" s="78">
        <v>120.1866780587201</v>
      </c>
      <c r="AL362" s="84">
        <v>127.20037093195241</v>
      </c>
      <c r="AM362" s="84">
        <v>120.1866780587201</v>
      </c>
      <c r="AN362" s="84">
        <v>124.37868978074597</v>
      </c>
      <c r="AO362" s="144">
        <v>124.37868978074597</v>
      </c>
      <c r="AP362" s="84">
        <v>124.37868978074597</v>
      </c>
      <c r="AQ362" s="84">
        <v>124.37868978074597</v>
      </c>
      <c r="AR362" s="144">
        <v>124.37868978074597</v>
      </c>
      <c r="AS362" s="86"/>
      <c r="AT362" s="6">
        <f>IF(C362=1,IFERROR((X362-[1]abvfnd20!X362)/[1]abvfnd20!X362*100,""),"")</f>
        <v>6.1175415557432018</v>
      </c>
      <c r="AU362" s="148">
        <v>6.1175415557432018</v>
      </c>
      <c r="AV362" s="149">
        <v>9.8534207531791775</v>
      </c>
      <c r="AW362" s="49"/>
    </row>
    <row r="363" spans="1:77" ht="11.25" x14ac:dyDescent="0.2">
      <c r="A363" s="115">
        <v>600</v>
      </c>
      <c r="B363" s="116" t="s">
        <v>413</v>
      </c>
      <c r="C363" s="117">
        <v>1</v>
      </c>
      <c r="D363" s="130">
        <v>1098823</v>
      </c>
      <c r="E363" s="99">
        <v>5220</v>
      </c>
      <c r="F363" s="99">
        <v>9965</v>
      </c>
      <c r="G363" s="99">
        <v>24247.440000000002</v>
      </c>
      <c r="H363" s="99">
        <v>0</v>
      </c>
      <c r="I363" s="99">
        <v>0</v>
      </c>
      <c r="J363" s="99">
        <v>2459497</v>
      </c>
      <c r="K363" s="99">
        <v>2055700</v>
      </c>
      <c r="L363" s="99">
        <v>0</v>
      </c>
      <c r="M363" s="99">
        <v>0</v>
      </c>
      <c r="N363" s="99">
        <v>0</v>
      </c>
      <c r="O363" s="99">
        <v>0</v>
      </c>
      <c r="P363" s="99">
        <v>0</v>
      </c>
      <c r="Q363" s="99">
        <v>0</v>
      </c>
      <c r="R363" s="99">
        <v>0</v>
      </c>
      <c r="S363" s="119">
        <v>0</v>
      </c>
      <c r="T363" s="99" t="s">
        <v>56</v>
      </c>
      <c r="U363" s="129">
        <f t="shared" si="35"/>
        <v>5653452.4399999995</v>
      </c>
      <c r="V363" s="87">
        <f t="shared" si="36"/>
        <v>6.737846510839371</v>
      </c>
      <c r="W363" s="50"/>
      <c r="X363" s="130">
        <v>57745972.612679996</v>
      </c>
      <c r="Y363" s="99">
        <v>83905925</v>
      </c>
      <c r="Z363" s="113">
        <f t="shared" si="37"/>
        <v>26159952.387320004</v>
      </c>
      <c r="AA363" s="118">
        <f t="shared" si="38"/>
        <v>1762617.4391662816</v>
      </c>
      <c r="AB363" s="50"/>
      <c r="AC363" s="92">
        <v>138.84652536170918</v>
      </c>
      <c r="AD363" s="93">
        <f t="shared" si="39"/>
        <v>142.24941384535015</v>
      </c>
      <c r="AE363" s="89">
        <f t="shared" si="40"/>
        <v>3.4028884836409645</v>
      </c>
      <c r="AF363" s="94">
        <v>34.5</v>
      </c>
      <c r="AG363" s="94">
        <v>1</v>
      </c>
      <c r="AH363" s="95">
        <f t="shared" si="41"/>
        <v>142.24941384535015</v>
      </c>
      <c r="AI363" s="50"/>
      <c r="AJ363" s="50"/>
      <c r="AK363" s="78">
        <v>138.00694501626234</v>
      </c>
      <c r="AL363" s="84">
        <v>138.01124184797106</v>
      </c>
      <c r="AM363" s="84">
        <v>138.00694501626234</v>
      </c>
      <c r="AN363" s="84">
        <v>142.45174201413496</v>
      </c>
      <c r="AO363" s="144">
        <v>142.25049222308789</v>
      </c>
      <c r="AP363" s="84">
        <v>142.25049222308789</v>
      </c>
      <c r="AQ363" s="84">
        <v>142.24941549677027</v>
      </c>
      <c r="AR363" s="144">
        <v>142.24941384535015</v>
      </c>
      <c r="AS363" s="85"/>
      <c r="AT363" s="6">
        <f>IF(C363=1,IFERROR((X363-[1]abvfnd20!X363)/[1]abvfnd20!X363*100,""),"")</f>
        <v>0.41394877505235883</v>
      </c>
      <c r="AU363" s="148">
        <v>0.41394877505235883</v>
      </c>
      <c r="AV363" s="149">
        <v>3.4422534577138388</v>
      </c>
      <c r="AW363" s="49"/>
    </row>
    <row r="364" spans="1:77" ht="11.25" x14ac:dyDescent="0.2">
      <c r="A364" s="110">
        <v>603</v>
      </c>
      <c r="B364" s="111" t="s">
        <v>504</v>
      </c>
      <c r="C364" s="112">
        <v>1</v>
      </c>
      <c r="D364" s="129">
        <v>950000</v>
      </c>
      <c r="E364" s="113">
        <v>8610</v>
      </c>
      <c r="F364" s="113">
        <v>78480</v>
      </c>
      <c r="G364" s="113">
        <v>79450</v>
      </c>
      <c r="H364" s="113">
        <v>0</v>
      </c>
      <c r="I364" s="113">
        <v>110000</v>
      </c>
      <c r="J364" s="113">
        <v>350000</v>
      </c>
      <c r="K364" s="113">
        <v>0</v>
      </c>
      <c r="L364" s="113">
        <v>0</v>
      </c>
      <c r="M364" s="113">
        <v>0</v>
      </c>
      <c r="N364" s="113">
        <v>0</v>
      </c>
      <c r="O364" s="113">
        <v>0</v>
      </c>
      <c r="P364" s="113">
        <v>0</v>
      </c>
      <c r="Q364" s="113">
        <v>0</v>
      </c>
      <c r="R364" s="113">
        <v>0</v>
      </c>
      <c r="S364" s="114">
        <v>0</v>
      </c>
      <c r="T364" s="113" t="s">
        <v>56</v>
      </c>
      <c r="U364" s="129">
        <f t="shared" si="35"/>
        <v>1576540</v>
      </c>
      <c r="V364" s="86">
        <f t="shared" si="36"/>
        <v>8.7700360199298668</v>
      </c>
      <c r="W364" s="6"/>
      <c r="X364" s="129">
        <v>15339849.779999997</v>
      </c>
      <c r="Y364" s="94">
        <v>17976437</v>
      </c>
      <c r="Z364" s="113">
        <f t="shared" si="37"/>
        <v>2636587.2200000025</v>
      </c>
      <c r="AA364" s="114">
        <f t="shared" si="38"/>
        <v>231229.64889086774</v>
      </c>
      <c r="AB364" s="6"/>
      <c r="AC364" s="92">
        <v>110.74308613995836</v>
      </c>
      <c r="AD364" s="93">
        <f t="shared" si="39"/>
        <v>115.68045062765364</v>
      </c>
      <c r="AE364" s="89">
        <f t="shared" si="40"/>
        <v>4.9373644876952767</v>
      </c>
      <c r="AF364" s="94">
        <v>70.829999999999984</v>
      </c>
      <c r="AG364" s="94">
        <v>1</v>
      </c>
      <c r="AH364" s="95">
        <f t="shared" si="41"/>
        <v>115.68045062765364</v>
      </c>
      <c r="AI364" s="50"/>
      <c r="AJ364" s="50"/>
      <c r="AK364" s="78">
        <v>115.5942184201096</v>
      </c>
      <c r="AL364" s="84">
        <v>111.3049062050948</v>
      </c>
      <c r="AM364" s="84">
        <v>115.5942184201096</v>
      </c>
      <c r="AN364" s="84">
        <v>116.19364588285124</v>
      </c>
      <c r="AO364" s="144">
        <v>115.70546812135305</v>
      </c>
      <c r="AP364" s="84">
        <v>115.70546812135305</v>
      </c>
      <c r="AQ364" s="84">
        <v>115.6816809743661</v>
      </c>
      <c r="AR364" s="144">
        <v>115.68045062765364</v>
      </c>
      <c r="AS364" s="86"/>
      <c r="AT364" s="6">
        <f>IF(C364=1,IFERROR((X364-[1]abvfnd20!X364)/[1]abvfnd20!X364*100,""),"")</f>
        <v>-1.778647058428412</v>
      </c>
      <c r="AU364" s="148">
        <v>-1.778647058428412</v>
      </c>
      <c r="AV364" s="149">
        <v>-1.6869875314063774</v>
      </c>
      <c r="AW364" s="49"/>
    </row>
    <row r="365" spans="1:77" ht="11.25" x14ac:dyDescent="0.2">
      <c r="A365" s="110">
        <v>605</v>
      </c>
      <c r="B365" s="111" t="s">
        <v>414</v>
      </c>
      <c r="C365" s="112">
        <v>1</v>
      </c>
      <c r="D365" s="129">
        <v>1675868</v>
      </c>
      <c r="E365" s="113">
        <v>831</v>
      </c>
      <c r="F365" s="113">
        <v>39414</v>
      </c>
      <c r="G365" s="113">
        <v>111207.32</v>
      </c>
      <c r="H365" s="113">
        <v>0</v>
      </c>
      <c r="I365" s="113">
        <v>0</v>
      </c>
      <c r="J365" s="113">
        <v>586943</v>
      </c>
      <c r="K365" s="113">
        <v>55000</v>
      </c>
      <c r="L365" s="113">
        <v>0</v>
      </c>
      <c r="M365" s="113">
        <v>0</v>
      </c>
      <c r="N365" s="113">
        <v>0</v>
      </c>
      <c r="O365" s="113">
        <v>0</v>
      </c>
      <c r="P365" s="113">
        <v>0</v>
      </c>
      <c r="Q365" s="113">
        <v>0</v>
      </c>
      <c r="R365" s="113">
        <v>0</v>
      </c>
      <c r="S365" s="114">
        <v>0</v>
      </c>
      <c r="T365" s="113" t="s">
        <v>56</v>
      </c>
      <c r="U365" s="129">
        <f t="shared" si="35"/>
        <v>2469263.3200000003</v>
      </c>
      <c r="V365" s="86">
        <f t="shared" si="36"/>
        <v>8.3110855264231862</v>
      </c>
      <c r="W365" s="6"/>
      <c r="X365" s="129">
        <v>16921238.979830787</v>
      </c>
      <c r="Y365" s="94">
        <v>29710479</v>
      </c>
      <c r="Z365" s="113">
        <f t="shared" si="37"/>
        <v>12789240.020169213</v>
      </c>
      <c r="AA365" s="114">
        <f t="shared" si="38"/>
        <v>1062924.6762558054</v>
      </c>
      <c r="AB365" s="6"/>
      <c r="AC365" s="92">
        <v>177.08785476083511</v>
      </c>
      <c r="AD365" s="93">
        <f t="shared" si="39"/>
        <v>169.29938970716356</v>
      </c>
      <c r="AE365" s="89">
        <f t="shared" si="40"/>
        <v>-7.7884650536715583</v>
      </c>
      <c r="AF365" s="94">
        <v>88.91</v>
      </c>
      <c r="AG365" s="94">
        <v>1</v>
      </c>
      <c r="AH365" s="95">
        <f t="shared" si="41"/>
        <v>169.29938970716356</v>
      </c>
      <c r="AI365" s="50"/>
      <c r="AJ365" s="50"/>
      <c r="AK365" s="78">
        <v>171.56694165753501</v>
      </c>
      <c r="AL365" s="84">
        <v>176.98923456297081</v>
      </c>
      <c r="AM365" s="84">
        <v>171.56694165753501</v>
      </c>
      <c r="AN365" s="84">
        <v>171.56694165753501</v>
      </c>
      <c r="AO365" s="144">
        <v>171.56694165753501</v>
      </c>
      <c r="AP365" s="84">
        <v>169.42063042348511</v>
      </c>
      <c r="AQ365" s="84">
        <v>169.42063042348511</v>
      </c>
      <c r="AR365" s="144">
        <v>169.29938970716356</v>
      </c>
      <c r="AS365" s="86"/>
      <c r="AT365" s="6">
        <f>IF(C365=1,IFERROR((X365-[1]abvfnd20!X365)/[1]abvfnd20!X365*100,""),"")</f>
        <v>2.2509572639075381</v>
      </c>
      <c r="AU365" s="148">
        <v>2.2509572639075381</v>
      </c>
      <c r="AV365" s="149">
        <v>-1.4645885080080044E-2</v>
      </c>
      <c r="AW365" s="49"/>
    </row>
    <row r="366" spans="1:77" ht="11.25" x14ac:dyDescent="0.2">
      <c r="A366" s="110">
        <v>610</v>
      </c>
      <c r="B366" s="111" t="s">
        <v>415</v>
      </c>
      <c r="C366" s="112">
        <v>1</v>
      </c>
      <c r="D366" s="129">
        <v>419157</v>
      </c>
      <c r="E366" s="113">
        <v>11360</v>
      </c>
      <c r="F366" s="113">
        <v>31227</v>
      </c>
      <c r="G366" s="113">
        <v>14916.440000000002</v>
      </c>
      <c r="H366" s="113">
        <v>0</v>
      </c>
      <c r="I366" s="113">
        <v>0</v>
      </c>
      <c r="J366" s="113">
        <v>461000</v>
      </c>
      <c r="K366" s="113">
        <v>460000</v>
      </c>
      <c r="L366" s="113">
        <v>0</v>
      </c>
      <c r="M366" s="113">
        <v>0</v>
      </c>
      <c r="N366" s="113">
        <v>0</v>
      </c>
      <c r="O366" s="113">
        <v>0</v>
      </c>
      <c r="P366" s="113">
        <v>0</v>
      </c>
      <c r="Q366" s="113">
        <v>0</v>
      </c>
      <c r="R366" s="113">
        <v>0</v>
      </c>
      <c r="S366" s="114">
        <v>0</v>
      </c>
      <c r="T366" s="113" t="s">
        <v>66</v>
      </c>
      <c r="U366" s="129">
        <f t="shared" si="35"/>
        <v>1141974.67</v>
      </c>
      <c r="V366" s="86">
        <f t="shared" si="36"/>
        <v>3.7978326308073416</v>
      </c>
      <c r="W366" s="6"/>
      <c r="X366" s="129">
        <v>24646397.09</v>
      </c>
      <c r="Y366" s="94">
        <v>30069115.23</v>
      </c>
      <c r="Z366" s="113">
        <f t="shared" si="37"/>
        <v>5422718.1400000006</v>
      </c>
      <c r="AA366" s="114">
        <f t="shared" si="38"/>
        <v>205945.75899762896</v>
      </c>
      <c r="AB366" s="6"/>
      <c r="AC366" s="92">
        <v>114.4381218870213</v>
      </c>
      <c r="AD366" s="93">
        <f t="shared" si="39"/>
        <v>121.16647054720633</v>
      </c>
      <c r="AE366" s="89">
        <f t="shared" si="40"/>
        <v>6.7283486601850342</v>
      </c>
      <c r="AF366" s="94">
        <v>19.73</v>
      </c>
      <c r="AG366" s="94">
        <v>1</v>
      </c>
      <c r="AH366" s="95">
        <f t="shared" si="41"/>
        <v>121.16647054720633</v>
      </c>
      <c r="AI366" s="50"/>
      <c r="AJ366" s="50"/>
      <c r="AK366" s="78">
        <v>118.83328856172956</v>
      </c>
      <c r="AL366" s="84">
        <v>117.87914033900979</v>
      </c>
      <c r="AM366" s="84">
        <v>118.83328856172956</v>
      </c>
      <c r="AN366" s="84">
        <v>120.85478166424738</v>
      </c>
      <c r="AO366" s="144">
        <v>121.1635772711186</v>
      </c>
      <c r="AP366" s="84">
        <v>121.1635772711186</v>
      </c>
      <c r="AQ366" s="84">
        <v>121.16642730527478</v>
      </c>
      <c r="AR366" s="144">
        <v>121.16647054720633</v>
      </c>
      <c r="AS366" s="86"/>
      <c r="AT366" s="6">
        <f>IF(C366=1,IFERROR((X366-[1]abvfnd20!X366)/[1]abvfnd20!X366*100,""),"")</f>
        <v>3.7862276348984163</v>
      </c>
      <c r="AU366" s="148">
        <v>3.7862276348984163</v>
      </c>
      <c r="AV366" s="149">
        <v>5.9896448277665693</v>
      </c>
      <c r="AW366" s="49"/>
    </row>
    <row r="367" spans="1:77" ht="11.25" x14ac:dyDescent="0.2">
      <c r="A367" s="110">
        <v>615</v>
      </c>
      <c r="B367" s="111" t="s">
        <v>416</v>
      </c>
      <c r="C367" s="112">
        <v>1</v>
      </c>
      <c r="D367" s="129">
        <v>1344400</v>
      </c>
      <c r="E367" s="113">
        <v>86986</v>
      </c>
      <c r="F367" s="113">
        <v>154769</v>
      </c>
      <c r="G367" s="113">
        <v>2974.09</v>
      </c>
      <c r="H367" s="113">
        <v>0</v>
      </c>
      <c r="I367" s="113">
        <v>0</v>
      </c>
      <c r="J367" s="113">
        <v>331742</v>
      </c>
      <c r="K367" s="113">
        <v>1026000</v>
      </c>
      <c r="L367" s="113">
        <v>0</v>
      </c>
      <c r="M367" s="113">
        <v>0</v>
      </c>
      <c r="N367" s="113">
        <v>0</v>
      </c>
      <c r="O367" s="113">
        <v>0</v>
      </c>
      <c r="P367" s="113">
        <v>0</v>
      </c>
      <c r="Q367" s="113">
        <v>0</v>
      </c>
      <c r="R367" s="113">
        <v>0</v>
      </c>
      <c r="S367" s="114">
        <v>0</v>
      </c>
      <c r="T367" s="113" t="s">
        <v>56</v>
      </c>
      <c r="U367" s="129">
        <f t="shared" si="35"/>
        <v>2946871.09</v>
      </c>
      <c r="V367" s="86">
        <f t="shared" si="36"/>
        <v>12.68896803346796</v>
      </c>
      <c r="W367" s="6"/>
      <c r="X367" s="129">
        <v>21729158.719999999</v>
      </c>
      <c r="Y367" s="94">
        <v>23223883</v>
      </c>
      <c r="Z367" s="113">
        <f t="shared" si="37"/>
        <v>1494724.2800000012</v>
      </c>
      <c r="AA367" s="114">
        <f t="shared" si="38"/>
        <v>189665.08607768427</v>
      </c>
      <c r="AB367" s="6"/>
      <c r="AC367" s="92">
        <v>114.03753603880908</v>
      </c>
      <c r="AD367" s="93">
        <f t="shared" si="39"/>
        <v>106.00602725001549</v>
      </c>
      <c r="AE367" s="89">
        <f t="shared" si="40"/>
        <v>-8.0315087887935874</v>
      </c>
      <c r="AF367" s="94">
        <v>3.16</v>
      </c>
      <c r="AG367" s="94">
        <v>1</v>
      </c>
      <c r="AH367" s="95">
        <f t="shared" si="41"/>
        <v>106.00602725001549</v>
      </c>
      <c r="AI367" s="50"/>
      <c r="AJ367" s="50"/>
      <c r="AK367" s="78">
        <v>106.69818385354799</v>
      </c>
      <c r="AL367" s="84">
        <v>102.34408022681774</v>
      </c>
      <c r="AM367" s="84">
        <v>106.69818385354799</v>
      </c>
      <c r="AN367" s="84">
        <v>107.12589968619106</v>
      </c>
      <c r="AO367" s="144">
        <v>106.00732914342818</v>
      </c>
      <c r="AP367" s="84">
        <v>106.00732914342818</v>
      </c>
      <c r="AQ367" s="84">
        <v>106.00602725001549</v>
      </c>
      <c r="AR367" s="144">
        <v>106.00602725001549</v>
      </c>
      <c r="AS367" s="86"/>
      <c r="AT367" s="6">
        <f>IF(C367=1,IFERROR((X367-[1]abvfnd20!X367)/[1]abvfnd20!X367*100,""),"")</f>
        <v>6.4105591554243349</v>
      </c>
      <c r="AU367" s="148">
        <v>6.4105591554243349</v>
      </c>
      <c r="AV367" s="149">
        <v>5.4770496561691555</v>
      </c>
      <c r="AW367" s="49"/>
    </row>
    <row r="368" spans="1:77" s="51" customFormat="1" ht="11.25" x14ac:dyDescent="0.2">
      <c r="A368" s="115">
        <v>616</v>
      </c>
      <c r="B368" s="116" t="s">
        <v>417</v>
      </c>
      <c r="C368" s="117">
        <v>1</v>
      </c>
      <c r="D368" s="130">
        <v>258092</v>
      </c>
      <c r="E368" s="99">
        <v>35000</v>
      </c>
      <c r="F368" s="99">
        <v>70513</v>
      </c>
      <c r="G368" s="99">
        <v>61488.000000000007</v>
      </c>
      <c r="H368" s="99">
        <v>0</v>
      </c>
      <c r="I368" s="99">
        <v>1000</v>
      </c>
      <c r="J368" s="99">
        <v>1601949</v>
      </c>
      <c r="K368" s="99">
        <v>683583</v>
      </c>
      <c r="L368" s="99">
        <v>0</v>
      </c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9">
        <v>0</v>
      </c>
      <c r="S368" s="119">
        <v>0</v>
      </c>
      <c r="T368" s="99" t="s">
        <v>56</v>
      </c>
      <c r="U368" s="129">
        <f t="shared" si="35"/>
        <v>2711625</v>
      </c>
      <c r="V368" s="87">
        <f t="shared" si="36"/>
        <v>9.9349475043840538</v>
      </c>
      <c r="X368" s="130">
        <v>19068236.100000005</v>
      </c>
      <c r="Y368" s="99">
        <v>27293803</v>
      </c>
      <c r="Z368" s="113">
        <f t="shared" si="37"/>
        <v>8225566.8999999948</v>
      </c>
      <c r="AA368" s="119">
        <f t="shared" si="38"/>
        <v>817205.7534529902</v>
      </c>
      <c r="AC368" s="92">
        <v>131.70403531122815</v>
      </c>
      <c r="AD368" s="93">
        <f t="shared" si="39"/>
        <v>138.85184296908827</v>
      </c>
      <c r="AE368" s="89">
        <f t="shared" si="40"/>
        <v>7.1478076578601133</v>
      </c>
      <c r="AF368" s="99">
        <v>59.789999999999992</v>
      </c>
      <c r="AG368" s="99">
        <v>1</v>
      </c>
      <c r="AH368" s="95">
        <f t="shared" si="41"/>
        <v>138.85184296908827</v>
      </c>
      <c r="AJ368" s="50"/>
      <c r="AK368" s="78">
        <v>130.1309012726299</v>
      </c>
      <c r="AL368" s="84">
        <v>137.87959453684232</v>
      </c>
      <c r="AM368" s="84">
        <v>130.1309012726299</v>
      </c>
      <c r="AN368" s="84">
        <v>138.62162880429338</v>
      </c>
      <c r="AO368" s="144">
        <v>138.84429802090972</v>
      </c>
      <c r="AP368" s="84">
        <v>138.84429802090972</v>
      </c>
      <c r="AQ368" s="84">
        <v>138.85154038908556</v>
      </c>
      <c r="AR368" s="144">
        <v>138.85184296908827</v>
      </c>
      <c r="AS368" s="87"/>
      <c r="AT368" s="6">
        <f>IF(C368=1,IFERROR((X368-[1]abvfnd20!X368)/[1]abvfnd20!X368*100,""),"")</f>
        <v>-0.6924913870631062</v>
      </c>
      <c r="AU368" s="148">
        <v>-0.6924913870631062</v>
      </c>
      <c r="AV368" s="149">
        <v>6.3313792616472453</v>
      </c>
      <c r="AW368" s="49"/>
      <c r="AX368" s="6"/>
      <c r="AY368" s="6"/>
      <c r="AZ368" s="6"/>
      <c r="BA368" s="6"/>
      <c r="BB368" s="143"/>
      <c r="BC368" s="143"/>
      <c r="BD368" s="143"/>
      <c r="BE368" s="143"/>
      <c r="BF368" s="143"/>
      <c r="BG368" s="143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</row>
    <row r="369" spans="1:80" s="6" customFormat="1" ht="11.25" x14ac:dyDescent="0.2">
      <c r="A369" s="110">
        <v>618</v>
      </c>
      <c r="B369" s="111" t="s">
        <v>418</v>
      </c>
      <c r="C369" s="112">
        <v>1</v>
      </c>
      <c r="D369" s="129">
        <v>1350000</v>
      </c>
      <c r="E369" s="113">
        <v>25000</v>
      </c>
      <c r="F369" s="113">
        <v>66467</v>
      </c>
      <c r="G369" s="113">
        <v>0</v>
      </c>
      <c r="H369" s="113">
        <v>0</v>
      </c>
      <c r="I369" s="113">
        <v>0</v>
      </c>
      <c r="J369" s="113">
        <v>850000</v>
      </c>
      <c r="K369" s="113">
        <v>0</v>
      </c>
      <c r="L369" s="113">
        <v>0</v>
      </c>
      <c r="M369" s="113">
        <v>0</v>
      </c>
      <c r="N369" s="113">
        <v>0</v>
      </c>
      <c r="O369" s="113">
        <v>0</v>
      </c>
      <c r="P369" s="113">
        <v>0</v>
      </c>
      <c r="Q369" s="113">
        <v>0</v>
      </c>
      <c r="R369" s="113">
        <v>0</v>
      </c>
      <c r="S369" s="114">
        <v>0</v>
      </c>
      <c r="T369" s="113" t="s">
        <v>56</v>
      </c>
      <c r="U369" s="129">
        <f t="shared" si="35"/>
        <v>2291467</v>
      </c>
      <c r="V369" s="86">
        <f t="shared" si="36"/>
        <v>9.3666553711991742</v>
      </c>
      <c r="X369" s="129">
        <v>11846383.439999999</v>
      </c>
      <c r="Y369" s="94">
        <v>24464090</v>
      </c>
      <c r="Z369" s="113">
        <f t="shared" si="37"/>
        <v>12617706.560000001</v>
      </c>
      <c r="AA369" s="114">
        <f t="shared" si="38"/>
        <v>1181857.0892243907</v>
      </c>
      <c r="AC369" s="92">
        <v>171.14141233851649</v>
      </c>
      <c r="AD369" s="93">
        <f t="shared" si="39"/>
        <v>196.53452067203736</v>
      </c>
      <c r="AE369" s="89">
        <f t="shared" si="40"/>
        <v>25.393108333520871</v>
      </c>
      <c r="AF369" s="94">
        <v>0</v>
      </c>
      <c r="AG369" s="94">
        <v>1</v>
      </c>
      <c r="AH369" s="95">
        <f t="shared" si="41"/>
        <v>196.53452067203736</v>
      </c>
      <c r="AI369" s="50"/>
      <c r="AJ369" s="50"/>
      <c r="AK369" s="78">
        <v>189.22808935014478</v>
      </c>
      <c r="AL369" s="84">
        <v>182.50317798415699</v>
      </c>
      <c r="AM369" s="84">
        <v>189.22808935014478</v>
      </c>
      <c r="AN369" s="84">
        <v>197.00857690574551</v>
      </c>
      <c r="AO369" s="144">
        <v>196.53452067203736</v>
      </c>
      <c r="AP369" s="84">
        <v>196.53452067203736</v>
      </c>
      <c r="AQ369" s="84">
        <v>196.53452067203736</v>
      </c>
      <c r="AR369" s="144">
        <v>196.53452067203736</v>
      </c>
      <c r="AS369" s="86"/>
      <c r="AT369" s="6">
        <f>IF(C369=1,IFERROR((X369-[1]abvfnd20!X369)/[1]abvfnd20!X369*100,""),"")</f>
        <v>-1.8202600615530671</v>
      </c>
      <c r="AU369" s="148">
        <v>-1.8202600615530671</v>
      </c>
      <c r="AV369" s="149">
        <v>2.0822081722465682</v>
      </c>
      <c r="AW369" s="49"/>
      <c r="BB369" s="143"/>
      <c r="BC369" s="143"/>
      <c r="BD369" s="143"/>
      <c r="BE369" s="143"/>
      <c r="BF369" s="143"/>
      <c r="BG369" s="143"/>
      <c r="BZ369" s="50"/>
      <c r="CA369" s="50"/>
      <c r="CB369" s="50"/>
    </row>
    <row r="370" spans="1:80" s="6" customFormat="1" ht="11.25" x14ac:dyDescent="0.2">
      <c r="A370" s="110">
        <v>620</v>
      </c>
      <c r="B370" s="111" t="s">
        <v>419</v>
      </c>
      <c r="C370" s="112">
        <v>1</v>
      </c>
      <c r="D370" s="129">
        <v>214576</v>
      </c>
      <c r="E370" s="113">
        <v>10000</v>
      </c>
      <c r="F370" s="113">
        <v>17527</v>
      </c>
      <c r="G370" s="113">
        <v>14348.04</v>
      </c>
      <c r="H370" s="113">
        <v>0</v>
      </c>
      <c r="I370" s="113">
        <v>0</v>
      </c>
      <c r="J370" s="113">
        <v>259139</v>
      </c>
      <c r="K370" s="113">
        <v>124179</v>
      </c>
      <c r="L370" s="113">
        <v>0</v>
      </c>
      <c r="M370" s="113">
        <v>0</v>
      </c>
      <c r="N370" s="113">
        <v>0</v>
      </c>
      <c r="O370" s="113">
        <v>0</v>
      </c>
      <c r="P370" s="113">
        <v>0</v>
      </c>
      <c r="Q370" s="113">
        <v>0</v>
      </c>
      <c r="R370" s="113">
        <v>0</v>
      </c>
      <c r="S370" s="114">
        <v>0</v>
      </c>
      <c r="T370" s="113" t="s">
        <v>66</v>
      </c>
      <c r="U370" s="129">
        <f t="shared" si="35"/>
        <v>508877.68000000005</v>
      </c>
      <c r="V370" s="86">
        <f t="shared" si="36"/>
        <v>3.1466792225725744</v>
      </c>
      <c r="X370" s="129">
        <v>10107518.1</v>
      </c>
      <c r="Y370" s="94">
        <v>16171895.640000001</v>
      </c>
      <c r="Z370" s="113">
        <f t="shared" si="37"/>
        <v>6064377.540000001</v>
      </c>
      <c r="AA370" s="114">
        <f t="shared" si="38"/>
        <v>190826.50802953783</v>
      </c>
      <c r="AC370" s="92">
        <v>145.04492006607097</v>
      </c>
      <c r="AD370" s="93">
        <f t="shared" si="39"/>
        <v>158.11071495355981</v>
      </c>
      <c r="AE370" s="89">
        <f t="shared" si="40"/>
        <v>13.065794887488835</v>
      </c>
      <c r="AF370" s="94">
        <v>9.17</v>
      </c>
      <c r="AG370" s="94">
        <v>1</v>
      </c>
      <c r="AH370" s="95">
        <f t="shared" si="41"/>
        <v>158.11071495355981</v>
      </c>
      <c r="AI370" s="50"/>
      <c r="AJ370" s="50"/>
      <c r="AK370" s="78">
        <v>152.85828278914252</v>
      </c>
      <c r="AL370" s="84">
        <v>157.4453421618195</v>
      </c>
      <c r="AM370" s="84">
        <v>152.85828278914252</v>
      </c>
      <c r="AN370" s="84">
        <v>156.9812214654618</v>
      </c>
      <c r="AO370" s="144">
        <v>158.09974534498539</v>
      </c>
      <c r="AP370" s="84">
        <v>158.09974534498539</v>
      </c>
      <c r="AQ370" s="84">
        <v>158.11062766212339</v>
      </c>
      <c r="AR370" s="144">
        <v>158.11071495355981</v>
      </c>
      <c r="AS370" s="86"/>
      <c r="AT370" s="6">
        <f>IF(C370=1,IFERROR((X370-[1]abvfnd20!X370)/[1]abvfnd20!X370*100,""),"")</f>
        <v>1.8138778288467745</v>
      </c>
      <c r="AU370" s="148">
        <v>1.8138778288467745</v>
      </c>
      <c r="AV370" s="149">
        <v>4.55238747163129</v>
      </c>
      <c r="AW370" s="49"/>
      <c r="BB370" s="143"/>
      <c r="BC370" s="143"/>
      <c r="BD370" s="143"/>
      <c r="BE370" s="143"/>
      <c r="BF370" s="143"/>
      <c r="BG370" s="143"/>
    </row>
    <row r="371" spans="1:80" s="6" customFormat="1" ht="11.25" x14ac:dyDescent="0.2">
      <c r="A371" s="110">
        <v>622</v>
      </c>
      <c r="B371" s="111" t="s">
        <v>420</v>
      </c>
      <c r="C371" s="112">
        <v>1</v>
      </c>
      <c r="D371" s="129">
        <v>521163</v>
      </c>
      <c r="E371" s="113">
        <v>5985</v>
      </c>
      <c r="F371" s="113">
        <v>117142</v>
      </c>
      <c r="G371" s="113">
        <v>35214.480000000003</v>
      </c>
      <c r="H371" s="113">
        <v>0</v>
      </c>
      <c r="I371" s="113">
        <v>159135</v>
      </c>
      <c r="J371" s="113">
        <v>909401</v>
      </c>
      <c r="K371" s="113">
        <v>791845</v>
      </c>
      <c r="L371" s="113">
        <v>0</v>
      </c>
      <c r="M371" s="113">
        <v>0</v>
      </c>
      <c r="N371" s="113">
        <v>0</v>
      </c>
      <c r="O371" s="113">
        <v>0</v>
      </c>
      <c r="P371" s="113">
        <v>0</v>
      </c>
      <c r="Q371" s="113">
        <v>0</v>
      </c>
      <c r="R371" s="113">
        <v>0</v>
      </c>
      <c r="S371" s="114">
        <v>0</v>
      </c>
      <c r="T371" s="113" t="s">
        <v>56</v>
      </c>
      <c r="U371" s="129">
        <f t="shared" si="35"/>
        <v>2539885.48</v>
      </c>
      <c r="V371" s="86">
        <f t="shared" si="36"/>
        <v>10.531794079546247</v>
      </c>
      <c r="X371" s="129">
        <v>19305133.509999998</v>
      </c>
      <c r="Y371" s="94">
        <v>24116361</v>
      </c>
      <c r="Z371" s="113">
        <f t="shared" si="37"/>
        <v>4811227.4900000021</v>
      </c>
      <c r="AA371" s="114">
        <f t="shared" si="38"/>
        <v>506708.57194532175</v>
      </c>
      <c r="AC371" s="92">
        <v>121.2910513264577</v>
      </c>
      <c r="AD371" s="93">
        <f t="shared" si="39"/>
        <v>122.29727608889603</v>
      </c>
      <c r="AE371" s="89">
        <f t="shared" si="40"/>
        <v>1.0062247624383218</v>
      </c>
      <c r="AF371" s="94">
        <v>44.019999999999996</v>
      </c>
      <c r="AG371" s="94">
        <v>1</v>
      </c>
      <c r="AH371" s="95">
        <f t="shared" si="41"/>
        <v>122.29727608889603</v>
      </c>
      <c r="AI371" s="50"/>
      <c r="AJ371" s="50"/>
      <c r="AK371" s="78">
        <v>114.80326371417118</v>
      </c>
      <c r="AL371" s="84">
        <v>118.54355915060286</v>
      </c>
      <c r="AM371" s="84">
        <v>114.80326371417118</v>
      </c>
      <c r="AN371" s="84">
        <v>122.49336496244342</v>
      </c>
      <c r="AO371" s="144">
        <v>122.30176323088122</v>
      </c>
      <c r="AP371" s="84">
        <v>122.30176323088122</v>
      </c>
      <c r="AQ371" s="84">
        <v>122.29748004919223</v>
      </c>
      <c r="AR371" s="144">
        <v>122.29727608889603</v>
      </c>
      <c r="AS371" s="86"/>
      <c r="AT371" s="6">
        <f>IF(C371=1,IFERROR((X371-[1]abvfnd20!X371)/[1]abvfnd20!X371*100,""),"")</f>
        <v>3.1343317982818442</v>
      </c>
      <c r="AU371" s="148">
        <v>3.1343317982818442</v>
      </c>
      <c r="AV371" s="149">
        <v>11.208209584772026</v>
      </c>
      <c r="AW371" s="49"/>
      <c r="BB371" s="143"/>
      <c r="BC371" s="143"/>
      <c r="BD371" s="143"/>
      <c r="BE371" s="143"/>
      <c r="BF371" s="143"/>
      <c r="BG371" s="143"/>
    </row>
    <row r="372" spans="1:80" s="6" customFormat="1" ht="11.25" x14ac:dyDescent="0.2">
      <c r="A372" s="110">
        <v>625</v>
      </c>
      <c r="B372" s="111" t="s">
        <v>421</v>
      </c>
      <c r="C372" s="112">
        <v>1</v>
      </c>
      <c r="D372" s="129">
        <v>3076535</v>
      </c>
      <c r="E372" s="113">
        <v>468701</v>
      </c>
      <c r="F372" s="113">
        <v>4345</v>
      </c>
      <c r="G372" s="113">
        <v>28659.890000000003</v>
      </c>
      <c r="H372" s="113">
        <v>0</v>
      </c>
      <c r="I372" s="113">
        <v>73964</v>
      </c>
      <c r="J372" s="113">
        <v>1278226</v>
      </c>
      <c r="K372" s="113">
        <v>348336</v>
      </c>
      <c r="L372" s="113">
        <v>0</v>
      </c>
      <c r="M372" s="113">
        <v>0</v>
      </c>
      <c r="N372" s="113">
        <v>0</v>
      </c>
      <c r="O372" s="113">
        <v>0</v>
      </c>
      <c r="P372" s="113">
        <v>0</v>
      </c>
      <c r="Q372" s="113">
        <v>0</v>
      </c>
      <c r="R372" s="113">
        <v>0</v>
      </c>
      <c r="S372" s="114">
        <v>0</v>
      </c>
      <c r="T372" s="113" t="s">
        <v>56</v>
      </c>
      <c r="U372" s="129">
        <f t="shared" si="35"/>
        <v>5278766.8900000006</v>
      </c>
      <c r="V372" s="86">
        <f t="shared" si="36"/>
        <v>7.6474870592812758</v>
      </c>
      <c r="X372" s="129">
        <v>59327586.659999996</v>
      </c>
      <c r="Y372" s="94">
        <v>69026163.092273459</v>
      </c>
      <c r="Z372" s="113">
        <f t="shared" si="37"/>
        <v>9698576.4322734624</v>
      </c>
      <c r="AA372" s="114">
        <f t="shared" si="38"/>
        <v>741697.37759261671</v>
      </c>
      <c r="AC372" s="92">
        <v>118.72748641054251</v>
      </c>
      <c r="AD372" s="93">
        <f t="shared" si="39"/>
        <v>115.09732581237755</v>
      </c>
      <c r="AE372" s="89">
        <f t="shared" si="40"/>
        <v>-3.6301605981649629</v>
      </c>
      <c r="AF372" s="94">
        <v>24.44</v>
      </c>
      <c r="AG372" s="94">
        <v>1</v>
      </c>
      <c r="AH372" s="95">
        <f t="shared" si="41"/>
        <v>115.09732581237755</v>
      </c>
      <c r="AI372" s="50"/>
      <c r="AJ372" s="50"/>
      <c r="AK372" s="78">
        <v>114.45586096035278</v>
      </c>
      <c r="AL372" s="84">
        <v>113.80585296139058</v>
      </c>
      <c r="AM372" s="84">
        <v>114.45586096035278</v>
      </c>
      <c r="AN372" s="84">
        <v>114.9861927737047</v>
      </c>
      <c r="AO372" s="144">
        <v>115.14630399681367</v>
      </c>
      <c r="AP372" s="84">
        <v>115.14630399681367</v>
      </c>
      <c r="AQ372" s="84">
        <v>115.09755257862481</v>
      </c>
      <c r="AR372" s="144">
        <v>115.09732581237755</v>
      </c>
      <c r="AS372" s="86"/>
      <c r="AT372" s="6">
        <f>IF(C372=1,IFERROR((X372-[1]abvfnd20!X372)/[1]abvfnd20!X372*100,""),"")</f>
        <v>2.7590641669543343</v>
      </c>
      <c r="AU372" s="148">
        <v>2.7590641669543343</v>
      </c>
      <c r="AV372" s="149">
        <v>3.2155212438341398</v>
      </c>
      <c r="AW372" s="49"/>
      <c r="BB372" s="143"/>
      <c r="BC372" s="143"/>
      <c r="BD372" s="143"/>
      <c r="BE372" s="143"/>
      <c r="BF372" s="143"/>
      <c r="BG372" s="143"/>
    </row>
    <row r="373" spans="1:80" s="6" customFormat="1" ht="11.25" x14ac:dyDescent="0.2">
      <c r="A373" s="110">
        <v>632</v>
      </c>
      <c r="B373" s="111" t="s">
        <v>422</v>
      </c>
      <c r="C373" s="112">
        <v>1</v>
      </c>
      <c r="D373" s="129">
        <v>34890</v>
      </c>
      <c r="E373" s="113">
        <v>9125</v>
      </c>
      <c r="F373" s="113">
        <v>14419</v>
      </c>
      <c r="G373" s="113">
        <v>0</v>
      </c>
      <c r="H373" s="113">
        <v>0</v>
      </c>
      <c r="I373" s="113">
        <v>0</v>
      </c>
      <c r="J373" s="113">
        <v>0</v>
      </c>
      <c r="K373" s="113">
        <v>600</v>
      </c>
      <c r="L373" s="113">
        <v>0</v>
      </c>
      <c r="M373" s="113">
        <v>0</v>
      </c>
      <c r="N373" s="113">
        <v>0</v>
      </c>
      <c r="O373" s="113">
        <v>0</v>
      </c>
      <c r="P373" s="113">
        <v>0</v>
      </c>
      <c r="Q373" s="113">
        <v>0</v>
      </c>
      <c r="R373" s="113">
        <v>0</v>
      </c>
      <c r="S373" s="114">
        <v>0</v>
      </c>
      <c r="T373" s="113" t="s">
        <v>56</v>
      </c>
      <c r="U373" s="129">
        <f t="shared" si="35"/>
        <v>59034</v>
      </c>
      <c r="V373" s="86">
        <f t="shared" si="36"/>
        <v>2.4294806951062222</v>
      </c>
      <c r="X373" s="129">
        <v>1184019.3600000001</v>
      </c>
      <c r="Y373" s="94">
        <v>2429902</v>
      </c>
      <c r="Z373" s="113">
        <f t="shared" si="37"/>
        <v>1245882.6399999999</v>
      </c>
      <c r="AA373" s="114">
        <f t="shared" si="38"/>
        <v>30268.478222479753</v>
      </c>
      <c r="AC373" s="92">
        <v>185.5639030311736</v>
      </c>
      <c r="AD373" s="93">
        <f t="shared" si="39"/>
        <v>202.66843624731951</v>
      </c>
      <c r="AE373" s="89">
        <f t="shared" si="40"/>
        <v>17.10453321614591</v>
      </c>
      <c r="AF373" s="94">
        <v>0</v>
      </c>
      <c r="AG373" s="94">
        <v>1</v>
      </c>
      <c r="AH373" s="95">
        <f t="shared" si="41"/>
        <v>202.66843624731951</v>
      </c>
      <c r="AI373" s="50"/>
      <c r="AJ373" s="50"/>
      <c r="AK373" s="78">
        <v>198.8538001628703</v>
      </c>
      <c r="AL373" s="84">
        <v>275.636384616464</v>
      </c>
      <c r="AM373" s="84">
        <v>198.8538001628703</v>
      </c>
      <c r="AN373" s="84">
        <v>202.35622469459446</v>
      </c>
      <c r="AO373" s="144">
        <v>202.66843624731951</v>
      </c>
      <c r="AP373" s="84">
        <v>202.66843624731951</v>
      </c>
      <c r="AQ373" s="84">
        <v>202.66843624731951</v>
      </c>
      <c r="AR373" s="144">
        <v>202.66843624731951</v>
      </c>
      <c r="AS373" s="86"/>
      <c r="AT373" s="6">
        <f>IF(C373=1,IFERROR((X373-[1]abvfnd20!X373)/[1]abvfnd20!X373*100,""),"")</f>
        <v>1.1113817544905173</v>
      </c>
      <c r="AU373" s="148">
        <v>1.1113817544905173</v>
      </c>
      <c r="AV373" s="149">
        <v>2.7847325945224104</v>
      </c>
      <c r="AW373" s="49"/>
      <c r="BB373" s="143"/>
      <c r="BC373" s="143"/>
      <c r="BD373" s="143"/>
      <c r="BE373" s="143"/>
      <c r="BF373" s="143"/>
      <c r="BG373" s="143"/>
    </row>
    <row r="374" spans="1:80" s="6" customFormat="1" ht="11.25" x14ac:dyDescent="0.2">
      <c r="A374" s="110">
        <v>635</v>
      </c>
      <c r="B374" s="111" t="s">
        <v>423</v>
      </c>
      <c r="C374" s="112">
        <v>1</v>
      </c>
      <c r="D374" s="129">
        <v>1636538</v>
      </c>
      <c r="E374" s="113">
        <v>1144727</v>
      </c>
      <c r="F374" s="113">
        <v>111545</v>
      </c>
      <c r="G374" s="113">
        <v>25527.74</v>
      </c>
      <c r="H374" s="113">
        <v>0</v>
      </c>
      <c r="I374" s="113">
        <v>0</v>
      </c>
      <c r="J374" s="113">
        <v>0</v>
      </c>
      <c r="K374" s="113">
        <v>0</v>
      </c>
      <c r="L374" s="113">
        <v>0</v>
      </c>
      <c r="M374" s="113">
        <v>0</v>
      </c>
      <c r="N374" s="113">
        <v>0</v>
      </c>
      <c r="O374" s="113">
        <v>0</v>
      </c>
      <c r="P374" s="113">
        <v>0</v>
      </c>
      <c r="Q374" s="113">
        <v>0</v>
      </c>
      <c r="R374" s="113">
        <v>0</v>
      </c>
      <c r="S374" s="114">
        <v>0</v>
      </c>
      <c r="T374" s="113" t="s">
        <v>56</v>
      </c>
      <c r="U374" s="129">
        <f t="shared" si="35"/>
        <v>2918337.74</v>
      </c>
      <c r="V374" s="86">
        <f t="shared" si="36"/>
        <v>10.95788150914545</v>
      </c>
      <c r="X374" s="129">
        <v>17769137.719999999</v>
      </c>
      <c r="Y374" s="94">
        <v>26632317</v>
      </c>
      <c r="Z374" s="113">
        <f t="shared" si="37"/>
        <v>8863179.2800000012</v>
      </c>
      <c r="AA374" s="114">
        <f t="shared" si="38"/>
        <v>971216.68344553106</v>
      </c>
      <c r="AC374" s="92">
        <v>152.67884004104323</v>
      </c>
      <c r="AD374" s="93">
        <f t="shared" si="39"/>
        <v>144.41387489316207</v>
      </c>
      <c r="AE374" s="89">
        <f t="shared" si="40"/>
        <v>-8.2649651478811563</v>
      </c>
      <c r="AF374" s="94">
        <v>28</v>
      </c>
      <c r="AG374" s="94">
        <v>1</v>
      </c>
      <c r="AH374" s="95">
        <f t="shared" si="41"/>
        <v>144.41387489316207</v>
      </c>
      <c r="AI374" s="50"/>
      <c r="AJ374" s="50"/>
      <c r="AK374" s="78">
        <v>141.81003208745108</v>
      </c>
      <c r="AL374" s="84">
        <v>139.14203810378706</v>
      </c>
      <c r="AM374" s="84">
        <v>141.81003208745108</v>
      </c>
      <c r="AN374" s="84">
        <v>144.90043785786972</v>
      </c>
      <c r="AO374" s="144">
        <v>145.56838417550969</v>
      </c>
      <c r="AP374" s="84">
        <v>145.56838417550969</v>
      </c>
      <c r="AQ374" s="84">
        <v>146.09611979596434</v>
      </c>
      <c r="AR374" s="144">
        <v>144.41387489316207</v>
      </c>
      <c r="AS374" s="86"/>
      <c r="AT374" s="6">
        <f>IF(C374=1,IFERROR((X374-[1]abvfnd20!X374)/[1]abvfnd20!X374*100,""),"")</f>
        <v>-0.82657318656976131</v>
      </c>
      <c r="AU374" s="148">
        <v>-0.82657318656976131</v>
      </c>
      <c r="AV374" s="149">
        <v>1.3786602820289393</v>
      </c>
      <c r="AW374" s="49"/>
      <c r="BB374" s="143"/>
      <c r="BC374" s="143"/>
      <c r="BD374" s="143"/>
      <c r="BE374" s="143"/>
      <c r="BF374" s="143"/>
      <c r="BG374" s="143"/>
    </row>
    <row r="375" spans="1:80" s="6" customFormat="1" ht="11.25" x14ac:dyDescent="0.2">
      <c r="A375" s="110">
        <v>640</v>
      </c>
      <c r="B375" s="111" t="s">
        <v>424</v>
      </c>
      <c r="C375" s="112">
        <v>1</v>
      </c>
      <c r="D375" s="129">
        <v>376831</v>
      </c>
      <c r="E375" s="113">
        <v>0</v>
      </c>
      <c r="F375" s="113">
        <v>0</v>
      </c>
      <c r="G375" s="113">
        <v>0</v>
      </c>
      <c r="H375" s="113">
        <v>0</v>
      </c>
      <c r="I375" s="113">
        <v>0</v>
      </c>
      <c r="J375" s="113">
        <v>1555363</v>
      </c>
      <c r="K375" s="113">
        <v>85000</v>
      </c>
      <c r="L375" s="113">
        <v>0</v>
      </c>
      <c r="M375" s="113">
        <v>0</v>
      </c>
      <c r="N375" s="113">
        <v>0</v>
      </c>
      <c r="O375" s="113">
        <v>0</v>
      </c>
      <c r="P375" s="113">
        <v>0</v>
      </c>
      <c r="Q375" s="113">
        <v>0</v>
      </c>
      <c r="R375" s="113">
        <v>0</v>
      </c>
      <c r="S375" s="114">
        <v>0</v>
      </c>
      <c r="T375" s="113" t="s">
        <v>56</v>
      </c>
      <c r="U375" s="129">
        <f t="shared" si="35"/>
        <v>2017194</v>
      </c>
      <c r="V375" s="86">
        <f t="shared" si="36"/>
        <v>7.1950340848454406</v>
      </c>
      <c r="X375" s="129">
        <v>15698387.201840004</v>
      </c>
      <c r="Y375" s="94">
        <v>28035920</v>
      </c>
      <c r="Z375" s="113">
        <f t="shared" si="37"/>
        <v>12337532.798159996</v>
      </c>
      <c r="AA375" s="114">
        <f t="shared" si="38"/>
        <v>887689.69005659712</v>
      </c>
      <c r="AC375" s="92">
        <v>168.31066839822421</v>
      </c>
      <c r="AD375" s="93">
        <f t="shared" si="39"/>
        <v>172.93642946175623</v>
      </c>
      <c r="AE375" s="89">
        <f t="shared" si="40"/>
        <v>4.6257610635320248</v>
      </c>
      <c r="AF375" s="94">
        <v>1</v>
      </c>
      <c r="AG375" s="94">
        <v>1</v>
      </c>
      <c r="AH375" s="95">
        <f t="shared" si="41"/>
        <v>172.93642946175623</v>
      </c>
      <c r="AI375" s="50"/>
      <c r="AJ375" s="50"/>
      <c r="AK375" s="78">
        <v>172.57717344093288</v>
      </c>
      <c r="AL375" s="84">
        <v>180.39739248538146</v>
      </c>
      <c r="AM375" s="84">
        <v>172.57717344093288</v>
      </c>
      <c r="AN375" s="84">
        <v>173.26228979908387</v>
      </c>
      <c r="AO375" s="144">
        <v>172.93664343233715</v>
      </c>
      <c r="AP375" s="84">
        <v>172.93664343233715</v>
      </c>
      <c r="AQ375" s="84">
        <v>172.93642946175623</v>
      </c>
      <c r="AR375" s="144">
        <v>172.93642946175623</v>
      </c>
      <c r="AS375" s="86"/>
      <c r="AT375" s="6">
        <f>IF(C375=1,IFERROR((X375-[1]abvfnd20!X375)/[1]abvfnd20!X375*100,""),"")</f>
        <v>2.4243634128823204</v>
      </c>
      <c r="AU375" s="148">
        <v>2.4243634128823204</v>
      </c>
      <c r="AV375" s="149">
        <v>1.409944431633728</v>
      </c>
      <c r="AW375" s="49"/>
      <c r="BB375" s="143"/>
      <c r="BC375" s="143"/>
      <c r="BD375" s="143"/>
      <c r="BE375" s="143"/>
      <c r="BF375" s="143"/>
      <c r="BG375" s="143"/>
    </row>
    <row r="376" spans="1:80" s="6" customFormat="1" ht="11.25" x14ac:dyDescent="0.2">
      <c r="A376" s="110">
        <v>645</v>
      </c>
      <c r="B376" s="111" t="s">
        <v>425</v>
      </c>
      <c r="C376" s="112">
        <v>1</v>
      </c>
      <c r="D376" s="129">
        <v>2204000</v>
      </c>
      <c r="E376" s="113">
        <v>309301</v>
      </c>
      <c r="F376" s="113">
        <v>474207</v>
      </c>
      <c r="G376" s="113">
        <v>157479.77000000002</v>
      </c>
      <c r="H376" s="113">
        <v>0</v>
      </c>
      <c r="I376" s="113">
        <v>175000</v>
      </c>
      <c r="J376" s="113">
        <v>1713150</v>
      </c>
      <c r="K376" s="113">
        <v>308084</v>
      </c>
      <c r="L376" s="113">
        <v>0</v>
      </c>
      <c r="M376" s="113">
        <v>0</v>
      </c>
      <c r="N376" s="113">
        <v>0</v>
      </c>
      <c r="O376" s="113">
        <v>0</v>
      </c>
      <c r="P376" s="113">
        <v>0</v>
      </c>
      <c r="Q376" s="113">
        <v>0</v>
      </c>
      <c r="R376" s="113">
        <v>0</v>
      </c>
      <c r="S376" s="114">
        <v>0</v>
      </c>
      <c r="T376" s="113" t="s">
        <v>56</v>
      </c>
      <c r="U376" s="129">
        <f t="shared" si="35"/>
        <v>5341221.7699999996</v>
      </c>
      <c r="V376" s="86">
        <f t="shared" si="36"/>
        <v>9.0498877689381203</v>
      </c>
      <c r="X376" s="129">
        <v>40772315.190000005</v>
      </c>
      <c r="Y376" s="94">
        <v>59019757</v>
      </c>
      <c r="Z376" s="113">
        <f t="shared" si="37"/>
        <v>18247441.809999995</v>
      </c>
      <c r="AA376" s="114">
        <f t="shared" si="38"/>
        <v>1651373.0045072904</v>
      </c>
      <c r="AC376" s="92">
        <v>133.5761563230777</v>
      </c>
      <c r="AD376" s="93">
        <f t="shared" si="39"/>
        <v>140.70425907421401</v>
      </c>
      <c r="AE376" s="89">
        <f t="shared" si="40"/>
        <v>7.1281027511363106</v>
      </c>
      <c r="AF376" s="94">
        <v>133.52000000000001</v>
      </c>
      <c r="AG376" s="94">
        <v>1</v>
      </c>
      <c r="AH376" s="95">
        <f t="shared" si="41"/>
        <v>140.70425907421401</v>
      </c>
      <c r="AI376" s="50"/>
      <c r="AJ376" s="50"/>
      <c r="AK376" s="78">
        <v>138.15808470693474</v>
      </c>
      <c r="AL376" s="84">
        <v>132.41907982311309</v>
      </c>
      <c r="AM376" s="84">
        <v>138.15808470693474</v>
      </c>
      <c r="AN376" s="84">
        <v>141.16262091852138</v>
      </c>
      <c r="AO376" s="144">
        <v>140.7199473739804</v>
      </c>
      <c r="AP376" s="84">
        <v>140.7199473739804</v>
      </c>
      <c r="AQ376" s="84">
        <v>140.70473962971013</v>
      </c>
      <c r="AR376" s="144">
        <v>140.70425907421401</v>
      </c>
      <c r="AS376" s="86"/>
      <c r="AT376" s="6">
        <f>IF(C376=1,IFERROR((X376-[1]abvfnd20!X376)/[1]abvfnd20!X376*100,""),"")</f>
        <v>1.174440444735094</v>
      </c>
      <c r="AU376" s="148">
        <v>1.174440444735094</v>
      </c>
      <c r="AV376" s="149">
        <v>3.2340066042049962</v>
      </c>
      <c r="AW376" s="49"/>
      <c r="BB376" s="143"/>
      <c r="BC376" s="143"/>
      <c r="BD376" s="143"/>
      <c r="BE376" s="143"/>
      <c r="BF376" s="143"/>
      <c r="BG376" s="143"/>
    </row>
    <row r="377" spans="1:80" s="6" customFormat="1" ht="11.25" x14ac:dyDescent="0.2">
      <c r="A377" s="110">
        <v>650</v>
      </c>
      <c r="B377" s="111" t="s">
        <v>426</v>
      </c>
      <c r="C377" s="112">
        <v>1</v>
      </c>
      <c r="D377" s="129">
        <v>1221654</v>
      </c>
      <c r="E377" s="113">
        <v>643</v>
      </c>
      <c r="F377" s="113">
        <v>0</v>
      </c>
      <c r="G377" s="113">
        <v>0</v>
      </c>
      <c r="H377" s="113">
        <v>0</v>
      </c>
      <c r="I377" s="113">
        <v>337681</v>
      </c>
      <c r="J377" s="113">
        <v>513737</v>
      </c>
      <c r="K377" s="113">
        <v>639147</v>
      </c>
      <c r="L377" s="113">
        <v>0</v>
      </c>
      <c r="M377" s="113">
        <v>0</v>
      </c>
      <c r="N377" s="113">
        <v>0</v>
      </c>
      <c r="O377" s="113">
        <v>0</v>
      </c>
      <c r="P377" s="113">
        <v>0</v>
      </c>
      <c r="Q377" s="113">
        <v>0</v>
      </c>
      <c r="R377" s="113">
        <v>0</v>
      </c>
      <c r="S377" s="114">
        <v>0</v>
      </c>
      <c r="T377" s="113" t="s">
        <v>56</v>
      </c>
      <c r="U377" s="129">
        <f t="shared" si="35"/>
        <v>2712862</v>
      </c>
      <c r="V377" s="86">
        <f t="shared" si="36"/>
        <v>6.6612263654912782</v>
      </c>
      <c r="X377" s="129">
        <v>31470516.579999998</v>
      </c>
      <c r="Y377" s="94">
        <v>40726164.390000001</v>
      </c>
      <c r="Z377" s="113">
        <f t="shared" si="37"/>
        <v>9255647.8100000024</v>
      </c>
      <c r="AA377" s="114">
        <f t="shared" si="38"/>
        <v>616539.65221673623</v>
      </c>
      <c r="AC377" s="92">
        <v>123.00774409599107</v>
      </c>
      <c r="AD377" s="93">
        <f t="shared" si="39"/>
        <v>127.45143422041427</v>
      </c>
      <c r="AE377" s="89">
        <f t="shared" si="40"/>
        <v>4.443690124423199</v>
      </c>
      <c r="AF377" s="94">
        <v>8.2800000000000011</v>
      </c>
      <c r="AG377" s="94">
        <v>1</v>
      </c>
      <c r="AH377" s="95">
        <f t="shared" si="41"/>
        <v>127.45143422041427</v>
      </c>
      <c r="AI377" s="50"/>
      <c r="AJ377" s="50"/>
      <c r="AK377" s="78">
        <v>127.71852744976874</v>
      </c>
      <c r="AL377" s="84">
        <v>131.41136598135324</v>
      </c>
      <c r="AM377" s="84">
        <v>127.71852744976874</v>
      </c>
      <c r="AN377" s="84">
        <v>127.71852744976874</v>
      </c>
      <c r="AO377" s="144">
        <v>127.71852744976874</v>
      </c>
      <c r="AP377" s="84">
        <v>127.71852744976874</v>
      </c>
      <c r="AQ377" s="84">
        <v>127.45198879949055</v>
      </c>
      <c r="AR377" s="144">
        <v>127.45143422041427</v>
      </c>
      <c r="AS377" s="86"/>
      <c r="AT377" s="6">
        <f>IF(C377=1,IFERROR((X377-[1]abvfnd20!X377)/[1]abvfnd20!X377*100,""),"")</f>
        <v>-0.22068563098448865</v>
      </c>
      <c r="AU377" s="148">
        <v>-0.22068563098448865</v>
      </c>
      <c r="AV377" s="149">
        <v>-0.42839917883574802</v>
      </c>
      <c r="AW377" s="49"/>
      <c r="BB377" s="143"/>
      <c r="BC377" s="143"/>
      <c r="BD377" s="143"/>
      <c r="BE377" s="143"/>
      <c r="BF377" s="143"/>
      <c r="BG377" s="143"/>
    </row>
    <row r="378" spans="1:80" s="6" customFormat="1" ht="11.25" x14ac:dyDescent="0.2">
      <c r="A378" s="110">
        <v>655</v>
      </c>
      <c r="B378" s="111" t="s">
        <v>427</v>
      </c>
      <c r="C378" s="112">
        <v>1</v>
      </c>
      <c r="D378" s="129">
        <v>845000</v>
      </c>
      <c r="E378" s="113">
        <v>0</v>
      </c>
      <c r="F378" s="113">
        <v>0</v>
      </c>
      <c r="G378" s="113">
        <v>0</v>
      </c>
      <c r="H378" s="113">
        <v>0</v>
      </c>
      <c r="I378" s="113">
        <v>0</v>
      </c>
      <c r="J378" s="113">
        <v>0</v>
      </c>
      <c r="K378" s="113">
        <v>0</v>
      </c>
      <c r="L378" s="113">
        <v>0</v>
      </c>
      <c r="M378" s="113">
        <v>0</v>
      </c>
      <c r="N378" s="113">
        <v>0</v>
      </c>
      <c r="O378" s="113">
        <v>0</v>
      </c>
      <c r="P378" s="113">
        <v>0</v>
      </c>
      <c r="Q378" s="113">
        <v>0</v>
      </c>
      <c r="R378" s="113">
        <v>0</v>
      </c>
      <c r="S378" s="114">
        <v>0</v>
      </c>
      <c r="T378" s="113" t="s">
        <v>66</v>
      </c>
      <c r="U378" s="129">
        <f t="shared" si="35"/>
        <v>329550</v>
      </c>
      <c r="V378" s="86">
        <f t="shared" si="36"/>
        <v>1.4013708557981097</v>
      </c>
      <c r="X378" s="129">
        <v>13502936.345999997</v>
      </c>
      <c r="Y378" s="94">
        <v>23516259</v>
      </c>
      <c r="Z378" s="113">
        <f t="shared" si="37"/>
        <v>10013322.654000003</v>
      </c>
      <c r="AA378" s="114">
        <f t="shared" si="38"/>
        <v>140323.78537018583</v>
      </c>
      <c r="AC378" s="92">
        <v>173.00322692512918</v>
      </c>
      <c r="AD378" s="93">
        <f t="shared" si="39"/>
        <v>173.11742139371424</v>
      </c>
      <c r="AE378" s="89">
        <f t="shared" si="40"/>
        <v>0.11419446858505466</v>
      </c>
      <c r="AF378" s="94">
        <v>1.02</v>
      </c>
      <c r="AG378" s="94">
        <v>1</v>
      </c>
      <c r="AH378" s="95">
        <f t="shared" si="41"/>
        <v>173.11742139371424</v>
      </c>
      <c r="AI378" s="50"/>
      <c r="AJ378" s="50"/>
      <c r="AK378" s="78">
        <v>174.26873919735729</v>
      </c>
      <c r="AL378" s="84">
        <v>176.1484997525273</v>
      </c>
      <c r="AM378" s="84">
        <v>174.26873919735729</v>
      </c>
      <c r="AN378" s="84">
        <v>173.08993927619926</v>
      </c>
      <c r="AO378" s="144">
        <v>173.11742139371424</v>
      </c>
      <c r="AP378" s="84">
        <v>173.11742139371424</v>
      </c>
      <c r="AQ378" s="84">
        <v>173.11742139371424</v>
      </c>
      <c r="AR378" s="144">
        <v>173.11742139371424</v>
      </c>
      <c r="AS378" s="86"/>
      <c r="AT378" s="6">
        <f>IF(C378=1,IFERROR((X378-[1]abvfnd20!X378)/[1]abvfnd20!X378*100,""),"")</f>
        <v>3.7195011643473026</v>
      </c>
      <c r="AU378" s="148">
        <v>3.7195011643473026</v>
      </c>
      <c r="AV378" s="149">
        <v>3.0860092524863956</v>
      </c>
      <c r="AW378" s="49"/>
      <c r="BB378" s="143"/>
      <c r="BC378" s="143"/>
      <c r="BD378" s="143"/>
      <c r="BE378" s="143"/>
      <c r="BF378" s="143"/>
      <c r="BG378" s="143"/>
    </row>
    <row r="379" spans="1:80" s="6" customFormat="1" ht="11.25" x14ac:dyDescent="0.2">
      <c r="A379" s="110">
        <v>658</v>
      </c>
      <c r="B379" s="111" t="s">
        <v>428</v>
      </c>
      <c r="C379" s="112">
        <v>1</v>
      </c>
      <c r="D379" s="129">
        <v>932420</v>
      </c>
      <c r="E379" s="113">
        <v>6781</v>
      </c>
      <c r="F379" s="113">
        <v>26425</v>
      </c>
      <c r="G379" s="113">
        <v>10717.77</v>
      </c>
      <c r="H379" s="113">
        <v>0</v>
      </c>
      <c r="I379" s="113">
        <v>0</v>
      </c>
      <c r="J379" s="113">
        <v>797661</v>
      </c>
      <c r="K379" s="113">
        <v>440866</v>
      </c>
      <c r="L379" s="113">
        <v>0</v>
      </c>
      <c r="M379" s="113">
        <v>0</v>
      </c>
      <c r="N379" s="113">
        <v>0</v>
      </c>
      <c r="O379" s="113">
        <v>0</v>
      </c>
      <c r="P379" s="113">
        <v>0</v>
      </c>
      <c r="Q379" s="113">
        <v>0</v>
      </c>
      <c r="R379" s="113">
        <v>0</v>
      </c>
      <c r="S379" s="114">
        <v>0</v>
      </c>
      <c r="T379" s="113" t="s">
        <v>56</v>
      </c>
      <c r="U379" s="129">
        <f t="shared" si="35"/>
        <v>2214870.77</v>
      </c>
      <c r="V379" s="86">
        <f t="shared" si="36"/>
        <v>4.7008389205480032</v>
      </c>
      <c r="X379" s="129">
        <v>39294595.160000004</v>
      </c>
      <c r="Y379" s="94">
        <v>47116500</v>
      </c>
      <c r="Z379" s="113">
        <f t="shared" si="37"/>
        <v>7821904.8399999961</v>
      </c>
      <c r="AA379" s="114">
        <f t="shared" si="38"/>
        <v>367695.14704694785</v>
      </c>
      <c r="AC379" s="92">
        <v>110.06758415523414</v>
      </c>
      <c r="AD379" s="93">
        <f t="shared" si="39"/>
        <v>118.97006359933458</v>
      </c>
      <c r="AE379" s="89">
        <f t="shared" si="40"/>
        <v>8.902479444100436</v>
      </c>
      <c r="AF379" s="94">
        <v>16.57</v>
      </c>
      <c r="AG379" s="94">
        <v>1</v>
      </c>
      <c r="AH379" s="95">
        <f t="shared" si="41"/>
        <v>118.97006359933458</v>
      </c>
      <c r="AI379" s="50"/>
      <c r="AJ379" s="50"/>
      <c r="AK379" s="78">
        <v>115.09199070531675</v>
      </c>
      <c r="AL379" s="84">
        <v>114.06460436236885</v>
      </c>
      <c r="AM379" s="84">
        <v>115.09199070531675</v>
      </c>
      <c r="AN379" s="84">
        <v>115.09199070531675</v>
      </c>
      <c r="AO379" s="144">
        <v>115.09199070531675</v>
      </c>
      <c r="AP379" s="84">
        <v>118.9551265092749</v>
      </c>
      <c r="AQ379" s="84">
        <v>118.9551265092749</v>
      </c>
      <c r="AR379" s="144">
        <v>118.97006359933458</v>
      </c>
      <c r="AS379" s="86"/>
      <c r="AT379" s="6">
        <f>IF(C379=1,IFERROR((X379-[1]abvfnd20!X379)/[1]abvfnd20!X379*100,""),"")</f>
        <v>-0.6533643550138778</v>
      </c>
      <c r="AU379" s="148">
        <v>-0.6533643550138778</v>
      </c>
      <c r="AV379" s="149">
        <v>2.7850042641929651</v>
      </c>
      <c r="AW379" s="49"/>
      <c r="BB379" s="143"/>
      <c r="BC379" s="143"/>
      <c r="BD379" s="143"/>
      <c r="BE379" s="143"/>
      <c r="BF379" s="143"/>
      <c r="BG379" s="143"/>
    </row>
    <row r="380" spans="1:80" s="6" customFormat="1" ht="11.25" x14ac:dyDescent="0.2">
      <c r="A380" s="110">
        <v>660</v>
      </c>
      <c r="B380" s="111" t="s">
        <v>429</v>
      </c>
      <c r="C380" s="112">
        <v>1</v>
      </c>
      <c r="D380" s="129">
        <v>686409</v>
      </c>
      <c r="E380" s="113">
        <v>0</v>
      </c>
      <c r="F380" s="113">
        <v>42708</v>
      </c>
      <c r="G380" s="113">
        <v>80661.070000000007</v>
      </c>
      <c r="H380" s="113">
        <v>0</v>
      </c>
      <c r="I380" s="113">
        <v>0</v>
      </c>
      <c r="J380" s="113">
        <v>1048199</v>
      </c>
      <c r="K380" s="113">
        <v>316377</v>
      </c>
      <c r="L380" s="113">
        <v>0</v>
      </c>
      <c r="M380" s="113">
        <v>0</v>
      </c>
      <c r="N380" s="113">
        <v>0</v>
      </c>
      <c r="O380" s="113">
        <v>0</v>
      </c>
      <c r="P380" s="113">
        <v>0</v>
      </c>
      <c r="Q380" s="113">
        <v>0</v>
      </c>
      <c r="R380" s="113">
        <v>0</v>
      </c>
      <c r="S380" s="114">
        <v>0</v>
      </c>
      <c r="T380" s="113" t="s">
        <v>56</v>
      </c>
      <c r="U380" s="129">
        <f t="shared" si="35"/>
        <v>2174354.0700000003</v>
      </c>
      <c r="V380" s="86">
        <f t="shared" si="36"/>
        <v>7.940581655510397</v>
      </c>
      <c r="X380" s="129">
        <v>13928035.579999996</v>
      </c>
      <c r="Y380" s="94">
        <v>27382806</v>
      </c>
      <c r="Z380" s="113">
        <f t="shared" si="37"/>
        <v>13454770.420000004</v>
      </c>
      <c r="AA380" s="114">
        <f t="shared" si="38"/>
        <v>1068387.0317615594</v>
      </c>
      <c r="AC380" s="92">
        <v>183.61431942368583</v>
      </c>
      <c r="AD380" s="93">
        <f t="shared" si="39"/>
        <v>188.93130202815325</v>
      </c>
      <c r="AE380" s="89">
        <f t="shared" si="40"/>
        <v>5.3169826044674267</v>
      </c>
      <c r="AF380" s="94">
        <v>73.47999999999999</v>
      </c>
      <c r="AG380" s="94">
        <v>1</v>
      </c>
      <c r="AH380" s="95">
        <f t="shared" si="41"/>
        <v>188.93130202815325</v>
      </c>
      <c r="AI380" s="50"/>
      <c r="AJ380" s="50"/>
      <c r="AK380" s="78">
        <v>180.98597644855582</v>
      </c>
      <c r="AL380" s="84">
        <v>184.77076330059708</v>
      </c>
      <c r="AM380" s="84">
        <v>180.98597644855582</v>
      </c>
      <c r="AN380" s="84">
        <v>188.40719598437013</v>
      </c>
      <c r="AO380" s="144">
        <v>188.90343304469866</v>
      </c>
      <c r="AP380" s="84">
        <v>188.90343304469866</v>
      </c>
      <c r="AQ380" s="84">
        <v>188.93022722286003</v>
      </c>
      <c r="AR380" s="144">
        <v>188.93130202815325</v>
      </c>
      <c r="AS380" s="86"/>
      <c r="AT380" s="6">
        <f>IF(C380=1,IFERROR((X380-[1]abvfnd20!X380)/[1]abvfnd20!X380*100,""),"")</f>
        <v>1.0615886735882949</v>
      </c>
      <c r="AU380" s="148">
        <v>1.0615886735882949</v>
      </c>
      <c r="AV380" s="149">
        <v>5.3327247895244296</v>
      </c>
      <c r="AW380" s="49"/>
      <c r="BB380" s="143"/>
      <c r="BC380" s="143"/>
      <c r="BD380" s="143"/>
      <c r="BE380" s="143"/>
      <c r="BF380" s="143"/>
      <c r="BG380" s="143"/>
    </row>
    <row r="381" spans="1:80" s="6" customFormat="1" ht="11.25" x14ac:dyDescent="0.2">
      <c r="A381" s="110">
        <v>662</v>
      </c>
      <c r="B381" s="111" t="s">
        <v>430</v>
      </c>
      <c r="C381" s="112">
        <v>1</v>
      </c>
      <c r="D381" s="129">
        <v>170958</v>
      </c>
      <c r="E381" s="113">
        <v>332324</v>
      </c>
      <c r="F381" s="113">
        <v>36364</v>
      </c>
      <c r="G381" s="113">
        <v>0</v>
      </c>
      <c r="H381" s="113">
        <v>0</v>
      </c>
      <c r="I381" s="113">
        <v>0</v>
      </c>
      <c r="J381" s="113">
        <v>178123</v>
      </c>
      <c r="K381" s="113">
        <v>0</v>
      </c>
      <c r="L381" s="113">
        <v>0</v>
      </c>
      <c r="M381" s="113">
        <v>0</v>
      </c>
      <c r="N381" s="113">
        <v>0</v>
      </c>
      <c r="O381" s="113">
        <v>0</v>
      </c>
      <c r="P381" s="113">
        <v>0</v>
      </c>
      <c r="Q381" s="113">
        <v>0</v>
      </c>
      <c r="R381" s="113">
        <v>0</v>
      </c>
      <c r="S381" s="114">
        <v>0</v>
      </c>
      <c r="T381" s="113" t="s">
        <v>66</v>
      </c>
      <c r="U381" s="129">
        <f t="shared" si="35"/>
        <v>613484.62</v>
      </c>
      <c r="V381" s="86">
        <f t="shared" si="36"/>
        <v>14.259773167181432</v>
      </c>
      <c r="X381" s="129">
        <v>2289345.04</v>
      </c>
      <c r="Y381" s="94">
        <v>4302204.62</v>
      </c>
      <c r="Z381" s="113">
        <f t="shared" si="37"/>
        <v>2012859.58</v>
      </c>
      <c r="AA381" s="114">
        <f t="shared" si="38"/>
        <v>287029.21028188092</v>
      </c>
      <c r="AC381" s="92">
        <v>152.33535009112947</v>
      </c>
      <c r="AD381" s="93">
        <f t="shared" si="39"/>
        <v>175.38533246688402</v>
      </c>
      <c r="AE381" s="89">
        <f t="shared" si="40"/>
        <v>23.049982375754553</v>
      </c>
      <c r="AF381" s="94">
        <v>0</v>
      </c>
      <c r="AG381" s="94">
        <v>1</v>
      </c>
      <c r="AH381" s="95">
        <f t="shared" si="41"/>
        <v>175.38533246688402</v>
      </c>
      <c r="AI381" s="50"/>
      <c r="AJ381" s="50"/>
      <c r="AK381" s="78">
        <v>165.9500791748616</v>
      </c>
      <c r="AL381" s="84">
        <v>163.31474270130209</v>
      </c>
      <c r="AM381" s="84">
        <v>165.9500791748616</v>
      </c>
      <c r="AN381" s="84">
        <v>177.29173872156602</v>
      </c>
      <c r="AO381" s="144">
        <v>175.38533246688402</v>
      </c>
      <c r="AP381" s="84">
        <v>175.38533246688402</v>
      </c>
      <c r="AQ381" s="84">
        <v>175.38533246688402</v>
      </c>
      <c r="AR381" s="144">
        <v>175.38533246688402</v>
      </c>
      <c r="AS381" s="86"/>
      <c r="AT381" s="6">
        <f>IF(C381=1,IFERROR((X381-[1]abvfnd20!X381)/[1]abvfnd20!X381*100,""),"")</f>
        <v>-0.90774744636550642</v>
      </c>
      <c r="AU381" s="148">
        <v>-0.90774744636550642</v>
      </c>
      <c r="AV381" s="149">
        <v>5.272594413107587</v>
      </c>
      <c r="AW381" s="49"/>
      <c r="BB381" s="143"/>
      <c r="BC381" s="143"/>
      <c r="BD381" s="143"/>
      <c r="BE381" s="143"/>
      <c r="BF381" s="143"/>
      <c r="BG381" s="143"/>
    </row>
    <row r="382" spans="1:80" s="51" customFormat="1" ht="11.25" x14ac:dyDescent="0.2">
      <c r="A382" s="115">
        <v>665</v>
      </c>
      <c r="B382" s="116" t="s">
        <v>431</v>
      </c>
      <c r="C382" s="117">
        <v>1</v>
      </c>
      <c r="D382" s="130">
        <v>1368144</v>
      </c>
      <c r="E382" s="99">
        <v>1614</v>
      </c>
      <c r="F382" s="99">
        <v>15460</v>
      </c>
      <c r="G382" s="99">
        <v>12310.69</v>
      </c>
      <c r="H382" s="99">
        <v>0</v>
      </c>
      <c r="I382" s="99">
        <v>0</v>
      </c>
      <c r="J382" s="99">
        <v>1202396</v>
      </c>
      <c r="K382" s="99">
        <v>1248834</v>
      </c>
      <c r="L382" s="99">
        <v>0</v>
      </c>
      <c r="M382" s="99">
        <v>0</v>
      </c>
      <c r="N382" s="99">
        <v>0</v>
      </c>
      <c r="O382" s="99">
        <v>0</v>
      </c>
      <c r="P382" s="99">
        <v>0</v>
      </c>
      <c r="Q382" s="99">
        <v>0</v>
      </c>
      <c r="R382" s="99">
        <v>0</v>
      </c>
      <c r="S382" s="119">
        <v>0</v>
      </c>
      <c r="T382" s="99" t="s">
        <v>56</v>
      </c>
      <c r="U382" s="129">
        <f t="shared" si="35"/>
        <v>3848758.69</v>
      </c>
      <c r="V382" s="87">
        <f t="shared" si="36"/>
        <v>10.561864366895357</v>
      </c>
      <c r="X382" s="130">
        <v>30420774.669999998</v>
      </c>
      <c r="Y382" s="99">
        <v>36440145</v>
      </c>
      <c r="Z382" s="113">
        <f t="shared" si="37"/>
        <v>6019370.3300000019</v>
      </c>
      <c r="AA382" s="119">
        <f t="shared" si="38"/>
        <v>635757.72999574163</v>
      </c>
      <c r="AC382" s="92">
        <v>114.52838381117915</v>
      </c>
      <c r="AD382" s="93">
        <f t="shared" si="39"/>
        <v>117.69715813750597</v>
      </c>
      <c r="AE382" s="89">
        <f t="shared" si="40"/>
        <v>3.1687743263268118</v>
      </c>
      <c r="AF382" s="99">
        <v>14.569999999999999</v>
      </c>
      <c r="AG382" s="99">
        <v>1</v>
      </c>
      <c r="AH382" s="95">
        <f t="shared" si="41"/>
        <v>117.69715813750597</v>
      </c>
      <c r="AJ382" s="50"/>
      <c r="AK382" s="78">
        <v>117.95058025154486</v>
      </c>
      <c r="AL382" s="84">
        <v>117.83828005403554</v>
      </c>
      <c r="AM382" s="84">
        <v>117.95058025154486</v>
      </c>
      <c r="AN382" s="84">
        <v>117.27451775541739</v>
      </c>
      <c r="AO382" s="144">
        <v>117.694889120998</v>
      </c>
      <c r="AP382" s="84">
        <v>117.694889120998</v>
      </c>
      <c r="AQ382" s="84">
        <v>117.69715813750597</v>
      </c>
      <c r="AR382" s="144">
        <v>117.69715813750597</v>
      </c>
      <c r="AS382" s="87"/>
      <c r="AT382" s="6">
        <f>IF(C382=1,IFERROR((X382-[1]abvfnd20!X382)/[1]abvfnd20!X382*100,""),"")</f>
        <v>3.2220785616970735</v>
      </c>
      <c r="AU382" s="148">
        <v>3.2220785616970735</v>
      </c>
      <c r="AV382" s="149">
        <v>2.9114825567805518</v>
      </c>
      <c r="AW382" s="49"/>
      <c r="AX382" s="6"/>
      <c r="AY382" s="6"/>
      <c r="AZ382" s="6"/>
      <c r="BA382" s="6"/>
      <c r="BB382" s="143"/>
      <c r="BC382" s="143"/>
      <c r="BD382" s="143"/>
      <c r="BE382" s="143"/>
      <c r="BF382" s="143"/>
      <c r="BG382" s="143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</row>
    <row r="383" spans="1:80" s="6" customFormat="1" ht="11.25" x14ac:dyDescent="0.2">
      <c r="A383" s="110">
        <v>670</v>
      </c>
      <c r="B383" s="111" t="s">
        <v>432</v>
      </c>
      <c r="C383" s="112">
        <v>1</v>
      </c>
      <c r="D383" s="129">
        <v>150000</v>
      </c>
      <c r="E383" s="113">
        <v>30000</v>
      </c>
      <c r="F383" s="113">
        <v>126513</v>
      </c>
      <c r="G383" s="113">
        <v>61688.760000000009</v>
      </c>
      <c r="H383" s="113">
        <v>0</v>
      </c>
      <c r="I383" s="113">
        <v>0</v>
      </c>
      <c r="J383" s="113">
        <v>700000</v>
      </c>
      <c r="K383" s="113">
        <v>65000</v>
      </c>
      <c r="L383" s="113">
        <v>0</v>
      </c>
      <c r="M383" s="113">
        <v>0</v>
      </c>
      <c r="N383" s="113">
        <v>0</v>
      </c>
      <c r="O383" s="113">
        <v>0</v>
      </c>
      <c r="P383" s="113">
        <v>0</v>
      </c>
      <c r="Q383" s="113">
        <v>0</v>
      </c>
      <c r="R383" s="113">
        <v>0</v>
      </c>
      <c r="S383" s="114">
        <v>0</v>
      </c>
      <c r="T383" s="113" t="s">
        <v>56</v>
      </c>
      <c r="U383" s="129">
        <f t="shared" si="35"/>
        <v>1133201.76</v>
      </c>
      <c r="V383" s="86">
        <f t="shared" si="36"/>
        <v>9.533769615800427</v>
      </c>
      <c r="X383" s="129">
        <v>6668350.6099999994</v>
      </c>
      <c r="Y383" s="94">
        <v>11886187.789999999</v>
      </c>
      <c r="Z383" s="113">
        <f t="shared" si="37"/>
        <v>5217837.18</v>
      </c>
      <c r="AA383" s="114">
        <f t="shared" si="38"/>
        <v>497456.57566877786</v>
      </c>
      <c r="AC383" s="92">
        <v>176.19692863365074</v>
      </c>
      <c r="AD383" s="93">
        <f t="shared" si="39"/>
        <v>170.78782866114506</v>
      </c>
      <c r="AE383" s="89">
        <f t="shared" si="40"/>
        <v>-5.4090999725056861</v>
      </c>
      <c r="AF383" s="94">
        <v>44.309999999999995</v>
      </c>
      <c r="AG383" s="94">
        <v>1</v>
      </c>
      <c r="AH383" s="95">
        <f t="shared" si="41"/>
        <v>170.78782866114506</v>
      </c>
      <c r="AI383" s="50"/>
      <c r="AJ383" s="50"/>
      <c r="AK383" s="78">
        <v>178.79212234639522</v>
      </c>
      <c r="AL383" s="84">
        <v>177.20203053311482</v>
      </c>
      <c r="AM383" s="84">
        <v>178.79212234639522</v>
      </c>
      <c r="AN383" s="84">
        <v>178.79212234639522</v>
      </c>
      <c r="AO383" s="144">
        <v>178.79212234639522</v>
      </c>
      <c r="AP383" s="84">
        <v>171.28984540631228</v>
      </c>
      <c r="AQ383" s="84">
        <v>171.28984540631228</v>
      </c>
      <c r="AR383" s="144">
        <v>170.78782866114506</v>
      </c>
      <c r="AS383" s="86"/>
      <c r="AT383" s="6">
        <f>IF(C383=1,IFERROR((X383-[1]abvfnd20!X383)/[1]abvfnd20!X383*100,""),"")</f>
        <v>2.7445315251208759</v>
      </c>
      <c r="AU383" s="148">
        <v>2.7445315251208759</v>
      </c>
      <c r="AV383" s="149">
        <v>-2.2039247974379652</v>
      </c>
      <c r="AW383" s="49"/>
      <c r="BB383" s="143"/>
      <c r="BC383" s="143"/>
      <c r="BD383" s="143"/>
      <c r="BE383" s="143"/>
      <c r="BF383" s="143"/>
      <c r="BG383" s="143"/>
    </row>
    <row r="384" spans="1:80" s="50" customFormat="1" ht="11.25" x14ac:dyDescent="0.2">
      <c r="A384" s="115">
        <v>672</v>
      </c>
      <c r="B384" s="116" t="s">
        <v>433</v>
      </c>
      <c r="C384" s="121">
        <v>1</v>
      </c>
      <c r="D384" s="130">
        <v>468941</v>
      </c>
      <c r="E384" s="99">
        <v>0</v>
      </c>
      <c r="F384" s="99">
        <v>142667</v>
      </c>
      <c r="G384" s="99">
        <v>4753.84</v>
      </c>
      <c r="H384" s="99">
        <v>0</v>
      </c>
      <c r="I384" s="99">
        <v>0</v>
      </c>
      <c r="J384" s="99">
        <v>291326</v>
      </c>
      <c r="K384" s="99">
        <v>0</v>
      </c>
      <c r="L384" s="99">
        <v>0</v>
      </c>
      <c r="M384" s="99">
        <v>0</v>
      </c>
      <c r="N384" s="99">
        <v>0</v>
      </c>
      <c r="O384" s="99">
        <v>0</v>
      </c>
      <c r="P384" s="99">
        <v>0</v>
      </c>
      <c r="Q384" s="99">
        <v>0</v>
      </c>
      <c r="R384" s="99">
        <v>0</v>
      </c>
      <c r="S384" s="119">
        <v>0</v>
      </c>
      <c r="T384" s="99" t="s">
        <v>66</v>
      </c>
      <c r="U384" s="129">
        <f t="shared" si="35"/>
        <v>621633.82999999996</v>
      </c>
      <c r="V384" s="87">
        <f t="shared" si="36"/>
        <v>4.6155305968415554</v>
      </c>
      <c r="X384" s="130">
        <v>10053035.289899468</v>
      </c>
      <c r="Y384" s="99">
        <v>13468306.99</v>
      </c>
      <c r="Z384" s="113">
        <f t="shared" si="37"/>
        <v>3415271.7001005318</v>
      </c>
      <c r="AA384" s="118">
        <f t="shared" si="38"/>
        <v>157632.91028341083</v>
      </c>
      <c r="AC384" s="92">
        <v>136.49564305727048</v>
      </c>
      <c r="AD384" s="93">
        <f t="shared" si="39"/>
        <v>132.40452953636947</v>
      </c>
      <c r="AE384" s="89">
        <f t="shared" si="40"/>
        <v>-4.0911135209010183</v>
      </c>
      <c r="AF384" s="94">
        <v>7.7</v>
      </c>
      <c r="AG384" s="94">
        <v>1</v>
      </c>
      <c r="AH384" s="95">
        <f t="shared" si="41"/>
        <v>132.40452953636947</v>
      </c>
      <c r="AK384" s="78">
        <v>134.71811490708069</v>
      </c>
      <c r="AL384" s="84">
        <v>132.30503361979268</v>
      </c>
      <c r="AM384" s="84">
        <v>134.71811490708069</v>
      </c>
      <c r="AN384" s="84">
        <v>132.73203573861363</v>
      </c>
      <c r="AO384" s="144">
        <v>132.40673858394462</v>
      </c>
      <c r="AP384" s="84">
        <v>132.40673858394462</v>
      </c>
      <c r="AQ384" s="84">
        <v>132.40453914091833</v>
      </c>
      <c r="AR384" s="144">
        <v>132.40452953636947</v>
      </c>
      <c r="AS384" s="90"/>
      <c r="AT384" s="6">
        <f>IF(C384=1,IFERROR((X384-[1]abvfnd20!X384)/[1]abvfnd20!X384*100,""),"")</f>
        <v>2.3805273496722483</v>
      </c>
      <c r="AU384" s="150">
        <v>2.3805273496722483</v>
      </c>
      <c r="AV384" s="151">
        <v>0.79685951985284009</v>
      </c>
      <c r="AW384" s="49"/>
      <c r="BB384" s="143"/>
      <c r="BC384" s="143"/>
      <c r="BD384" s="143"/>
      <c r="BE384" s="143"/>
      <c r="BF384" s="143"/>
      <c r="BG384" s="143"/>
    </row>
    <row r="385" spans="1:77" s="6" customFormat="1" ht="11.25" x14ac:dyDescent="0.2">
      <c r="A385" s="110">
        <v>673</v>
      </c>
      <c r="B385" s="111" t="s">
        <v>434</v>
      </c>
      <c r="C385" s="112">
        <v>1</v>
      </c>
      <c r="D385" s="129">
        <v>1676485</v>
      </c>
      <c r="E385" s="113">
        <v>40000</v>
      </c>
      <c r="F385" s="113">
        <v>29952</v>
      </c>
      <c r="G385" s="113">
        <v>50536.570000000007</v>
      </c>
      <c r="H385" s="113">
        <v>0</v>
      </c>
      <c r="I385" s="113">
        <v>0</v>
      </c>
      <c r="J385" s="113">
        <v>1120426</v>
      </c>
      <c r="K385" s="113">
        <v>0</v>
      </c>
      <c r="L385" s="113">
        <v>0</v>
      </c>
      <c r="M385" s="113">
        <v>0</v>
      </c>
      <c r="N385" s="113">
        <v>0</v>
      </c>
      <c r="O385" s="113">
        <v>0</v>
      </c>
      <c r="P385" s="113">
        <v>0</v>
      </c>
      <c r="Q385" s="113">
        <v>0</v>
      </c>
      <c r="R385" s="113">
        <v>0</v>
      </c>
      <c r="S385" s="114">
        <v>0</v>
      </c>
      <c r="T385" s="113" t="s">
        <v>56</v>
      </c>
      <c r="U385" s="129">
        <f t="shared" si="35"/>
        <v>2917399.5700000003</v>
      </c>
      <c r="V385" s="86">
        <f t="shared" si="36"/>
        <v>7.4532612570281822</v>
      </c>
      <c r="X385" s="129">
        <v>24034914.079999994</v>
      </c>
      <c r="Y385" s="94">
        <v>39142591</v>
      </c>
      <c r="Z385" s="113">
        <f t="shared" si="37"/>
        <v>15107676.920000006</v>
      </c>
      <c r="AA385" s="114">
        <f t="shared" si="38"/>
        <v>1126014.630715349</v>
      </c>
      <c r="AC385" s="92">
        <v>147.26882278013102</v>
      </c>
      <c r="AD385" s="93">
        <f t="shared" si="39"/>
        <v>158.17229985822635</v>
      </c>
      <c r="AE385" s="89">
        <f t="shared" si="40"/>
        <v>10.903477078095335</v>
      </c>
      <c r="AF385" s="94">
        <v>41.53</v>
      </c>
      <c r="AG385" s="94">
        <v>1</v>
      </c>
      <c r="AH385" s="95">
        <f t="shared" si="41"/>
        <v>158.17229985822635</v>
      </c>
      <c r="AI385" s="50"/>
      <c r="AJ385" s="50"/>
      <c r="AK385" s="78">
        <v>152.84370899229717</v>
      </c>
      <c r="AL385" s="84">
        <v>154.3920660155479</v>
      </c>
      <c r="AM385" s="84">
        <v>152.84370899229717</v>
      </c>
      <c r="AN385" s="84">
        <v>158.83233666060985</v>
      </c>
      <c r="AO385" s="144">
        <v>158.18347601236428</v>
      </c>
      <c r="AP385" s="84">
        <v>158.18347601236428</v>
      </c>
      <c r="AQ385" s="84">
        <v>158.17247057687493</v>
      </c>
      <c r="AR385" s="144">
        <v>158.17229985822635</v>
      </c>
      <c r="AS385" s="86"/>
      <c r="AT385" s="6">
        <f>IF(C385=1,IFERROR((X385-[1]abvfnd20!X385)/[1]abvfnd20!X385*100,""),"")</f>
        <v>0.30058551731644878</v>
      </c>
      <c r="AU385" s="148">
        <v>0.30058551731644878</v>
      </c>
      <c r="AV385" s="149">
        <v>3.9599561282966858</v>
      </c>
      <c r="AW385" s="49"/>
      <c r="BB385" s="143"/>
      <c r="BC385" s="143"/>
      <c r="BD385" s="143"/>
      <c r="BE385" s="143"/>
      <c r="BF385" s="143"/>
      <c r="BG385" s="143"/>
    </row>
    <row r="386" spans="1:77" s="6" customFormat="1" ht="11.25" x14ac:dyDescent="0.2">
      <c r="A386" s="110">
        <v>674</v>
      </c>
      <c r="B386" s="111" t="s">
        <v>435</v>
      </c>
      <c r="C386" s="112">
        <v>1</v>
      </c>
      <c r="D386" s="129">
        <v>1203550</v>
      </c>
      <c r="E386" s="113">
        <v>65000</v>
      </c>
      <c r="F386" s="113">
        <v>607200</v>
      </c>
      <c r="G386" s="113">
        <v>69340.810000000012</v>
      </c>
      <c r="H386" s="113">
        <v>0</v>
      </c>
      <c r="I386" s="113">
        <v>0</v>
      </c>
      <c r="J386" s="113">
        <v>151673</v>
      </c>
      <c r="K386" s="113">
        <v>0</v>
      </c>
      <c r="L386" s="113">
        <v>0</v>
      </c>
      <c r="M386" s="113">
        <v>0</v>
      </c>
      <c r="N386" s="113">
        <v>0</v>
      </c>
      <c r="O386" s="113">
        <v>0</v>
      </c>
      <c r="P386" s="113">
        <v>0</v>
      </c>
      <c r="Q386" s="113">
        <v>0</v>
      </c>
      <c r="R386" s="113">
        <v>0</v>
      </c>
      <c r="S386" s="114">
        <v>0</v>
      </c>
      <c r="T386" s="113" t="s">
        <v>56</v>
      </c>
      <c r="U386" s="129">
        <f t="shared" si="35"/>
        <v>2096763.81</v>
      </c>
      <c r="V386" s="86">
        <f t="shared" si="36"/>
        <v>10.965571131349236</v>
      </c>
      <c r="X386" s="129">
        <v>13224252.970000001</v>
      </c>
      <c r="Y386" s="94">
        <v>19121337</v>
      </c>
      <c r="Z386" s="113">
        <f t="shared" si="37"/>
        <v>5897084.0299999993</v>
      </c>
      <c r="AA386" s="114">
        <f t="shared" si="38"/>
        <v>646648.94398508605</v>
      </c>
      <c r="AC386" s="92">
        <v>142.7462116169342</v>
      </c>
      <c r="AD386" s="93">
        <f t="shared" si="39"/>
        <v>139.70307508428519</v>
      </c>
      <c r="AE386" s="89">
        <f t="shared" si="40"/>
        <v>-3.0431365326490152</v>
      </c>
      <c r="AF386" s="94">
        <v>65.91</v>
      </c>
      <c r="AG386" s="94">
        <v>1</v>
      </c>
      <c r="AH386" s="95">
        <f t="shared" si="41"/>
        <v>139.70307508428519</v>
      </c>
      <c r="AI386" s="50"/>
      <c r="AJ386" s="50"/>
      <c r="AK386" s="78">
        <v>135.386784693641</v>
      </c>
      <c r="AL386" s="84">
        <v>126.59253237014723</v>
      </c>
      <c r="AM386" s="84">
        <v>135.386784693641</v>
      </c>
      <c r="AN386" s="84">
        <v>135.386784693641</v>
      </c>
      <c r="AO386" s="144">
        <v>135.386784693641</v>
      </c>
      <c r="AP386" s="84">
        <v>135.386784693641</v>
      </c>
      <c r="AQ386" s="84">
        <v>139.49271680411053</v>
      </c>
      <c r="AR386" s="144">
        <v>139.70307508428519</v>
      </c>
      <c r="AS386" s="86"/>
      <c r="AT386" s="6">
        <f>IF(C386=1,IFERROR((X386-[1]abvfnd20!X386)/[1]abvfnd20!X386*100,""),"")</f>
        <v>3.8852487078390752</v>
      </c>
      <c r="AU386" s="148">
        <v>3.8852487078390752</v>
      </c>
      <c r="AV386" s="149">
        <v>7.188564856123147</v>
      </c>
      <c r="AW386" s="49"/>
      <c r="BB386" s="143"/>
      <c r="BC386" s="143"/>
      <c r="BD386" s="143"/>
      <c r="BE386" s="143"/>
      <c r="BF386" s="143"/>
      <c r="BG386" s="143"/>
    </row>
    <row r="387" spans="1:77" s="6" customFormat="1" ht="11.25" x14ac:dyDescent="0.2">
      <c r="A387" s="110">
        <v>675</v>
      </c>
      <c r="B387" s="111" t="s">
        <v>436</v>
      </c>
      <c r="C387" s="112">
        <v>1</v>
      </c>
      <c r="D387" s="129">
        <v>822645</v>
      </c>
      <c r="E387" s="113">
        <v>209674</v>
      </c>
      <c r="F387" s="113">
        <v>0</v>
      </c>
      <c r="G387" s="113">
        <v>0</v>
      </c>
      <c r="H387" s="113">
        <v>0</v>
      </c>
      <c r="I387" s="113">
        <v>257026</v>
      </c>
      <c r="J387" s="113">
        <v>2762793</v>
      </c>
      <c r="K387" s="113">
        <v>596023</v>
      </c>
      <c r="L387" s="113">
        <v>0</v>
      </c>
      <c r="M387" s="113">
        <v>0</v>
      </c>
      <c r="N387" s="113">
        <v>0</v>
      </c>
      <c r="O387" s="113">
        <v>0</v>
      </c>
      <c r="P387" s="113">
        <v>0</v>
      </c>
      <c r="Q387" s="113">
        <v>0</v>
      </c>
      <c r="R387" s="113">
        <v>0</v>
      </c>
      <c r="S387" s="114">
        <v>0</v>
      </c>
      <c r="T387" s="113" t="s">
        <v>56</v>
      </c>
      <c r="U387" s="129">
        <f t="shared" si="35"/>
        <v>4648161</v>
      </c>
      <c r="V387" s="86">
        <f t="shared" si="36"/>
        <v>13.829831484222757</v>
      </c>
      <c r="X387" s="129">
        <v>18910528.193439998</v>
      </c>
      <c r="Y387" s="94">
        <v>33609672</v>
      </c>
      <c r="Z387" s="113">
        <f t="shared" si="37"/>
        <v>14699143.806560002</v>
      </c>
      <c r="AA387" s="114">
        <f t="shared" si="38"/>
        <v>2032866.8180708147</v>
      </c>
      <c r="AC387" s="92">
        <v>163.12512813094807</v>
      </c>
      <c r="AD387" s="93">
        <f t="shared" si="39"/>
        <v>166.98002752182819</v>
      </c>
      <c r="AE387" s="89">
        <f t="shared" si="40"/>
        <v>3.8548993908801208</v>
      </c>
      <c r="AF387" s="94">
        <v>0</v>
      </c>
      <c r="AG387" s="94">
        <v>1</v>
      </c>
      <c r="AH387" s="95">
        <f t="shared" si="41"/>
        <v>166.98002752182819</v>
      </c>
      <c r="AI387" s="50"/>
      <c r="AJ387" s="50"/>
      <c r="AK387" s="78">
        <v>170.4679790459877</v>
      </c>
      <c r="AL387" s="84">
        <v>178.01602756515703</v>
      </c>
      <c r="AM387" s="84">
        <v>170.4679790459877</v>
      </c>
      <c r="AN387" s="84">
        <v>168.80412520886702</v>
      </c>
      <c r="AO387" s="144">
        <v>168.92467573482949</v>
      </c>
      <c r="AP387" s="84">
        <v>168.92467573482949</v>
      </c>
      <c r="AQ387" s="84">
        <v>166.98002752182819</v>
      </c>
      <c r="AR387" s="144">
        <v>166.98002752182819</v>
      </c>
      <c r="AS387" s="86"/>
      <c r="AT387" s="6">
        <f>IF(C387=1,IFERROR((X387-[1]abvfnd20!X387)/[1]abvfnd20!X387*100,""),"")</f>
        <v>5.6724470088569641</v>
      </c>
      <c r="AU387" s="148">
        <v>5.6724470088569641</v>
      </c>
      <c r="AV387" s="149">
        <v>4.7032248533516396</v>
      </c>
      <c r="AW387" s="49"/>
      <c r="BB387" s="143"/>
      <c r="BC387" s="143"/>
      <c r="BD387" s="143"/>
      <c r="BE387" s="143"/>
      <c r="BF387" s="143"/>
      <c r="BG387" s="143"/>
    </row>
    <row r="388" spans="1:77" s="6" customFormat="1" ht="11.25" x14ac:dyDescent="0.2">
      <c r="A388" s="110">
        <v>680</v>
      </c>
      <c r="B388" s="111" t="s">
        <v>437</v>
      </c>
      <c r="C388" s="112">
        <v>1</v>
      </c>
      <c r="D388" s="129">
        <v>2336250</v>
      </c>
      <c r="E388" s="113">
        <v>33603</v>
      </c>
      <c r="F388" s="113">
        <v>0</v>
      </c>
      <c r="G388" s="113">
        <v>0</v>
      </c>
      <c r="H388" s="113">
        <v>0</v>
      </c>
      <c r="I388" s="113">
        <v>250594</v>
      </c>
      <c r="J388" s="113">
        <v>1180609</v>
      </c>
      <c r="K388" s="113">
        <v>406863</v>
      </c>
      <c r="L388" s="113">
        <v>0</v>
      </c>
      <c r="M388" s="113">
        <v>0</v>
      </c>
      <c r="N388" s="113">
        <v>0</v>
      </c>
      <c r="O388" s="113">
        <v>0</v>
      </c>
      <c r="P388" s="113">
        <v>0</v>
      </c>
      <c r="Q388" s="113">
        <v>0</v>
      </c>
      <c r="R388" s="113">
        <v>0</v>
      </c>
      <c r="S388" s="114">
        <v>0</v>
      </c>
      <c r="T388" s="113" t="s">
        <v>56</v>
      </c>
      <c r="U388" s="129">
        <f t="shared" si="35"/>
        <v>4207919</v>
      </c>
      <c r="V388" s="86">
        <f t="shared" si="36"/>
        <v>9.525535230274853</v>
      </c>
      <c r="X388" s="129">
        <v>31697327.079999998</v>
      </c>
      <c r="Y388" s="94">
        <v>44175145</v>
      </c>
      <c r="Z388" s="113">
        <f t="shared" si="37"/>
        <v>12477817.920000002</v>
      </c>
      <c r="AA388" s="114">
        <f t="shared" si="38"/>
        <v>1188578.9419391491</v>
      </c>
      <c r="AC388" s="92">
        <v>134.13382780960416</v>
      </c>
      <c r="AD388" s="93">
        <f t="shared" si="39"/>
        <v>135.61574434831135</v>
      </c>
      <c r="AE388" s="89">
        <f t="shared" si="40"/>
        <v>1.4819165387071962</v>
      </c>
      <c r="AF388" s="94">
        <v>13.540000000000001</v>
      </c>
      <c r="AG388" s="94">
        <v>1</v>
      </c>
      <c r="AH388" s="95">
        <f t="shared" si="41"/>
        <v>135.61574434831135</v>
      </c>
      <c r="AI388" s="50"/>
      <c r="AJ388" s="50"/>
      <c r="AK388" s="78">
        <v>133.47758570556297</v>
      </c>
      <c r="AL388" s="84">
        <v>133.18901597506459</v>
      </c>
      <c r="AM388" s="84">
        <v>133.47758570556297</v>
      </c>
      <c r="AN388" s="84">
        <v>135.21761842620688</v>
      </c>
      <c r="AO388" s="144">
        <v>135.61431001546055</v>
      </c>
      <c r="AP388" s="84">
        <v>135.61431001546055</v>
      </c>
      <c r="AQ388" s="84">
        <v>135.61573553068422</v>
      </c>
      <c r="AR388" s="144">
        <v>135.61574434831135</v>
      </c>
      <c r="AS388" s="86"/>
      <c r="AT388" s="6">
        <f>IF(C388=1,IFERROR((X388-[1]abvfnd20!X388)/[1]abvfnd20!X388*100,""),"")</f>
        <v>0.71387339463145516</v>
      </c>
      <c r="AU388" s="148">
        <v>0.71387339463145516</v>
      </c>
      <c r="AV388" s="149">
        <v>2.8309673947176135</v>
      </c>
      <c r="AW388" s="49"/>
      <c r="BB388" s="143"/>
      <c r="BC388" s="143"/>
      <c r="BD388" s="143"/>
      <c r="BE388" s="143"/>
      <c r="BF388" s="143"/>
      <c r="BG388" s="143"/>
    </row>
    <row r="389" spans="1:77" s="6" customFormat="1" ht="11.25" x14ac:dyDescent="0.2">
      <c r="A389" s="110">
        <v>683</v>
      </c>
      <c r="B389" s="111" t="s">
        <v>438</v>
      </c>
      <c r="C389" s="112">
        <v>1</v>
      </c>
      <c r="D389" s="129">
        <v>294050</v>
      </c>
      <c r="E389" s="113">
        <v>27000</v>
      </c>
      <c r="F389" s="113">
        <v>179470</v>
      </c>
      <c r="G389" s="113">
        <v>22770.510000000002</v>
      </c>
      <c r="H389" s="113">
        <v>0</v>
      </c>
      <c r="I389" s="113">
        <v>0</v>
      </c>
      <c r="J389" s="113">
        <v>410614</v>
      </c>
      <c r="K389" s="113">
        <v>47630</v>
      </c>
      <c r="L389" s="113">
        <v>0</v>
      </c>
      <c r="M389" s="113">
        <v>0</v>
      </c>
      <c r="N389" s="113">
        <v>0</v>
      </c>
      <c r="O389" s="113">
        <v>0</v>
      </c>
      <c r="P389" s="113">
        <v>0</v>
      </c>
      <c r="Q389" s="113">
        <v>0</v>
      </c>
      <c r="R389" s="113">
        <v>0</v>
      </c>
      <c r="S389" s="114">
        <v>0</v>
      </c>
      <c r="T389" s="113" t="s">
        <v>56</v>
      </c>
      <c r="U389" s="129">
        <f t="shared" si="35"/>
        <v>981534.51</v>
      </c>
      <c r="V389" s="86">
        <f t="shared" si="36"/>
        <v>7.3125393086388044</v>
      </c>
      <c r="X389" s="129">
        <v>7581893.040000001</v>
      </c>
      <c r="Y389" s="94">
        <v>13422622</v>
      </c>
      <c r="Z389" s="113">
        <f t="shared" si="37"/>
        <v>5840728.959999999</v>
      </c>
      <c r="AA389" s="114">
        <f t="shared" si="38"/>
        <v>427105.60111105035</v>
      </c>
      <c r="AC389" s="92">
        <v>160.41534965564185</v>
      </c>
      <c r="AD389" s="93">
        <f t="shared" si="39"/>
        <v>171.40200119321318</v>
      </c>
      <c r="AE389" s="89">
        <f t="shared" si="40"/>
        <v>10.986651537571333</v>
      </c>
      <c r="AF389" s="94">
        <v>20.53</v>
      </c>
      <c r="AG389" s="94">
        <v>1</v>
      </c>
      <c r="AH389" s="95">
        <f t="shared" si="41"/>
        <v>171.40200119321318</v>
      </c>
      <c r="AI389" s="50"/>
      <c r="AJ389" s="50"/>
      <c r="AK389" s="78">
        <v>171.375728238504</v>
      </c>
      <c r="AL389" s="84">
        <v>168.94976389152509</v>
      </c>
      <c r="AM389" s="84">
        <v>171.375728238504</v>
      </c>
      <c r="AN389" s="84">
        <v>171.18916740110913</v>
      </c>
      <c r="AO389" s="144">
        <v>171.39551456203012</v>
      </c>
      <c r="AP389" s="84">
        <v>171.39551456203012</v>
      </c>
      <c r="AQ389" s="84">
        <v>171.40173565818401</v>
      </c>
      <c r="AR389" s="144">
        <v>171.40200119321318</v>
      </c>
      <c r="AS389" s="86"/>
      <c r="AT389" s="6">
        <f>IF(C389=1,IFERROR((X389-[1]abvfnd20!X389)/[1]abvfnd20!X389*100,""),"")</f>
        <v>3.9660250053658945</v>
      </c>
      <c r="AU389" s="148">
        <v>3.9660250053658945</v>
      </c>
      <c r="AV389" s="149">
        <v>2.8013013848658863</v>
      </c>
      <c r="AW389" s="49"/>
      <c r="BB389" s="143"/>
      <c r="BC389" s="143"/>
      <c r="BD389" s="143"/>
      <c r="BE389" s="143"/>
      <c r="BF389" s="143"/>
      <c r="BG389" s="143"/>
    </row>
    <row r="390" spans="1:77" s="6" customFormat="1" ht="11.25" x14ac:dyDescent="0.2">
      <c r="A390" s="110">
        <v>685</v>
      </c>
      <c r="B390" s="111" t="s">
        <v>439</v>
      </c>
      <c r="C390" s="112">
        <v>1</v>
      </c>
      <c r="D390" s="129">
        <v>93810</v>
      </c>
      <c r="E390" s="113">
        <v>0</v>
      </c>
      <c r="F390" s="113">
        <v>20488</v>
      </c>
      <c r="G390" s="113">
        <v>0</v>
      </c>
      <c r="H390" s="113">
        <v>0</v>
      </c>
      <c r="I390" s="113">
        <v>0</v>
      </c>
      <c r="J390" s="113">
        <v>0</v>
      </c>
      <c r="K390" s="113">
        <v>0</v>
      </c>
      <c r="L390" s="113">
        <v>0</v>
      </c>
      <c r="M390" s="113">
        <v>0</v>
      </c>
      <c r="N390" s="113">
        <v>0</v>
      </c>
      <c r="O390" s="113">
        <v>0</v>
      </c>
      <c r="P390" s="113">
        <v>0</v>
      </c>
      <c r="Q390" s="113">
        <v>0</v>
      </c>
      <c r="R390" s="113">
        <v>0</v>
      </c>
      <c r="S390" s="114">
        <v>0</v>
      </c>
      <c r="T390" s="113" t="s">
        <v>56</v>
      </c>
      <c r="U390" s="129">
        <f t="shared" si="35"/>
        <v>114298</v>
      </c>
      <c r="V390" s="86">
        <f t="shared" si="36"/>
        <v>6.7620989259729498</v>
      </c>
      <c r="X390" s="129">
        <v>1210178.3199999998</v>
      </c>
      <c r="Y390" s="94">
        <v>1690274</v>
      </c>
      <c r="Z390" s="113">
        <f t="shared" si="37"/>
        <v>480095.68000000017</v>
      </c>
      <c r="AA390" s="114">
        <f t="shared" si="38"/>
        <v>32464.54482092254</v>
      </c>
      <c r="AC390" s="92">
        <v>158.384044403383</v>
      </c>
      <c r="AD390" s="93">
        <f t="shared" si="39"/>
        <v>136.98885757423565</v>
      </c>
      <c r="AE390" s="89">
        <f t="shared" si="40"/>
        <v>-21.395186829147349</v>
      </c>
      <c r="AF390" s="94">
        <v>0</v>
      </c>
      <c r="AG390" s="94">
        <v>1</v>
      </c>
      <c r="AH390" s="95">
        <f t="shared" si="41"/>
        <v>136.98885757423565</v>
      </c>
      <c r="AI390" s="50"/>
      <c r="AJ390" s="50"/>
      <c r="AK390" s="78">
        <v>137.5763908421923</v>
      </c>
      <c r="AL390" s="84">
        <v>178.51895073830579</v>
      </c>
      <c r="AM390" s="84">
        <v>137.5763908421923</v>
      </c>
      <c r="AN390" s="84">
        <v>137.5763908421923</v>
      </c>
      <c r="AO390" s="144">
        <v>137.5763908421923</v>
      </c>
      <c r="AP390" s="84">
        <v>136.98885757423565</v>
      </c>
      <c r="AQ390" s="84">
        <v>136.98885757423565</v>
      </c>
      <c r="AR390" s="144">
        <v>136.98885757423565</v>
      </c>
      <c r="AS390" s="86"/>
      <c r="AT390" s="6">
        <f>IF(C390=1,IFERROR((X390-[1]abvfnd20!X390)/[1]abvfnd20!X390*100,""),"")</f>
        <v>1.3047683923177618</v>
      </c>
      <c r="AU390" s="148">
        <v>1.3047683923177618</v>
      </c>
      <c r="AV390" s="149">
        <v>1.0146175892180718</v>
      </c>
      <c r="AW390" s="49"/>
      <c r="BB390" s="143"/>
      <c r="BC390" s="143"/>
      <c r="BD390" s="143"/>
      <c r="BE390" s="143"/>
      <c r="BF390" s="143"/>
      <c r="BG390" s="143"/>
    </row>
    <row r="391" spans="1:77" s="6" customFormat="1" ht="11.25" x14ac:dyDescent="0.2">
      <c r="A391" s="110">
        <v>690</v>
      </c>
      <c r="B391" s="111" t="s">
        <v>440</v>
      </c>
      <c r="C391" s="112">
        <v>1</v>
      </c>
      <c r="D391" s="129">
        <v>1274412</v>
      </c>
      <c r="E391" s="113">
        <v>0</v>
      </c>
      <c r="F391" s="113">
        <v>0</v>
      </c>
      <c r="G391" s="113">
        <v>0</v>
      </c>
      <c r="H391" s="113">
        <v>0</v>
      </c>
      <c r="I391" s="113">
        <v>0</v>
      </c>
      <c r="J391" s="113">
        <v>1392783</v>
      </c>
      <c r="K391" s="113">
        <v>1160101</v>
      </c>
      <c r="L391" s="113">
        <v>0</v>
      </c>
      <c r="M391" s="113">
        <v>0</v>
      </c>
      <c r="N391" s="113">
        <v>0</v>
      </c>
      <c r="O391" s="113">
        <v>0</v>
      </c>
      <c r="P391" s="113">
        <v>0</v>
      </c>
      <c r="Q391" s="113">
        <v>0</v>
      </c>
      <c r="R391" s="113">
        <v>0</v>
      </c>
      <c r="S391" s="114">
        <v>0</v>
      </c>
      <c r="T391" s="113" t="s">
        <v>56</v>
      </c>
      <c r="U391" s="129">
        <f t="shared" si="35"/>
        <v>3827296</v>
      </c>
      <c r="V391" s="86">
        <f t="shared" si="36"/>
        <v>11.900655402703574</v>
      </c>
      <c r="X391" s="129">
        <v>22821189.415249996</v>
      </c>
      <c r="Y391" s="94">
        <v>32160380</v>
      </c>
      <c r="Z391" s="113">
        <f t="shared" si="37"/>
        <v>9339190.5847500041</v>
      </c>
      <c r="AA391" s="114">
        <f t="shared" si="38"/>
        <v>1111424.888892835</v>
      </c>
      <c r="AC391" s="92">
        <v>125.97579732785064</v>
      </c>
      <c r="AD391" s="93">
        <f t="shared" si="39"/>
        <v>136.05318524878928</v>
      </c>
      <c r="AE391" s="89">
        <f t="shared" si="40"/>
        <v>10.077387920938634</v>
      </c>
      <c r="AF391" s="94">
        <v>21.27</v>
      </c>
      <c r="AG391" s="94">
        <v>1</v>
      </c>
      <c r="AH391" s="95">
        <f t="shared" si="41"/>
        <v>136.05318524878928</v>
      </c>
      <c r="AI391" s="50"/>
      <c r="AJ391" s="50"/>
      <c r="AK391" s="78">
        <v>131.00145942288012</v>
      </c>
      <c r="AL391" s="84">
        <v>131.26024701926804</v>
      </c>
      <c r="AM391" s="84">
        <v>131.00145942288012</v>
      </c>
      <c r="AN391" s="84">
        <v>136.07077540370804</v>
      </c>
      <c r="AO391" s="144">
        <v>136.05333368731689</v>
      </c>
      <c r="AP391" s="84">
        <v>136.05333368731689</v>
      </c>
      <c r="AQ391" s="84">
        <v>136.05318524878928</v>
      </c>
      <c r="AR391" s="144">
        <v>136.05318524878928</v>
      </c>
      <c r="AS391" s="86"/>
      <c r="AT391" s="6">
        <f>IF(C391=1,IFERROR((X391-[1]abvfnd20!X391)/[1]abvfnd20!X391*100,""),"")</f>
        <v>-0.64174297382844536</v>
      </c>
      <c r="AU391" s="148">
        <v>-0.64174297382844536</v>
      </c>
      <c r="AV391" s="149">
        <v>2.8015751566147529</v>
      </c>
      <c r="AW391" s="49"/>
      <c r="BB391" s="143"/>
      <c r="BC391" s="143"/>
      <c r="BD391" s="143"/>
      <c r="BE391" s="143"/>
      <c r="BF391" s="143"/>
      <c r="BG391" s="143"/>
    </row>
    <row r="392" spans="1:77" s="6" customFormat="1" ht="11.25" x14ac:dyDescent="0.2">
      <c r="A392" s="110">
        <v>695</v>
      </c>
      <c r="B392" s="111" t="s">
        <v>441</v>
      </c>
      <c r="C392" s="112">
        <v>1</v>
      </c>
      <c r="D392" s="129">
        <v>1367888</v>
      </c>
      <c r="E392" s="113">
        <v>446366</v>
      </c>
      <c r="F392" s="113">
        <v>0</v>
      </c>
      <c r="G392" s="113">
        <v>5126.6600000000008</v>
      </c>
      <c r="H392" s="113">
        <v>0</v>
      </c>
      <c r="I392" s="113">
        <v>81370</v>
      </c>
      <c r="J392" s="113">
        <v>2542533</v>
      </c>
      <c r="K392" s="113">
        <v>477482</v>
      </c>
      <c r="L392" s="113">
        <v>0</v>
      </c>
      <c r="M392" s="113">
        <v>0</v>
      </c>
      <c r="N392" s="113">
        <v>0</v>
      </c>
      <c r="O392" s="113">
        <v>0</v>
      </c>
      <c r="P392" s="113">
        <v>0</v>
      </c>
      <c r="Q392" s="113">
        <v>0</v>
      </c>
      <c r="R392" s="113">
        <v>0</v>
      </c>
      <c r="S392" s="114">
        <v>0</v>
      </c>
      <c r="T392" s="113" t="s">
        <v>56</v>
      </c>
      <c r="U392" s="129">
        <f t="shared" si="35"/>
        <v>4920765.66</v>
      </c>
      <c r="V392" s="86">
        <f t="shared" si="36"/>
        <v>15.430779311757501</v>
      </c>
      <c r="X392" s="129">
        <v>17971715.490000002</v>
      </c>
      <c r="Y392" s="94">
        <v>31889288.029999997</v>
      </c>
      <c r="Z392" s="113">
        <f t="shared" si="37"/>
        <v>13917572.539999995</v>
      </c>
      <c r="AA392" s="114">
        <f t="shared" si="38"/>
        <v>2147589.904201162</v>
      </c>
      <c r="AC392" s="92">
        <v>149.48050483194791</v>
      </c>
      <c r="AD392" s="93">
        <f t="shared" si="39"/>
        <v>165.49170357358486</v>
      </c>
      <c r="AE392" s="89">
        <f t="shared" si="40"/>
        <v>16.011198741636946</v>
      </c>
      <c r="AF392" s="94">
        <v>4.16</v>
      </c>
      <c r="AG392" s="94">
        <v>1</v>
      </c>
      <c r="AH392" s="95">
        <f t="shared" si="41"/>
        <v>165.49170357358486</v>
      </c>
      <c r="AI392" s="50"/>
      <c r="AJ392" s="50"/>
      <c r="AK392" s="78">
        <v>161.68685876475988</v>
      </c>
      <c r="AL392" s="84">
        <v>162.39990574909655</v>
      </c>
      <c r="AM392" s="84">
        <v>161.68685876475988</v>
      </c>
      <c r="AN392" s="84">
        <v>165.84438258001327</v>
      </c>
      <c r="AO392" s="144">
        <v>165.82205539338705</v>
      </c>
      <c r="AP392" s="84">
        <v>165.82205539338705</v>
      </c>
      <c r="AQ392" s="84">
        <v>165.82199440482844</v>
      </c>
      <c r="AR392" s="144">
        <v>165.49170357358486</v>
      </c>
      <c r="AS392" s="86"/>
      <c r="AT392" s="6">
        <f>IF(C392=1,IFERROR((X392-[1]abvfnd20!X392)/[1]abvfnd20!X392*100,""),"")</f>
        <v>0.59485584672449343</v>
      </c>
      <c r="AU392" s="148">
        <v>0.59485584672449343</v>
      </c>
      <c r="AV392" s="149">
        <v>2.8565505813137486</v>
      </c>
      <c r="AW392" s="49"/>
      <c r="BB392" s="143"/>
      <c r="BC392" s="143"/>
      <c r="BD392" s="143"/>
      <c r="BE392" s="143"/>
      <c r="BF392" s="143"/>
      <c r="BG392" s="143"/>
    </row>
    <row r="393" spans="1:77" s="6" customFormat="1" ht="11.25" x14ac:dyDescent="0.2">
      <c r="A393" s="110">
        <v>698</v>
      </c>
      <c r="B393" s="111" t="s">
        <v>442</v>
      </c>
      <c r="C393" s="112">
        <v>1</v>
      </c>
      <c r="D393" s="129">
        <v>1675261</v>
      </c>
      <c r="E393" s="113">
        <v>218656</v>
      </c>
      <c r="F393" s="113">
        <v>37011</v>
      </c>
      <c r="G393" s="113">
        <v>0</v>
      </c>
      <c r="H393" s="113">
        <v>0</v>
      </c>
      <c r="I393" s="113">
        <v>0</v>
      </c>
      <c r="J393" s="113">
        <v>508248</v>
      </c>
      <c r="K393" s="113">
        <v>200322</v>
      </c>
      <c r="L393" s="113">
        <v>0</v>
      </c>
      <c r="M393" s="113">
        <v>0</v>
      </c>
      <c r="N393" s="113">
        <v>0</v>
      </c>
      <c r="O393" s="113">
        <v>0</v>
      </c>
      <c r="P393" s="113">
        <v>0</v>
      </c>
      <c r="Q393" s="113">
        <v>0</v>
      </c>
      <c r="R393" s="113">
        <v>0</v>
      </c>
      <c r="S393" s="114">
        <v>0</v>
      </c>
      <c r="T393" s="120" t="s">
        <v>56</v>
      </c>
      <c r="U393" s="129">
        <f t="shared" si="35"/>
        <v>2639498</v>
      </c>
      <c r="V393" s="86">
        <f t="shared" si="36"/>
        <v>10.080860054793783</v>
      </c>
      <c r="X393" s="129">
        <v>14540612.442779997</v>
      </c>
      <c r="Y393" s="94">
        <v>26183262</v>
      </c>
      <c r="Z393" s="113">
        <f t="shared" si="37"/>
        <v>11642649.557220003</v>
      </c>
      <c r="AA393" s="114">
        <f t="shared" si="38"/>
        <v>1173679.2085334165</v>
      </c>
      <c r="AC393" s="92">
        <v>168.23674523626698</v>
      </c>
      <c r="AD393" s="93">
        <f t="shared" si="39"/>
        <v>171.99813893592116</v>
      </c>
      <c r="AE393" s="89">
        <f t="shared" si="40"/>
        <v>3.7613936996541781</v>
      </c>
      <c r="AF393" s="94">
        <v>0</v>
      </c>
      <c r="AG393" s="94">
        <v>1</v>
      </c>
      <c r="AH393" s="95">
        <f t="shared" si="41"/>
        <v>171.99813893592116</v>
      </c>
      <c r="AI393" s="50"/>
      <c r="AJ393" s="50"/>
      <c r="AK393" s="78">
        <v>169.11327156379926</v>
      </c>
      <c r="AL393" s="84">
        <v>175.7147070728777</v>
      </c>
      <c r="AM393" s="84">
        <v>169.11327156379926</v>
      </c>
      <c r="AN393" s="84">
        <v>169.11327156379926</v>
      </c>
      <c r="AO393" s="144">
        <v>169.11327156379926</v>
      </c>
      <c r="AP393" s="84">
        <v>171.99813893592116</v>
      </c>
      <c r="AQ393" s="84">
        <v>171.99813893592116</v>
      </c>
      <c r="AR393" s="144">
        <v>171.99813893592116</v>
      </c>
      <c r="AS393" s="86"/>
      <c r="AT393" s="6">
        <f>IF(C393=1,IFERROR((X393-[1]abvfnd20!X393)/[1]abvfnd20!X393*100,""),"")</f>
        <v>1.1747181647277627</v>
      </c>
      <c r="AU393" s="148">
        <v>1.1747181647277627</v>
      </c>
      <c r="AV393" s="149">
        <v>3.4118254265660557</v>
      </c>
      <c r="AW393" s="49"/>
      <c r="BB393" s="143"/>
      <c r="BC393" s="143"/>
      <c r="BD393" s="143"/>
      <c r="BE393" s="143"/>
      <c r="BF393" s="143"/>
      <c r="BG393" s="143"/>
    </row>
    <row r="394" spans="1:77" s="6" customFormat="1" ht="11.25" x14ac:dyDescent="0.2">
      <c r="A394" s="110">
        <v>700</v>
      </c>
      <c r="B394" s="111" t="s">
        <v>443</v>
      </c>
      <c r="C394" s="112">
        <v>1</v>
      </c>
      <c r="D394" s="129">
        <v>603638</v>
      </c>
      <c r="E394" s="113">
        <v>0</v>
      </c>
      <c r="F394" s="113">
        <v>0</v>
      </c>
      <c r="G394" s="113">
        <v>52045.630000000005</v>
      </c>
      <c r="H394" s="113">
        <v>0</v>
      </c>
      <c r="I394" s="113">
        <v>0</v>
      </c>
      <c r="J394" s="113">
        <v>1223766</v>
      </c>
      <c r="K394" s="113">
        <v>0</v>
      </c>
      <c r="L394" s="113">
        <v>0</v>
      </c>
      <c r="M394" s="113">
        <v>0</v>
      </c>
      <c r="N394" s="113">
        <v>0</v>
      </c>
      <c r="O394" s="113">
        <v>0</v>
      </c>
      <c r="P394" s="113">
        <v>0</v>
      </c>
      <c r="Q394" s="113">
        <v>0</v>
      </c>
      <c r="R394" s="113">
        <v>0</v>
      </c>
      <c r="S394" s="114">
        <v>0</v>
      </c>
      <c r="T394" s="113" t="s">
        <v>66</v>
      </c>
      <c r="U394" s="129">
        <f t="shared" ref="U394:U448" si="42">IF(OR(T394="X",T394="X16",T394="X17"),SUM(D394:S394),
IF(T394="x18",SUM(D394:S394)-D394*0.61-L394*0.61,SUM(D394:S394)-D394-L394))</f>
        <v>1511230.45</v>
      </c>
      <c r="V394" s="86">
        <f t="shared" ref="V394:V448" si="43">IF(AND(C394=1,U394&gt;0),U394/Y394*100,0)</f>
        <v>7.0551669386074209</v>
      </c>
      <c r="X394" s="129">
        <v>10520255.699999999</v>
      </c>
      <c r="Y394" s="94">
        <v>21420194.066992454</v>
      </c>
      <c r="Z394" s="113">
        <f t="shared" ref="Z394:Z448" si="44">IF(Y394-X394&gt;0,Y394-X394,0)</f>
        <v>10899938.366992455</v>
      </c>
      <c r="AA394" s="114">
        <f t="shared" ref="AA394:AA448" si="45">V394*0.01*Z394</f>
        <v>769008.84799663734</v>
      </c>
      <c r="AC394" s="92">
        <v>206.10837584350028</v>
      </c>
      <c r="AD394" s="93">
        <f t="shared" ref="AD394:AD448" si="46">IFERROR(IF(C394=1,(Y394-AA394)/X394*100,0),"")</f>
        <v>196.29927073916861</v>
      </c>
      <c r="AE394" s="89">
        <f t="shared" ref="AE394:AE448" si="47">AD394-AC394</f>
        <v>-9.8091051043316781</v>
      </c>
      <c r="AF394" s="94">
        <v>33.94</v>
      </c>
      <c r="AG394" s="94">
        <v>1</v>
      </c>
      <c r="AH394" s="95">
        <f t="shared" ref="AH394:AH448" si="48">IF(AG394=1,AD394,AC394)</f>
        <v>196.29927073916861</v>
      </c>
      <c r="AI394" s="50"/>
      <c r="AJ394" s="50"/>
      <c r="AK394" s="78">
        <v>205.4665189928262</v>
      </c>
      <c r="AL394" s="84">
        <v>216.9983220594479</v>
      </c>
      <c r="AM394" s="84">
        <v>205.4665189928262</v>
      </c>
      <c r="AN394" s="84">
        <v>205.4665189928262</v>
      </c>
      <c r="AO394" s="144">
        <v>205.4665189928262</v>
      </c>
      <c r="AP394" s="84">
        <v>205.4665189928262</v>
      </c>
      <c r="AQ394" s="84">
        <v>196.64903100713144</v>
      </c>
      <c r="AR394" s="144">
        <v>196.29927073916861</v>
      </c>
      <c r="AS394" s="86"/>
      <c r="AT394" s="6">
        <f>IF(C394=1,IFERROR((X394-[1]abvfnd20!X394)/[1]abvfnd20!X394*100,""),"")</f>
        <v>10.248424927252263</v>
      </c>
      <c r="AU394" s="148">
        <v>10.248424927252263</v>
      </c>
      <c r="AV394" s="149">
        <v>5.8141856624165369</v>
      </c>
      <c r="AW394" s="49"/>
      <c r="BB394" s="143"/>
      <c r="BC394" s="143"/>
      <c r="BD394" s="143"/>
      <c r="BE394" s="143"/>
      <c r="BF394" s="143"/>
      <c r="BG394" s="143"/>
    </row>
    <row r="395" spans="1:77" s="6" customFormat="1" ht="11.25" x14ac:dyDescent="0.2">
      <c r="A395" s="110">
        <v>705</v>
      </c>
      <c r="B395" s="111" t="s">
        <v>444</v>
      </c>
      <c r="C395" s="112">
        <v>1</v>
      </c>
      <c r="D395" s="129">
        <v>1351001</v>
      </c>
      <c r="E395" s="113">
        <v>201634</v>
      </c>
      <c r="F395" s="113">
        <v>0</v>
      </c>
      <c r="G395" s="113">
        <v>0</v>
      </c>
      <c r="H395" s="113">
        <v>0</v>
      </c>
      <c r="I395" s="113">
        <v>0</v>
      </c>
      <c r="J395" s="113">
        <v>1634934</v>
      </c>
      <c r="K395" s="113">
        <v>732254</v>
      </c>
      <c r="L395" s="113">
        <v>0</v>
      </c>
      <c r="M395" s="113">
        <v>0</v>
      </c>
      <c r="N395" s="113">
        <v>0</v>
      </c>
      <c r="O395" s="113">
        <v>0</v>
      </c>
      <c r="P395" s="113">
        <v>0</v>
      </c>
      <c r="Q395" s="113">
        <v>0</v>
      </c>
      <c r="R395" s="113">
        <v>0</v>
      </c>
      <c r="S395" s="114">
        <v>0</v>
      </c>
      <c r="T395" s="113" t="s">
        <v>56</v>
      </c>
      <c r="U395" s="129">
        <f t="shared" si="42"/>
        <v>3919823</v>
      </c>
      <c r="V395" s="86">
        <f t="shared" si="43"/>
        <v>11.334974761915021</v>
      </c>
      <c r="X395" s="129">
        <v>19718785.499960002</v>
      </c>
      <c r="Y395" s="94">
        <v>34581665</v>
      </c>
      <c r="Z395" s="113">
        <f t="shared" si="44"/>
        <v>14862879.500039998</v>
      </c>
      <c r="AA395" s="114">
        <f t="shared" si="45"/>
        <v>1684703.6402233753</v>
      </c>
      <c r="AC395" s="92">
        <v>147.79380793440907</v>
      </c>
      <c r="AD395" s="93">
        <f t="shared" si="46"/>
        <v>166.83056550233965</v>
      </c>
      <c r="AE395" s="89">
        <f t="shared" si="47"/>
        <v>19.036757567930579</v>
      </c>
      <c r="AF395" s="94">
        <v>3.5</v>
      </c>
      <c r="AG395" s="94">
        <v>1</v>
      </c>
      <c r="AH395" s="95">
        <f t="shared" si="48"/>
        <v>166.83056550233965</v>
      </c>
      <c r="AI395" s="50"/>
      <c r="AJ395" s="50"/>
      <c r="AK395" s="78">
        <v>157.96060819371343</v>
      </c>
      <c r="AL395" s="84">
        <v>157.90780817589834</v>
      </c>
      <c r="AM395" s="84">
        <v>157.96060819371343</v>
      </c>
      <c r="AN395" s="84">
        <v>166.56374814672782</v>
      </c>
      <c r="AO395" s="144">
        <v>166.83003897039069</v>
      </c>
      <c r="AP395" s="84">
        <v>166.83003897039069</v>
      </c>
      <c r="AQ395" s="84">
        <v>166.83056550233965</v>
      </c>
      <c r="AR395" s="144">
        <v>166.83056550233965</v>
      </c>
      <c r="AS395" s="86"/>
      <c r="AT395" s="6">
        <f>IF(C395=1,IFERROR((X395-[1]abvfnd20!X395)/[1]abvfnd20!X395*100,""),"")</f>
        <v>-0.65112218019313917</v>
      </c>
      <c r="AU395" s="148">
        <v>-0.65112218019313917</v>
      </c>
      <c r="AV395" s="149">
        <v>5.378881918683355</v>
      </c>
      <c r="AW395" s="49"/>
      <c r="BB395" s="143"/>
      <c r="BC395" s="143"/>
      <c r="BD395" s="143"/>
      <c r="BE395" s="143"/>
      <c r="BF395" s="143"/>
      <c r="BG395" s="143"/>
    </row>
    <row r="396" spans="1:77" s="6" customFormat="1" ht="11.25" x14ac:dyDescent="0.2">
      <c r="A396" s="110">
        <v>710</v>
      </c>
      <c r="B396" s="111" t="s">
        <v>445</v>
      </c>
      <c r="C396" s="112">
        <v>1</v>
      </c>
      <c r="D396" s="129">
        <v>785000</v>
      </c>
      <c r="E396" s="113">
        <v>204000</v>
      </c>
      <c r="F396" s="113">
        <v>107315</v>
      </c>
      <c r="G396" s="113">
        <v>12443.69</v>
      </c>
      <c r="H396" s="113">
        <v>0</v>
      </c>
      <c r="I396" s="113">
        <v>0</v>
      </c>
      <c r="J396" s="113">
        <v>971251</v>
      </c>
      <c r="K396" s="113">
        <v>526200</v>
      </c>
      <c r="L396" s="113">
        <v>0</v>
      </c>
      <c r="M396" s="113">
        <v>0</v>
      </c>
      <c r="N396" s="113">
        <v>0</v>
      </c>
      <c r="O396" s="113">
        <v>0</v>
      </c>
      <c r="P396" s="113">
        <v>0</v>
      </c>
      <c r="Q396" s="113">
        <v>0</v>
      </c>
      <c r="R396" s="113">
        <v>0</v>
      </c>
      <c r="S396" s="114">
        <v>0</v>
      </c>
      <c r="T396" s="113" t="s">
        <v>66</v>
      </c>
      <c r="U396" s="129">
        <f t="shared" si="42"/>
        <v>2127359.69</v>
      </c>
      <c r="V396" s="86">
        <f t="shared" si="43"/>
        <v>6.5263791401754379</v>
      </c>
      <c r="X396" s="129">
        <v>22739749.350000001</v>
      </c>
      <c r="Y396" s="94">
        <v>32596324</v>
      </c>
      <c r="Z396" s="113">
        <f t="shared" si="44"/>
        <v>9856574.6499999985</v>
      </c>
      <c r="AA396" s="114">
        <f t="shared" si="45"/>
        <v>643277.43189342006</v>
      </c>
      <c r="AC396" s="92">
        <v>146.85883338647542</v>
      </c>
      <c r="AD396" s="93">
        <f t="shared" si="46"/>
        <v>140.51626548868086</v>
      </c>
      <c r="AE396" s="89">
        <f t="shared" si="47"/>
        <v>-6.3425678977945665</v>
      </c>
      <c r="AF396" s="94">
        <v>12.69</v>
      </c>
      <c r="AG396" s="94">
        <v>1</v>
      </c>
      <c r="AH396" s="95">
        <f t="shared" si="48"/>
        <v>140.51626548868086</v>
      </c>
      <c r="AI396" s="50"/>
      <c r="AJ396" s="50"/>
      <c r="AK396" s="78">
        <v>141.38102306738554</v>
      </c>
      <c r="AL396" s="84">
        <v>139.69262817368937</v>
      </c>
      <c r="AM396" s="84">
        <v>141.38102306738554</v>
      </c>
      <c r="AN396" s="84">
        <v>140.70277083751031</v>
      </c>
      <c r="AO396" s="144">
        <v>140.51716372562751</v>
      </c>
      <c r="AP396" s="84">
        <v>140.51716372562751</v>
      </c>
      <c r="AQ396" s="84">
        <v>140.51626548868086</v>
      </c>
      <c r="AR396" s="144">
        <v>140.51626548868086</v>
      </c>
      <c r="AS396" s="86"/>
      <c r="AT396" s="6">
        <f>IF(C396=1,IFERROR((X396-[1]abvfnd20!X396)/[1]abvfnd20!X396*100,""),"")</f>
        <v>1.2931385448340178</v>
      </c>
      <c r="AU396" s="148">
        <v>1.2931385448340178</v>
      </c>
      <c r="AV396" s="149">
        <v>0.57282063508161463</v>
      </c>
      <c r="AW396" s="49"/>
      <c r="BB396" s="143"/>
      <c r="BC396" s="143"/>
      <c r="BD396" s="143"/>
      <c r="BE396" s="143"/>
      <c r="BF396" s="143"/>
      <c r="BG396" s="143"/>
    </row>
    <row r="397" spans="1:77" s="51" customFormat="1" ht="11.25" x14ac:dyDescent="0.2">
      <c r="A397" s="115">
        <v>712</v>
      </c>
      <c r="B397" s="116" t="s">
        <v>446</v>
      </c>
      <c r="C397" s="117">
        <v>1</v>
      </c>
      <c r="D397" s="130">
        <v>810310</v>
      </c>
      <c r="E397" s="99">
        <v>36173</v>
      </c>
      <c r="F397" s="99">
        <v>103836</v>
      </c>
      <c r="G397" s="99">
        <v>85003.170000000013</v>
      </c>
      <c r="H397" s="99">
        <v>0</v>
      </c>
      <c r="I397" s="99">
        <v>0</v>
      </c>
      <c r="J397" s="99">
        <v>780520</v>
      </c>
      <c r="K397" s="99">
        <v>313290</v>
      </c>
      <c r="L397" s="99">
        <v>0</v>
      </c>
      <c r="M397" s="99">
        <v>0</v>
      </c>
      <c r="N397" s="99">
        <v>0</v>
      </c>
      <c r="O397" s="99">
        <v>0</v>
      </c>
      <c r="P397" s="99">
        <v>0</v>
      </c>
      <c r="Q397" s="99">
        <v>0</v>
      </c>
      <c r="R397" s="99">
        <v>0</v>
      </c>
      <c r="S397" s="119">
        <v>0</v>
      </c>
      <c r="T397" s="99" t="s">
        <v>56</v>
      </c>
      <c r="U397" s="129">
        <f t="shared" si="42"/>
        <v>2129132.17</v>
      </c>
      <c r="V397" s="87">
        <f t="shared" si="43"/>
        <v>5.7425794953893439</v>
      </c>
      <c r="X397" s="130">
        <v>21026943.91</v>
      </c>
      <c r="Y397" s="99">
        <v>37076233.280000001</v>
      </c>
      <c r="Z397" s="113">
        <f t="shared" si="44"/>
        <v>16049289.370000001</v>
      </c>
      <c r="AA397" s="119">
        <f t="shared" si="45"/>
        <v>921643.2005173217</v>
      </c>
      <c r="AC397" s="96">
        <v>168.02930156463302</v>
      </c>
      <c r="AD397" s="97">
        <f t="shared" si="46"/>
        <v>171.94410292923394</v>
      </c>
      <c r="AE397" s="98">
        <f t="shared" si="47"/>
        <v>3.914801364600919</v>
      </c>
      <c r="AF397" s="99">
        <v>61.459999999999994</v>
      </c>
      <c r="AG397" s="99">
        <v>1</v>
      </c>
      <c r="AH397" s="100">
        <f t="shared" si="48"/>
        <v>171.94410292923394</v>
      </c>
      <c r="AJ397" s="50"/>
      <c r="AK397" s="78">
        <v>170.08506032530752</v>
      </c>
      <c r="AL397" s="84">
        <v>167.23848852627907</v>
      </c>
      <c r="AM397" s="84">
        <v>170.08506032530752</v>
      </c>
      <c r="AN397" s="84">
        <v>171.3995924881437</v>
      </c>
      <c r="AO397" s="144">
        <v>171.92650908322355</v>
      </c>
      <c r="AP397" s="84">
        <v>171.92650908322355</v>
      </c>
      <c r="AQ397" s="84">
        <v>171.94351401190974</v>
      </c>
      <c r="AR397" s="144">
        <v>171.94410292923394</v>
      </c>
      <c r="AS397" s="87"/>
      <c r="AT397" s="6">
        <f>IF(C397=1,IFERROR((X397-[1]abvfnd20!X397)/[1]abvfnd20!X397*100,""),"")</f>
        <v>0.94687859880728986</v>
      </c>
      <c r="AU397" s="148">
        <v>0.94687859880728986</v>
      </c>
      <c r="AV397" s="149">
        <v>1.9196915489051212</v>
      </c>
      <c r="AW397" s="49"/>
      <c r="AX397" s="6"/>
      <c r="AY397" s="6"/>
      <c r="AZ397" s="6"/>
      <c r="BA397" s="6"/>
      <c r="BB397" s="143"/>
      <c r="BC397" s="143"/>
      <c r="BD397" s="143"/>
      <c r="BE397" s="143"/>
      <c r="BF397" s="143"/>
      <c r="BG397" s="143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</row>
    <row r="398" spans="1:77" s="6" customFormat="1" ht="11.25" x14ac:dyDescent="0.2">
      <c r="A398" s="110">
        <v>715</v>
      </c>
      <c r="B398" s="111" t="s">
        <v>447</v>
      </c>
      <c r="C398" s="112">
        <v>1</v>
      </c>
      <c r="D398" s="129">
        <v>675000</v>
      </c>
      <c r="E398" s="113">
        <v>0</v>
      </c>
      <c r="F398" s="113">
        <v>11780</v>
      </c>
      <c r="G398" s="113">
        <v>11024.580000000002</v>
      </c>
      <c r="H398" s="113">
        <v>0</v>
      </c>
      <c r="I398" s="113">
        <v>0</v>
      </c>
      <c r="J398" s="113">
        <v>527189</v>
      </c>
      <c r="K398" s="113">
        <v>0</v>
      </c>
      <c r="L398" s="113">
        <v>0</v>
      </c>
      <c r="M398" s="113">
        <v>0</v>
      </c>
      <c r="N398" s="113">
        <v>0</v>
      </c>
      <c r="O398" s="113">
        <v>0</v>
      </c>
      <c r="P398" s="113">
        <v>0</v>
      </c>
      <c r="Q398" s="113">
        <v>0</v>
      </c>
      <c r="R398" s="113">
        <v>0</v>
      </c>
      <c r="S398" s="114">
        <v>0</v>
      </c>
      <c r="T398" s="113" t="s">
        <v>56</v>
      </c>
      <c r="U398" s="129">
        <f t="shared" si="42"/>
        <v>1224993.58</v>
      </c>
      <c r="V398" s="86">
        <f t="shared" si="43"/>
        <v>5.9968115397861164</v>
      </c>
      <c r="X398" s="129">
        <v>11284468.84</v>
      </c>
      <c r="Y398" s="94">
        <v>20427415</v>
      </c>
      <c r="Z398" s="113">
        <f t="shared" si="44"/>
        <v>9142946.1600000001</v>
      </c>
      <c r="AA398" s="114">
        <f t="shared" si="45"/>
        <v>548285.25039931166</v>
      </c>
      <c r="AC398" s="92">
        <v>196.99177408643217</v>
      </c>
      <c r="AD398" s="93">
        <f t="shared" si="46"/>
        <v>176.1636283591412</v>
      </c>
      <c r="AE398" s="89">
        <f t="shared" si="47"/>
        <v>-20.828145727290973</v>
      </c>
      <c r="AF398" s="94">
        <v>9</v>
      </c>
      <c r="AG398" s="94">
        <v>1</v>
      </c>
      <c r="AH398" s="95">
        <f t="shared" si="48"/>
        <v>176.1636283591412</v>
      </c>
      <c r="AI398" s="50"/>
      <c r="AJ398" s="50"/>
      <c r="AK398" s="78">
        <v>157.35078242635413</v>
      </c>
      <c r="AL398" s="84">
        <v>186.11165130994823</v>
      </c>
      <c r="AM398" s="84">
        <v>157.35078242635413</v>
      </c>
      <c r="AN398" s="84">
        <v>176.03511760369727</v>
      </c>
      <c r="AO398" s="144">
        <v>176.16254876987304</v>
      </c>
      <c r="AP398" s="84">
        <v>176.16254876987304</v>
      </c>
      <c r="AQ398" s="84">
        <v>176.1636283591412</v>
      </c>
      <c r="AR398" s="144">
        <v>176.1636283591412</v>
      </c>
      <c r="AS398" s="86"/>
      <c r="AT398" s="6">
        <f>IF(C398=1,IFERROR((X398-[1]abvfnd20!X398)/[1]abvfnd20!X398*100,""),"")</f>
        <v>-2.4610489625029435</v>
      </c>
      <c r="AU398" s="148">
        <v>-2.4610489625029435</v>
      </c>
      <c r="AV398" s="149">
        <v>9.163276503353309</v>
      </c>
      <c r="AW398" s="49"/>
      <c r="BB398" s="143"/>
      <c r="BC398" s="143"/>
      <c r="BD398" s="143"/>
      <c r="BE398" s="143"/>
      <c r="BF398" s="143"/>
      <c r="BG398" s="143"/>
    </row>
    <row r="399" spans="1:77" s="6" customFormat="1" ht="11.25" x14ac:dyDescent="0.2">
      <c r="A399" s="110">
        <v>717</v>
      </c>
      <c r="B399" s="111" t="s">
        <v>448</v>
      </c>
      <c r="C399" s="112">
        <v>1</v>
      </c>
      <c r="D399" s="129">
        <v>1092129</v>
      </c>
      <c r="E399" s="113">
        <v>388464</v>
      </c>
      <c r="F399" s="113">
        <v>367521</v>
      </c>
      <c r="G399" s="113">
        <v>57483.44</v>
      </c>
      <c r="H399" s="113">
        <v>0</v>
      </c>
      <c r="I399" s="113">
        <v>75262</v>
      </c>
      <c r="J399" s="113">
        <v>374153</v>
      </c>
      <c r="K399" s="113">
        <v>0</v>
      </c>
      <c r="L399" s="113">
        <v>0</v>
      </c>
      <c r="M399" s="113">
        <v>0</v>
      </c>
      <c r="N399" s="113">
        <v>0</v>
      </c>
      <c r="O399" s="113">
        <v>0</v>
      </c>
      <c r="P399" s="113">
        <v>0</v>
      </c>
      <c r="Q399" s="113">
        <v>0</v>
      </c>
      <c r="R399" s="113">
        <v>0</v>
      </c>
      <c r="S399" s="114">
        <v>0</v>
      </c>
      <c r="T399" s="113" t="s">
        <v>66</v>
      </c>
      <c r="U399" s="129">
        <f t="shared" si="42"/>
        <v>1688813.75</v>
      </c>
      <c r="V399" s="86">
        <f t="shared" si="43"/>
        <v>11.05521063097366</v>
      </c>
      <c r="X399" s="129">
        <v>10427668.720104279</v>
      </c>
      <c r="Y399" s="94">
        <v>15276178.865994724</v>
      </c>
      <c r="Z399" s="113">
        <f t="shared" si="44"/>
        <v>4848510.1458904445</v>
      </c>
      <c r="AA399" s="114">
        <f t="shared" si="45"/>
        <v>536013.00909231696</v>
      </c>
      <c r="AC399" s="92">
        <v>153.95072778191417</v>
      </c>
      <c r="AD399" s="93">
        <f t="shared" si="46"/>
        <v>141.35629211622097</v>
      </c>
      <c r="AE399" s="89">
        <f t="shared" si="47"/>
        <v>-12.594435665693197</v>
      </c>
      <c r="AF399" s="94">
        <v>37.89</v>
      </c>
      <c r="AG399" s="94">
        <v>1</v>
      </c>
      <c r="AH399" s="95">
        <f t="shared" si="48"/>
        <v>141.35629211622097</v>
      </c>
      <c r="AI399" s="50"/>
      <c r="AJ399" s="50"/>
      <c r="AK399" s="78">
        <v>153.94399622063173</v>
      </c>
      <c r="AL399" s="84">
        <v>149.13962392784052</v>
      </c>
      <c r="AM399" s="84">
        <v>153.94399622063173</v>
      </c>
      <c r="AN399" s="84">
        <v>143.28456776049657</v>
      </c>
      <c r="AO399" s="144">
        <v>146.39898003184499</v>
      </c>
      <c r="AP399" s="84">
        <v>146.39898003184499</v>
      </c>
      <c r="AQ399" s="84">
        <v>141.54658216157316</v>
      </c>
      <c r="AR399" s="144">
        <v>141.35629211622097</v>
      </c>
      <c r="AS399" s="86"/>
      <c r="AT399" s="6">
        <f>IF(C399=1,IFERROR((X399-[1]abvfnd20!X399)/[1]abvfnd20!X399*100,""),"")</f>
        <v>-2.0906956830653471</v>
      </c>
      <c r="AU399" s="148">
        <v>-2.0906956830653471</v>
      </c>
      <c r="AV399" s="149">
        <v>-8.2840162152205448</v>
      </c>
      <c r="AW399" s="49"/>
      <c r="BB399" s="143"/>
      <c r="BC399" s="143"/>
      <c r="BD399" s="143"/>
      <c r="BE399" s="143"/>
      <c r="BF399" s="143"/>
      <c r="BG399" s="143"/>
    </row>
    <row r="400" spans="1:77" s="6" customFormat="1" ht="11.25" x14ac:dyDescent="0.2">
      <c r="A400" s="110">
        <v>720</v>
      </c>
      <c r="B400" s="111" t="s">
        <v>449</v>
      </c>
      <c r="C400" s="112">
        <v>1</v>
      </c>
      <c r="D400" s="129">
        <v>785427</v>
      </c>
      <c r="E400" s="113">
        <v>70</v>
      </c>
      <c r="F400" s="113">
        <v>87130</v>
      </c>
      <c r="G400" s="113">
        <v>8642.9000000000015</v>
      </c>
      <c r="H400" s="113">
        <v>0</v>
      </c>
      <c r="I400" s="113">
        <v>0</v>
      </c>
      <c r="J400" s="113">
        <v>373355</v>
      </c>
      <c r="K400" s="113">
        <v>500000</v>
      </c>
      <c r="L400" s="113">
        <v>0</v>
      </c>
      <c r="M400" s="113">
        <v>0</v>
      </c>
      <c r="N400" s="113">
        <v>0</v>
      </c>
      <c r="O400" s="113">
        <v>0</v>
      </c>
      <c r="P400" s="113">
        <v>0</v>
      </c>
      <c r="Q400" s="113">
        <v>0</v>
      </c>
      <c r="R400" s="113">
        <v>0</v>
      </c>
      <c r="S400" s="114">
        <v>0</v>
      </c>
      <c r="T400" s="113" t="s">
        <v>56</v>
      </c>
      <c r="U400" s="129">
        <f t="shared" si="42"/>
        <v>1754624.9</v>
      </c>
      <c r="V400" s="86">
        <f t="shared" si="43"/>
        <v>9.7717804275452469</v>
      </c>
      <c r="X400" s="129">
        <v>15197160.489999998</v>
      </c>
      <c r="Y400" s="94">
        <v>17956041</v>
      </c>
      <c r="Z400" s="113">
        <f t="shared" si="44"/>
        <v>2758880.5100000016</v>
      </c>
      <c r="AA400" s="114">
        <f t="shared" si="45"/>
        <v>269591.74569554068</v>
      </c>
      <c r="AC400" s="92">
        <v>121.15957630468614</v>
      </c>
      <c r="AD400" s="93">
        <f t="shared" si="46"/>
        <v>116.37995970327786</v>
      </c>
      <c r="AE400" s="89">
        <f t="shared" si="47"/>
        <v>-4.7796166014082786</v>
      </c>
      <c r="AF400" s="94">
        <v>13.5</v>
      </c>
      <c r="AG400" s="94">
        <v>1</v>
      </c>
      <c r="AH400" s="95">
        <f t="shared" si="48"/>
        <v>116.37995970327786</v>
      </c>
      <c r="AI400" s="50"/>
      <c r="AJ400" s="50"/>
      <c r="AK400" s="78">
        <v>119.32602782306634</v>
      </c>
      <c r="AL400" s="84">
        <v>122.01269724638497</v>
      </c>
      <c r="AM400" s="84">
        <v>119.32602782306634</v>
      </c>
      <c r="AN400" s="84">
        <v>116.54227072927851</v>
      </c>
      <c r="AO400" s="144">
        <v>116.38143248197666</v>
      </c>
      <c r="AP400" s="84">
        <v>116.38143248197666</v>
      </c>
      <c r="AQ400" s="84">
        <v>116.37997781119076</v>
      </c>
      <c r="AR400" s="144">
        <v>116.37995970327786</v>
      </c>
      <c r="AS400" s="86"/>
      <c r="AT400" s="6">
        <f>IF(C400=1,IFERROR((X400-[1]abvfnd20!X400)/[1]abvfnd20!X400*100,""),"")</f>
        <v>3.7522147639516468</v>
      </c>
      <c r="AU400" s="148">
        <v>3.7522147639516468</v>
      </c>
      <c r="AV400" s="149">
        <v>1.0135933742974885</v>
      </c>
      <c r="AW400" s="49"/>
      <c r="BB400" s="143"/>
      <c r="BC400" s="143"/>
      <c r="BD400" s="143"/>
      <c r="BE400" s="143"/>
      <c r="BF400" s="143"/>
      <c r="BG400" s="143"/>
    </row>
    <row r="401" spans="1:80" s="6" customFormat="1" ht="11.25" x14ac:dyDescent="0.2">
      <c r="A401" s="110">
        <v>725</v>
      </c>
      <c r="B401" s="111" t="s">
        <v>450</v>
      </c>
      <c r="C401" s="112">
        <v>1</v>
      </c>
      <c r="D401" s="129">
        <v>857088</v>
      </c>
      <c r="E401" s="113">
        <v>21849</v>
      </c>
      <c r="F401" s="113">
        <v>84085</v>
      </c>
      <c r="G401" s="113">
        <v>32472.58</v>
      </c>
      <c r="H401" s="113">
        <v>0</v>
      </c>
      <c r="I401" s="113">
        <v>0</v>
      </c>
      <c r="J401" s="113">
        <v>1879600</v>
      </c>
      <c r="K401" s="113">
        <v>0</v>
      </c>
      <c r="L401" s="113">
        <v>0</v>
      </c>
      <c r="M401" s="113">
        <v>0</v>
      </c>
      <c r="N401" s="113">
        <v>0</v>
      </c>
      <c r="O401" s="113">
        <v>0</v>
      </c>
      <c r="P401" s="113">
        <v>0</v>
      </c>
      <c r="Q401" s="113">
        <v>0</v>
      </c>
      <c r="R401" s="113">
        <v>0</v>
      </c>
      <c r="S401" s="114">
        <v>0</v>
      </c>
      <c r="T401" s="113" t="s">
        <v>56</v>
      </c>
      <c r="U401" s="129">
        <f t="shared" si="42"/>
        <v>2875094.58</v>
      </c>
      <c r="V401" s="86">
        <f t="shared" si="43"/>
        <v>6.2377993025485035</v>
      </c>
      <c r="X401" s="129">
        <v>33255128.344112549</v>
      </c>
      <c r="Y401" s="94">
        <v>46091489.009999998</v>
      </c>
      <c r="Z401" s="113">
        <f t="shared" si="44"/>
        <v>12836360.665887449</v>
      </c>
      <c r="AA401" s="114">
        <f t="shared" si="45"/>
        <v>800706.41608933778</v>
      </c>
      <c r="AC401" s="92">
        <v>122.28056024310632</v>
      </c>
      <c r="AD401" s="93">
        <f t="shared" si="46"/>
        <v>136.19187430358807</v>
      </c>
      <c r="AE401" s="89">
        <f t="shared" si="47"/>
        <v>13.911314060481743</v>
      </c>
      <c r="AF401" s="94">
        <v>33.32</v>
      </c>
      <c r="AG401" s="94">
        <v>1</v>
      </c>
      <c r="AH401" s="95">
        <f t="shared" si="48"/>
        <v>136.19187430358807</v>
      </c>
      <c r="AI401" s="50"/>
      <c r="AJ401" s="50"/>
      <c r="AK401" s="78">
        <v>131.99591702959947</v>
      </c>
      <c r="AL401" s="84">
        <v>134.6440720369834</v>
      </c>
      <c r="AM401" s="84">
        <v>131.99591702959947</v>
      </c>
      <c r="AN401" s="84">
        <v>136.14106588405676</v>
      </c>
      <c r="AO401" s="144">
        <v>136.19135452239408</v>
      </c>
      <c r="AP401" s="84">
        <v>136.19135452239408</v>
      </c>
      <c r="AQ401" s="84">
        <v>136.19187430358807</v>
      </c>
      <c r="AR401" s="144">
        <v>136.19187430358807</v>
      </c>
      <c r="AS401" s="86"/>
      <c r="AT401" s="6">
        <f>IF(C401=1,IFERROR((X401-[1]abvfnd20!X401)/[1]abvfnd20!X401*100,""),"")</f>
        <v>0.88143674743724409</v>
      </c>
      <c r="AU401" s="148">
        <v>0.88143674743724409</v>
      </c>
      <c r="AV401" s="149">
        <v>4.4358986967729965</v>
      </c>
      <c r="AW401" s="49"/>
      <c r="BB401" s="143"/>
      <c r="BC401" s="143"/>
      <c r="BD401" s="143"/>
      <c r="BE401" s="143"/>
      <c r="BF401" s="143"/>
      <c r="BG401" s="143"/>
    </row>
    <row r="402" spans="1:80" s="6" customFormat="1" ht="11.25" x14ac:dyDescent="0.2">
      <c r="A402" s="110">
        <v>728</v>
      </c>
      <c r="B402" s="111" t="s">
        <v>451</v>
      </c>
      <c r="C402" s="112">
        <v>1</v>
      </c>
      <c r="D402" s="129">
        <v>85764</v>
      </c>
      <c r="E402" s="113">
        <v>0</v>
      </c>
      <c r="F402" s="113">
        <v>2235</v>
      </c>
      <c r="G402" s="113">
        <v>0</v>
      </c>
      <c r="H402" s="113">
        <v>0</v>
      </c>
      <c r="I402" s="113">
        <v>0</v>
      </c>
      <c r="J402" s="113">
        <v>0</v>
      </c>
      <c r="K402" s="113">
        <v>0</v>
      </c>
      <c r="L402" s="113">
        <v>0</v>
      </c>
      <c r="M402" s="113">
        <v>0</v>
      </c>
      <c r="N402" s="113">
        <v>0</v>
      </c>
      <c r="O402" s="113">
        <v>0</v>
      </c>
      <c r="P402" s="113">
        <v>0</v>
      </c>
      <c r="Q402" s="113">
        <v>0</v>
      </c>
      <c r="R402" s="113">
        <v>0</v>
      </c>
      <c r="S402" s="114">
        <v>0</v>
      </c>
      <c r="T402" s="113" t="s">
        <v>66</v>
      </c>
      <c r="U402" s="129">
        <f t="shared" si="42"/>
        <v>35682.959999999999</v>
      </c>
      <c r="V402" s="86">
        <f t="shared" si="43"/>
        <v>1.2236980079341453</v>
      </c>
      <c r="X402" s="129">
        <v>1245264.42</v>
      </c>
      <c r="Y402" s="94">
        <v>2915993.96</v>
      </c>
      <c r="Z402" s="113">
        <f t="shared" si="44"/>
        <v>1670729.54</v>
      </c>
      <c r="AA402" s="114">
        <f t="shared" si="45"/>
        <v>20444.684098947309</v>
      </c>
      <c r="AC402" s="92">
        <v>143.51088248497288</v>
      </c>
      <c r="AD402" s="93">
        <f t="shared" si="46"/>
        <v>232.52485411098894</v>
      </c>
      <c r="AE402" s="89">
        <f t="shared" si="47"/>
        <v>89.013971626016058</v>
      </c>
      <c r="AF402" s="94">
        <v>0</v>
      </c>
      <c r="AG402" s="94">
        <v>1</v>
      </c>
      <c r="AH402" s="95">
        <f t="shared" si="48"/>
        <v>232.52485411098894</v>
      </c>
      <c r="AI402" s="50"/>
      <c r="AJ402" s="50"/>
      <c r="AK402" s="78">
        <v>205.62527807853348</v>
      </c>
      <c r="AL402" s="84">
        <v>223.15033869187465</v>
      </c>
      <c r="AM402" s="84">
        <v>205.62527807853348</v>
      </c>
      <c r="AN402" s="84">
        <v>231.12354309105373</v>
      </c>
      <c r="AO402" s="144">
        <v>232.52485411098894</v>
      </c>
      <c r="AP402" s="84">
        <v>232.52485411098894</v>
      </c>
      <c r="AQ402" s="84">
        <v>232.52485411098894</v>
      </c>
      <c r="AR402" s="144">
        <v>232.52485411098894</v>
      </c>
      <c r="AS402" s="86"/>
      <c r="AT402" s="6">
        <f>IF(C402=1,IFERROR((X402-[1]abvfnd20!X402)/[1]abvfnd20!X402*100,""),"")</f>
        <v>1.2279053944572209</v>
      </c>
      <c r="AU402" s="148">
        <v>1.2279053944572209</v>
      </c>
      <c r="AV402" s="149">
        <v>14.362557432889419</v>
      </c>
      <c r="AW402" s="49"/>
      <c r="BB402" s="143"/>
      <c r="BC402" s="143"/>
      <c r="BD402" s="143"/>
      <c r="BE402" s="143"/>
      <c r="BF402" s="143"/>
      <c r="BG402" s="143"/>
    </row>
    <row r="403" spans="1:80" s="6" customFormat="1" ht="11.25" x14ac:dyDescent="0.2">
      <c r="A403" s="110">
        <v>730</v>
      </c>
      <c r="B403" s="111" t="s">
        <v>452</v>
      </c>
      <c r="C403" s="112">
        <v>1</v>
      </c>
      <c r="D403" s="129">
        <v>631800</v>
      </c>
      <c r="E403" s="113">
        <v>0</v>
      </c>
      <c r="F403" s="113">
        <v>0</v>
      </c>
      <c r="G403" s="113">
        <v>9766.7500000000018</v>
      </c>
      <c r="H403" s="113">
        <v>0</v>
      </c>
      <c r="I403" s="113">
        <v>0</v>
      </c>
      <c r="J403" s="113">
        <v>424279</v>
      </c>
      <c r="K403" s="113">
        <v>177256</v>
      </c>
      <c r="L403" s="113">
        <v>0</v>
      </c>
      <c r="M403" s="113">
        <v>0</v>
      </c>
      <c r="N403" s="113">
        <v>0</v>
      </c>
      <c r="O403" s="113">
        <v>0</v>
      </c>
      <c r="P403" s="113">
        <v>0</v>
      </c>
      <c r="Q403" s="113">
        <v>0</v>
      </c>
      <c r="R403" s="113">
        <v>0</v>
      </c>
      <c r="S403" s="114">
        <v>0</v>
      </c>
      <c r="T403" s="113" t="s">
        <v>56</v>
      </c>
      <c r="U403" s="129">
        <f t="shared" si="42"/>
        <v>1243101.75</v>
      </c>
      <c r="V403" s="86">
        <f t="shared" si="43"/>
        <v>5.4862440050698806</v>
      </c>
      <c r="X403" s="129">
        <v>16134802.42</v>
      </c>
      <c r="Y403" s="94">
        <v>22658521</v>
      </c>
      <c r="Z403" s="113">
        <f t="shared" si="44"/>
        <v>6523718.5800000001</v>
      </c>
      <c r="AA403" s="114">
        <f t="shared" si="45"/>
        <v>357907.11950287991</v>
      </c>
      <c r="AC403" s="92">
        <v>129.91612049570264</v>
      </c>
      <c r="AD403" s="93">
        <f t="shared" si="46"/>
        <v>138.21435986631141</v>
      </c>
      <c r="AE403" s="89">
        <f t="shared" si="47"/>
        <v>8.2982393706087691</v>
      </c>
      <c r="AF403" s="94">
        <v>8</v>
      </c>
      <c r="AG403" s="94">
        <v>1</v>
      </c>
      <c r="AH403" s="95">
        <f t="shared" si="48"/>
        <v>138.21435986631141</v>
      </c>
      <c r="AI403" s="50"/>
      <c r="AJ403" s="50"/>
      <c r="AK403" s="78">
        <v>131.07578306304183</v>
      </c>
      <c r="AL403" s="84">
        <v>131.39276461365671</v>
      </c>
      <c r="AM403" s="84">
        <v>131.07578306304183</v>
      </c>
      <c r="AN403" s="84">
        <v>138.16759671796171</v>
      </c>
      <c r="AO403" s="144">
        <v>138.21407399486944</v>
      </c>
      <c r="AP403" s="84">
        <v>138.21407399486944</v>
      </c>
      <c r="AQ403" s="84">
        <v>138.21435986631141</v>
      </c>
      <c r="AR403" s="144">
        <v>138.21435986631141</v>
      </c>
      <c r="AS403" s="86"/>
      <c r="AT403" s="6">
        <f>IF(C403=1,IFERROR((X403-[1]abvfnd20!X403)/[1]abvfnd20!X403*100,""),"")</f>
        <v>-3.1019071311291011</v>
      </c>
      <c r="AU403" s="148">
        <v>-3.1019071311291011</v>
      </c>
      <c r="AV403" s="149">
        <v>2.0240596963853204</v>
      </c>
      <c r="AW403" s="49"/>
      <c r="BB403" s="143"/>
      <c r="BC403" s="143"/>
      <c r="BD403" s="143"/>
      <c r="BE403" s="143"/>
      <c r="BF403" s="143"/>
      <c r="BG403" s="143"/>
    </row>
    <row r="404" spans="1:80" s="6" customFormat="1" ht="11.25" x14ac:dyDescent="0.2">
      <c r="A404" s="110">
        <v>735</v>
      </c>
      <c r="B404" s="111" t="s">
        <v>453</v>
      </c>
      <c r="C404" s="112">
        <v>1</v>
      </c>
      <c r="D404" s="129">
        <v>2139021</v>
      </c>
      <c r="E404" s="113">
        <v>66000</v>
      </c>
      <c r="F404" s="113">
        <v>160036</v>
      </c>
      <c r="G404" s="113">
        <v>61737.41</v>
      </c>
      <c r="H404" s="113">
        <v>0</v>
      </c>
      <c r="I404" s="113">
        <v>0</v>
      </c>
      <c r="J404" s="113">
        <v>2491645</v>
      </c>
      <c r="K404" s="113">
        <v>1137000</v>
      </c>
      <c r="L404" s="113">
        <v>0</v>
      </c>
      <c r="M404" s="113">
        <v>0</v>
      </c>
      <c r="N404" s="113">
        <v>0</v>
      </c>
      <c r="O404" s="113">
        <v>0</v>
      </c>
      <c r="P404" s="113">
        <v>0</v>
      </c>
      <c r="Q404" s="113">
        <v>0</v>
      </c>
      <c r="R404" s="113">
        <v>0</v>
      </c>
      <c r="S404" s="114">
        <v>0</v>
      </c>
      <c r="T404" s="113" t="s">
        <v>56</v>
      </c>
      <c r="U404" s="129">
        <f t="shared" si="42"/>
        <v>6055439.4100000001</v>
      </c>
      <c r="V404" s="86">
        <f t="shared" si="43"/>
        <v>12.125818556010119</v>
      </c>
      <c r="X404" s="129">
        <v>34146333.740000002</v>
      </c>
      <c r="Y404" s="94">
        <v>49938397</v>
      </c>
      <c r="Z404" s="113">
        <f t="shared" si="44"/>
        <v>15792063.259999998</v>
      </c>
      <c r="AA404" s="114">
        <f t="shared" si="45"/>
        <v>1914916.9371579364</v>
      </c>
      <c r="AC404" s="92">
        <v>135.21562014634739</v>
      </c>
      <c r="AD404" s="93">
        <f t="shared" si="46"/>
        <v>140.64022342341829</v>
      </c>
      <c r="AE404" s="89">
        <f t="shared" si="47"/>
        <v>5.4246032770709007</v>
      </c>
      <c r="AF404" s="94">
        <v>56.719999999999992</v>
      </c>
      <c r="AG404" s="94">
        <v>1</v>
      </c>
      <c r="AH404" s="95">
        <f t="shared" si="48"/>
        <v>140.64022342341829</v>
      </c>
      <c r="AI404" s="50"/>
      <c r="AJ404" s="50"/>
      <c r="AK404" s="78">
        <v>139.0346410490051</v>
      </c>
      <c r="AL404" s="84">
        <v>138.19008606060214</v>
      </c>
      <c r="AM404" s="84">
        <v>139.0346410490051</v>
      </c>
      <c r="AN404" s="84">
        <v>140.85059896917284</v>
      </c>
      <c r="AO404" s="144">
        <v>140.6437068578513</v>
      </c>
      <c r="AP404" s="84">
        <v>140.6437068578513</v>
      </c>
      <c r="AQ404" s="84">
        <v>140.64025028098433</v>
      </c>
      <c r="AR404" s="144">
        <v>140.64022342341829</v>
      </c>
      <c r="AS404" s="86"/>
      <c r="AT404" s="6">
        <f>IF(C404=1,IFERROR((X404-[1]abvfnd20!X404)/[1]abvfnd20!X404*100,""),"")</f>
        <v>2.1250072286336978</v>
      </c>
      <c r="AU404" s="148">
        <v>2.1250072286336978</v>
      </c>
      <c r="AV404" s="149">
        <v>3.1230242641673764</v>
      </c>
      <c r="AW404" s="49"/>
      <c r="BB404" s="143"/>
      <c r="BC404" s="143"/>
      <c r="BD404" s="143"/>
      <c r="BE404" s="143"/>
      <c r="BF404" s="143"/>
      <c r="BG404" s="143"/>
    </row>
    <row r="405" spans="1:80" s="6" customFormat="1" ht="11.25" x14ac:dyDescent="0.2">
      <c r="A405" s="110">
        <v>740</v>
      </c>
      <c r="B405" s="111" t="s">
        <v>454</v>
      </c>
      <c r="C405" s="112">
        <v>1</v>
      </c>
      <c r="D405" s="129">
        <v>370741</v>
      </c>
      <c r="E405" s="113">
        <v>6066</v>
      </c>
      <c r="F405" s="113">
        <v>7507</v>
      </c>
      <c r="G405" s="113">
        <v>2910.7400000000002</v>
      </c>
      <c r="H405" s="113">
        <v>0</v>
      </c>
      <c r="I405" s="113">
        <v>0</v>
      </c>
      <c r="J405" s="113">
        <v>6400</v>
      </c>
      <c r="K405" s="113">
        <v>0</v>
      </c>
      <c r="L405" s="113">
        <v>0</v>
      </c>
      <c r="M405" s="113">
        <v>0</v>
      </c>
      <c r="N405" s="113">
        <v>0</v>
      </c>
      <c r="O405" s="113">
        <v>0</v>
      </c>
      <c r="P405" s="113">
        <v>0</v>
      </c>
      <c r="Q405" s="113">
        <v>0</v>
      </c>
      <c r="R405" s="113">
        <v>0</v>
      </c>
      <c r="S405" s="114">
        <v>0</v>
      </c>
      <c r="T405" s="113" t="s">
        <v>56</v>
      </c>
      <c r="U405" s="129">
        <f t="shared" si="42"/>
        <v>393624.74</v>
      </c>
      <c r="V405" s="86">
        <f t="shared" si="43"/>
        <v>2.1550561826050045</v>
      </c>
      <c r="X405" s="129">
        <v>12077635.709879227</v>
      </c>
      <c r="Y405" s="94">
        <v>18265173</v>
      </c>
      <c r="Z405" s="113">
        <f t="shared" si="44"/>
        <v>6187537.290120773</v>
      </c>
      <c r="AA405" s="114">
        <f t="shared" si="45"/>
        <v>133344.90492173788</v>
      </c>
      <c r="AC405" s="92">
        <v>139.77760576195175</v>
      </c>
      <c r="AD405" s="93">
        <f t="shared" si="46"/>
        <v>150.12729751607631</v>
      </c>
      <c r="AE405" s="89">
        <f t="shared" si="47"/>
        <v>10.349691754124564</v>
      </c>
      <c r="AF405" s="94">
        <v>5.5500000000000007</v>
      </c>
      <c r="AG405" s="94">
        <v>1</v>
      </c>
      <c r="AH405" s="95">
        <f t="shared" si="48"/>
        <v>150.12729751607631</v>
      </c>
      <c r="AI405" s="50"/>
      <c r="AJ405" s="50"/>
      <c r="AK405" s="78">
        <v>145.7454636226667</v>
      </c>
      <c r="AL405" s="84">
        <v>148.5070640239723</v>
      </c>
      <c r="AM405" s="84">
        <v>145.7454636226667</v>
      </c>
      <c r="AN405" s="84">
        <v>145.7454636226667</v>
      </c>
      <c r="AO405" s="144">
        <v>145.7454636226667</v>
      </c>
      <c r="AP405" s="84">
        <v>150.10430583581737</v>
      </c>
      <c r="AQ405" s="84">
        <v>150.10430583581737</v>
      </c>
      <c r="AR405" s="144">
        <v>150.12729751607631</v>
      </c>
      <c r="AS405" s="86"/>
      <c r="AT405" s="6">
        <f>IF(C405=1,IFERROR((X405-[1]abvfnd20!X405)/[1]abvfnd20!X405*100,""),"")</f>
        <v>0.74609932282615543</v>
      </c>
      <c r="AU405" s="148">
        <v>0.74609932282615543</v>
      </c>
      <c r="AV405" s="149">
        <v>3.7454698704436691</v>
      </c>
      <c r="AW405" s="49"/>
      <c r="BB405" s="143"/>
      <c r="BC405" s="143"/>
      <c r="BD405" s="143"/>
      <c r="BE405" s="143"/>
      <c r="BF405" s="143"/>
      <c r="BG405" s="143"/>
    </row>
    <row r="406" spans="1:80" s="6" customFormat="1" ht="11.25" x14ac:dyDescent="0.2">
      <c r="A406" s="110">
        <v>745</v>
      </c>
      <c r="B406" s="111" t="s">
        <v>455</v>
      </c>
      <c r="C406" s="112">
        <v>1</v>
      </c>
      <c r="D406" s="129">
        <v>1896248</v>
      </c>
      <c r="E406" s="113">
        <v>0</v>
      </c>
      <c r="F406" s="113">
        <v>96034</v>
      </c>
      <c r="G406" s="113">
        <v>29538.81</v>
      </c>
      <c r="H406" s="113">
        <v>0</v>
      </c>
      <c r="I406" s="113">
        <v>0</v>
      </c>
      <c r="J406" s="113">
        <v>1990461</v>
      </c>
      <c r="K406" s="113">
        <v>856222</v>
      </c>
      <c r="L406" s="113">
        <v>0</v>
      </c>
      <c r="M406" s="113">
        <v>0</v>
      </c>
      <c r="N406" s="113">
        <v>0</v>
      </c>
      <c r="O406" s="113">
        <v>0</v>
      </c>
      <c r="P406" s="113">
        <v>0</v>
      </c>
      <c r="Q406" s="113">
        <v>0</v>
      </c>
      <c r="R406" s="113">
        <v>0</v>
      </c>
      <c r="S406" s="114">
        <v>0</v>
      </c>
      <c r="T406" s="113" t="s">
        <v>66</v>
      </c>
      <c r="U406" s="129">
        <f t="shared" si="42"/>
        <v>3711792.5300000003</v>
      </c>
      <c r="V406" s="86">
        <f t="shared" si="43"/>
        <v>10.191314901459501</v>
      </c>
      <c r="X406" s="129">
        <v>24591001.459999997</v>
      </c>
      <c r="Y406" s="94">
        <v>36421134.719999999</v>
      </c>
      <c r="Z406" s="113">
        <f t="shared" si="44"/>
        <v>11830133.260000002</v>
      </c>
      <c r="AA406" s="114">
        <f t="shared" si="45"/>
        <v>1205646.133788897</v>
      </c>
      <c r="AC406" s="92">
        <v>145.72404586918148</v>
      </c>
      <c r="AD406" s="93">
        <f t="shared" si="46"/>
        <v>143.20477611899221</v>
      </c>
      <c r="AE406" s="89">
        <f t="shared" si="47"/>
        <v>-2.5192697501892667</v>
      </c>
      <c r="AF406" s="94">
        <v>36.56</v>
      </c>
      <c r="AG406" s="94">
        <v>1</v>
      </c>
      <c r="AH406" s="95">
        <f t="shared" si="48"/>
        <v>143.20477611899221</v>
      </c>
      <c r="AI406" s="50"/>
      <c r="AJ406" s="50"/>
      <c r="AK406" s="78">
        <v>144.5719996268092</v>
      </c>
      <c r="AL406" s="84">
        <v>143.70624019875015</v>
      </c>
      <c r="AM406" s="84">
        <v>144.5719996268092</v>
      </c>
      <c r="AN406" s="84">
        <v>143.19373035289232</v>
      </c>
      <c r="AO406" s="144">
        <v>143.20464737087966</v>
      </c>
      <c r="AP406" s="84">
        <v>143.20464737087966</v>
      </c>
      <c r="AQ406" s="84">
        <v>143.20477611899221</v>
      </c>
      <c r="AR406" s="144">
        <v>143.20477611899221</v>
      </c>
      <c r="AS406" s="86"/>
      <c r="AT406" s="6">
        <f>IF(C406=1,IFERROR((X406-[1]abvfnd20!X406)/[1]abvfnd20!X406*100,""),"")</f>
        <v>1.0694236603106273</v>
      </c>
      <c r="AU406" s="148">
        <v>1.0694236603106273</v>
      </c>
      <c r="AV406" s="149">
        <v>0.25408562315598038</v>
      </c>
      <c r="AW406" s="49"/>
      <c r="BB406" s="143"/>
      <c r="BC406" s="143"/>
      <c r="BD406" s="143"/>
      <c r="BE406" s="143"/>
      <c r="BF406" s="143"/>
      <c r="BG406" s="143"/>
    </row>
    <row r="407" spans="1:80" s="6" customFormat="1" ht="11.25" x14ac:dyDescent="0.2">
      <c r="A407" s="110">
        <v>750</v>
      </c>
      <c r="B407" s="111" t="s">
        <v>456</v>
      </c>
      <c r="C407" s="112">
        <v>1</v>
      </c>
      <c r="D407" s="129">
        <v>860958</v>
      </c>
      <c r="E407" s="113">
        <v>10000</v>
      </c>
      <c r="F407" s="113">
        <v>152269</v>
      </c>
      <c r="G407" s="113">
        <v>29571.08</v>
      </c>
      <c r="H407" s="113">
        <v>0</v>
      </c>
      <c r="I407" s="113">
        <v>91000</v>
      </c>
      <c r="J407" s="113">
        <v>136258</v>
      </c>
      <c r="K407" s="113">
        <v>64000</v>
      </c>
      <c r="L407" s="113">
        <v>0</v>
      </c>
      <c r="M407" s="113">
        <v>0</v>
      </c>
      <c r="N407" s="113">
        <v>0</v>
      </c>
      <c r="O407" s="113">
        <v>0</v>
      </c>
      <c r="P407" s="113">
        <v>0</v>
      </c>
      <c r="Q407" s="113">
        <v>0</v>
      </c>
      <c r="R407" s="113">
        <v>0</v>
      </c>
      <c r="S407" s="114">
        <v>0</v>
      </c>
      <c r="T407" s="113" t="s">
        <v>56</v>
      </c>
      <c r="U407" s="129">
        <f t="shared" si="42"/>
        <v>1344056.08</v>
      </c>
      <c r="V407" s="86">
        <f t="shared" si="43"/>
        <v>10.521455554458747</v>
      </c>
      <c r="X407" s="129">
        <v>7480877.54</v>
      </c>
      <c r="Y407" s="94">
        <v>12774431</v>
      </c>
      <c r="Z407" s="113">
        <f t="shared" si="44"/>
        <v>5293553.46</v>
      </c>
      <c r="AA407" s="114">
        <f t="shared" si="45"/>
        <v>556958.87454541319</v>
      </c>
      <c r="AC407" s="92">
        <v>146.28339313923365</v>
      </c>
      <c r="AD407" s="93">
        <f t="shared" si="46"/>
        <v>163.31602890340304</v>
      </c>
      <c r="AE407" s="89">
        <f t="shared" si="47"/>
        <v>17.032635764169385</v>
      </c>
      <c r="AF407" s="94">
        <v>25.36</v>
      </c>
      <c r="AG407" s="94">
        <v>1</v>
      </c>
      <c r="AH407" s="95">
        <f t="shared" si="48"/>
        <v>163.31602890340304</v>
      </c>
      <c r="AI407" s="50"/>
      <c r="AJ407" s="50"/>
      <c r="AK407" s="78">
        <v>164.55317459425112</v>
      </c>
      <c r="AL407" s="84">
        <v>172.45813965723173</v>
      </c>
      <c r="AM407" s="84">
        <v>164.55317459425112</v>
      </c>
      <c r="AN407" s="84">
        <v>164.55317459425112</v>
      </c>
      <c r="AO407" s="144">
        <v>164.55317459425112</v>
      </c>
      <c r="AP407" s="84">
        <v>163.35683450746728</v>
      </c>
      <c r="AQ407" s="84">
        <v>163.35683450746728</v>
      </c>
      <c r="AR407" s="144">
        <v>163.31602890340304</v>
      </c>
      <c r="AS407" s="86"/>
      <c r="AT407" s="6">
        <f>IF(C407=1,IFERROR((X407-[1]abvfnd20!X407)/[1]abvfnd20!X407*100,""),"")</f>
        <v>-0.6380045831708886</v>
      </c>
      <c r="AU407" s="148">
        <v>-0.6380045831708886</v>
      </c>
      <c r="AV407" s="149">
        <v>-1.9268468042033744</v>
      </c>
      <c r="AW407" s="49"/>
      <c r="BB407" s="143"/>
      <c r="BC407" s="143"/>
      <c r="BD407" s="143"/>
      <c r="BE407" s="143"/>
      <c r="BF407" s="143"/>
      <c r="BG407" s="143"/>
    </row>
    <row r="408" spans="1:80" s="6" customFormat="1" ht="11.25" x14ac:dyDescent="0.2">
      <c r="A408" s="110">
        <v>753</v>
      </c>
      <c r="B408" s="111" t="s">
        <v>457</v>
      </c>
      <c r="C408" s="112">
        <v>1</v>
      </c>
      <c r="D408" s="129">
        <v>341361</v>
      </c>
      <c r="E408" s="113">
        <v>34012</v>
      </c>
      <c r="F408" s="113">
        <v>81162</v>
      </c>
      <c r="G408" s="113">
        <v>24106.600000000002</v>
      </c>
      <c r="H408" s="113">
        <v>0</v>
      </c>
      <c r="I408" s="113">
        <v>114409</v>
      </c>
      <c r="J408" s="113">
        <v>1152815</v>
      </c>
      <c r="K408" s="113">
        <v>530455</v>
      </c>
      <c r="L408" s="113">
        <v>0</v>
      </c>
      <c r="M408" s="113">
        <v>0</v>
      </c>
      <c r="N408" s="113">
        <v>0</v>
      </c>
      <c r="O408" s="113">
        <v>0</v>
      </c>
      <c r="P408" s="113">
        <v>0</v>
      </c>
      <c r="Q408" s="113">
        <v>0</v>
      </c>
      <c r="R408" s="113">
        <v>0</v>
      </c>
      <c r="S408" s="114">
        <v>0</v>
      </c>
      <c r="T408" s="113" t="s">
        <v>56</v>
      </c>
      <c r="U408" s="129">
        <f t="shared" si="42"/>
        <v>2278320.6</v>
      </c>
      <c r="V408" s="86">
        <f t="shared" si="43"/>
        <v>7.1710757120634714</v>
      </c>
      <c r="X408" s="129">
        <v>21987482.310000002</v>
      </c>
      <c r="Y408" s="94">
        <v>31770974</v>
      </c>
      <c r="Z408" s="113">
        <f t="shared" si="44"/>
        <v>9783491.6899999976</v>
      </c>
      <c r="AA408" s="114">
        <f t="shared" si="45"/>
        <v>701581.5963733379</v>
      </c>
      <c r="AC408" s="92">
        <v>131.30532211861538</v>
      </c>
      <c r="AD408" s="93">
        <f t="shared" si="46"/>
        <v>141.30491142906422</v>
      </c>
      <c r="AE408" s="89">
        <f t="shared" si="47"/>
        <v>9.9995893104488403</v>
      </c>
      <c r="AF408" s="94">
        <v>13.17</v>
      </c>
      <c r="AG408" s="94">
        <v>1</v>
      </c>
      <c r="AH408" s="95">
        <f t="shared" si="48"/>
        <v>141.30491142906422</v>
      </c>
      <c r="AI408" s="50"/>
      <c r="AJ408" s="50"/>
      <c r="AK408" s="78">
        <v>141.16535534409664</v>
      </c>
      <c r="AL408" s="84">
        <v>140.32586973249451</v>
      </c>
      <c r="AM408" s="84">
        <v>141.16535534409664</v>
      </c>
      <c r="AN408" s="84">
        <v>141.90399695058809</v>
      </c>
      <c r="AO408" s="144">
        <v>141.30833904183208</v>
      </c>
      <c r="AP408" s="84">
        <v>141.30833904183208</v>
      </c>
      <c r="AQ408" s="84">
        <v>141.30496329703445</v>
      </c>
      <c r="AR408" s="144">
        <v>141.30491142906422</v>
      </c>
      <c r="AS408" s="86"/>
      <c r="AT408" s="6">
        <f>IF(C408=1,IFERROR((X408-[1]abvfnd20!X408)/[1]abvfnd20!X408*100,""),"")</f>
        <v>1.4854945065330913</v>
      </c>
      <c r="AU408" s="148">
        <v>1.4854945065330913</v>
      </c>
      <c r="AV408" s="149">
        <v>0.68666086632728007</v>
      </c>
      <c r="AW408" s="49"/>
      <c r="BB408" s="143"/>
      <c r="BC408" s="143"/>
      <c r="BD408" s="143"/>
      <c r="BE408" s="143"/>
      <c r="BF408" s="143"/>
      <c r="BG408" s="143"/>
    </row>
    <row r="409" spans="1:80" s="6" customFormat="1" ht="11.25" x14ac:dyDescent="0.2">
      <c r="A409" s="110">
        <v>755</v>
      </c>
      <c r="B409" s="111" t="s">
        <v>458</v>
      </c>
      <c r="C409" s="112">
        <v>1</v>
      </c>
      <c r="D409" s="129">
        <v>565481</v>
      </c>
      <c r="E409" s="113">
        <v>195000</v>
      </c>
      <c r="F409" s="113">
        <v>158228</v>
      </c>
      <c r="G409" s="113">
        <v>14954.45</v>
      </c>
      <c r="H409" s="113">
        <v>0</v>
      </c>
      <c r="I409" s="113">
        <v>50000</v>
      </c>
      <c r="J409" s="113">
        <v>694408</v>
      </c>
      <c r="K409" s="113">
        <v>600000</v>
      </c>
      <c r="L409" s="113">
        <v>0</v>
      </c>
      <c r="M409" s="113">
        <v>0</v>
      </c>
      <c r="N409" s="113">
        <v>0</v>
      </c>
      <c r="O409" s="113">
        <v>0</v>
      </c>
      <c r="P409" s="113">
        <v>0</v>
      </c>
      <c r="Q409" s="113">
        <v>0</v>
      </c>
      <c r="R409" s="113">
        <v>0</v>
      </c>
      <c r="S409" s="114">
        <v>0</v>
      </c>
      <c r="T409" s="113" t="s">
        <v>56</v>
      </c>
      <c r="U409" s="129">
        <f t="shared" si="42"/>
        <v>2278071.4500000002</v>
      </c>
      <c r="V409" s="86">
        <f t="shared" si="43"/>
        <v>18.39580267462383</v>
      </c>
      <c r="X409" s="129">
        <v>7840085.4000000013</v>
      </c>
      <c r="Y409" s="94">
        <v>12383648</v>
      </c>
      <c r="Z409" s="113">
        <f t="shared" si="44"/>
        <v>4543562.5999999987</v>
      </c>
      <c r="AA409" s="114">
        <f t="shared" si="45"/>
        <v>835824.81029400788</v>
      </c>
      <c r="AC409" s="92">
        <v>138.36010267658554</v>
      </c>
      <c r="AD409" s="93">
        <f t="shared" si="46"/>
        <v>147.29205870265125</v>
      </c>
      <c r="AE409" s="89">
        <f t="shared" si="47"/>
        <v>8.9319560260657056</v>
      </c>
      <c r="AF409" s="94">
        <v>11.14</v>
      </c>
      <c r="AG409" s="94">
        <v>1</v>
      </c>
      <c r="AH409" s="95">
        <f t="shared" si="48"/>
        <v>147.29205870265125</v>
      </c>
      <c r="AI409" s="50"/>
      <c r="AJ409" s="50"/>
      <c r="AK409" s="78">
        <v>149.83318451417597</v>
      </c>
      <c r="AL409" s="84">
        <v>151.87331663917988</v>
      </c>
      <c r="AM409" s="84">
        <v>149.83318451417597</v>
      </c>
      <c r="AN409" s="84">
        <v>148.34809367363542</v>
      </c>
      <c r="AO409" s="144">
        <v>147.30892937057163</v>
      </c>
      <c r="AP409" s="84">
        <v>147.30892937057163</v>
      </c>
      <c r="AQ409" s="84">
        <v>147.2922953616098</v>
      </c>
      <c r="AR409" s="144">
        <v>147.29205870265125</v>
      </c>
      <c r="AS409" s="86"/>
      <c r="AT409" s="6">
        <f>IF(C409=1,IFERROR((X409-[1]abvfnd20!X409)/[1]abvfnd20!X409*100,""),"")</f>
        <v>0.87370855600481145</v>
      </c>
      <c r="AU409" s="148">
        <v>0.87370855600481145</v>
      </c>
      <c r="AV409" s="149">
        <v>-0.34861273504321649</v>
      </c>
      <c r="AW409" s="49"/>
      <c r="BB409" s="143"/>
      <c r="BC409" s="143"/>
      <c r="BD409" s="143"/>
      <c r="BE409" s="143"/>
      <c r="BF409" s="143"/>
      <c r="BG409" s="143"/>
    </row>
    <row r="410" spans="1:80" s="6" customFormat="1" ht="11.25" x14ac:dyDescent="0.2">
      <c r="A410" s="110">
        <v>760</v>
      </c>
      <c r="B410" s="111" t="s">
        <v>459</v>
      </c>
      <c r="C410" s="112">
        <v>1</v>
      </c>
      <c r="D410" s="129">
        <v>865844</v>
      </c>
      <c r="E410" s="113">
        <v>22705</v>
      </c>
      <c r="F410" s="113">
        <v>0</v>
      </c>
      <c r="G410" s="113">
        <v>58994.740000000005</v>
      </c>
      <c r="H410" s="113">
        <v>0</v>
      </c>
      <c r="I410" s="113">
        <v>0</v>
      </c>
      <c r="J410" s="113">
        <v>0</v>
      </c>
      <c r="K410" s="113">
        <v>0</v>
      </c>
      <c r="L410" s="113">
        <v>0</v>
      </c>
      <c r="M410" s="113">
        <v>0</v>
      </c>
      <c r="N410" s="113">
        <v>0</v>
      </c>
      <c r="O410" s="113">
        <v>0</v>
      </c>
      <c r="P410" s="113">
        <v>0</v>
      </c>
      <c r="Q410" s="113">
        <v>0</v>
      </c>
      <c r="R410" s="113">
        <v>0</v>
      </c>
      <c r="S410" s="114">
        <v>0</v>
      </c>
      <c r="T410" s="113" t="s">
        <v>56</v>
      </c>
      <c r="U410" s="129">
        <f t="shared" si="42"/>
        <v>947543.74</v>
      </c>
      <c r="V410" s="86">
        <f t="shared" si="43"/>
        <v>3.5843213624921848</v>
      </c>
      <c r="X410" s="129">
        <v>20918448.416320004</v>
      </c>
      <c r="Y410" s="94">
        <v>26435792</v>
      </c>
      <c r="Z410" s="113">
        <f t="shared" si="44"/>
        <v>5517343.5836799964</v>
      </c>
      <c r="AA410" s="114">
        <f t="shared" si="45"/>
        <v>197759.32471193399</v>
      </c>
      <c r="AC410" s="92">
        <v>115.50117273532265</v>
      </c>
      <c r="AD410" s="93">
        <f t="shared" si="46"/>
        <v>125.43010912232798</v>
      </c>
      <c r="AE410" s="89">
        <f t="shared" si="47"/>
        <v>9.9289363870053222</v>
      </c>
      <c r="AF410" s="94">
        <v>73.899999999999991</v>
      </c>
      <c r="AG410" s="94">
        <v>1</v>
      </c>
      <c r="AH410" s="95">
        <f t="shared" si="48"/>
        <v>125.43010912232798</v>
      </c>
      <c r="AI410" s="50"/>
      <c r="AJ410" s="50"/>
      <c r="AK410" s="78">
        <v>122.81000585236414</v>
      </c>
      <c r="AL410" s="84">
        <v>125.73813133172523</v>
      </c>
      <c r="AM410" s="84">
        <v>122.81000585236414</v>
      </c>
      <c r="AN410" s="84">
        <v>122.81000585236414</v>
      </c>
      <c r="AO410" s="144">
        <v>122.81000585236414</v>
      </c>
      <c r="AP410" s="84">
        <v>125.33243878489509</v>
      </c>
      <c r="AQ410" s="84">
        <v>125.33243878489509</v>
      </c>
      <c r="AR410" s="144">
        <v>125.43010912232798</v>
      </c>
      <c r="AS410" s="86"/>
      <c r="AT410" s="6">
        <f>IF(C410=1,IFERROR((X410-[1]abvfnd20!X410)/[1]abvfnd20!X410*100,""),"")</f>
        <v>1.1372846146444948</v>
      </c>
      <c r="AU410" s="148">
        <v>1.1372846146444948</v>
      </c>
      <c r="AV410" s="149">
        <v>3.3988513795261426</v>
      </c>
      <c r="AW410" s="49"/>
      <c r="BB410" s="143"/>
      <c r="BC410" s="143"/>
      <c r="BD410" s="143"/>
      <c r="BE410" s="143"/>
      <c r="BF410" s="143"/>
      <c r="BG410" s="143"/>
    </row>
    <row r="411" spans="1:80" s="51" customFormat="1" ht="11.25" x14ac:dyDescent="0.2">
      <c r="A411" s="115">
        <v>763</v>
      </c>
      <c r="B411" s="116" t="s">
        <v>460</v>
      </c>
      <c r="C411" s="117">
        <v>1</v>
      </c>
      <c r="D411" s="130">
        <v>336422</v>
      </c>
      <c r="E411" s="99">
        <v>541</v>
      </c>
      <c r="F411" s="99">
        <v>70519</v>
      </c>
      <c r="G411" s="99">
        <v>7535.7800000000007</v>
      </c>
      <c r="H411" s="99">
        <v>0</v>
      </c>
      <c r="I411" s="99">
        <v>0</v>
      </c>
      <c r="J411" s="99">
        <v>0</v>
      </c>
      <c r="K411" s="99">
        <v>1857433</v>
      </c>
      <c r="L411" s="99">
        <v>0</v>
      </c>
      <c r="M411" s="99">
        <v>0</v>
      </c>
      <c r="N411" s="99">
        <v>0</v>
      </c>
      <c r="O411" s="99">
        <v>0</v>
      </c>
      <c r="P411" s="99">
        <v>0</v>
      </c>
      <c r="Q411" s="99">
        <v>0</v>
      </c>
      <c r="R411" s="99">
        <v>0</v>
      </c>
      <c r="S411" s="119">
        <v>0</v>
      </c>
      <c r="T411" s="99" t="s">
        <v>56</v>
      </c>
      <c r="U411" s="129">
        <f t="shared" si="42"/>
        <v>2272450.7800000003</v>
      </c>
      <c r="V411" s="87">
        <f t="shared" si="43"/>
        <v>14.590866016350473</v>
      </c>
      <c r="X411" s="130">
        <v>12334812.139999997</v>
      </c>
      <c r="Y411" s="99">
        <v>15574475</v>
      </c>
      <c r="Z411" s="113">
        <f t="shared" si="44"/>
        <v>3239662.8600000031</v>
      </c>
      <c r="AA411" s="119">
        <f t="shared" si="45"/>
        <v>472694.86728406826</v>
      </c>
      <c r="AC411" s="92">
        <v>130.33547488089269</v>
      </c>
      <c r="AD411" s="93">
        <f t="shared" si="46"/>
        <v>122.43218592477028</v>
      </c>
      <c r="AE411" s="89">
        <f t="shared" si="47"/>
        <v>-7.9032889561224096</v>
      </c>
      <c r="AF411" s="99">
        <v>5.4</v>
      </c>
      <c r="AG411" s="99">
        <v>1</v>
      </c>
      <c r="AH411" s="95">
        <f t="shared" si="48"/>
        <v>122.43218592477028</v>
      </c>
      <c r="AJ411" s="50"/>
      <c r="AK411" s="78">
        <v>120.29903302493923</v>
      </c>
      <c r="AL411" s="84">
        <v>119.916929129903</v>
      </c>
      <c r="AM411" s="84">
        <v>120.29903302493923</v>
      </c>
      <c r="AN411" s="84">
        <v>122.8987777584655</v>
      </c>
      <c r="AO411" s="144">
        <v>122.43451627577345</v>
      </c>
      <c r="AP411" s="84">
        <v>122.43451627577345</v>
      </c>
      <c r="AQ411" s="84">
        <v>122.43220026535298</v>
      </c>
      <c r="AR411" s="144">
        <v>122.43218592477028</v>
      </c>
      <c r="AS411" s="87"/>
      <c r="AT411" s="6">
        <f>IF(C411=1,IFERROR((X411-[1]abvfnd20!X411)/[1]abvfnd20!X411*100,""),"")</f>
        <v>4.3504648054580271</v>
      </c>
      <c r="AU411" s="148">
        <v>4.3504648054580271</v>
      </c>
      <c r="AV411" s="149">
        <v>7.8960877503265348</v>
      </c>
      <c r="AW411" s="49"/>
      <c r="AX411" s="6"/>
      <c r="AY411" s="6"/>
      <c r="AZ411" s="6"/>
      <c r="BA411" s="6"/>
      <c r="BB411" s="143"/>
      <c r="BC411" s="143"/>
      <c r="BD411" s="143"/>
      <c r="BE411" s="143"/>
      <c r="BF411" s="143"/>
      <c r="BG411" s="143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</row>
    <row r="412" spans="1:80" s="6" customFormat="1" ht="11.25" x14ac:dyDescent="0.2">
      <c r="A412" s="110">
        <v>765</v>
      </c>
      <c r="B412" s="111" t="s">
        <v>461</v>
      </c>
      <c r="C412" s="112">
        <v>1</v>
      </c>
      <c r="D412" s="129">
        <v>740500</v>
      </c>
      <c r="E412" s="113">
        <v>30000</v>
      </c>
      <c r="F412" s="113">
        <v>70318</v>
      </c>
      <c r="G412" s="113">
        <v>0</v>
      </c>
      <c r="H412" s="113">
        <v>0</v>
      </c>
      <c r="I412" s="113">
        <v>0</v>
      </c>
      <c r="J412" s="113">
        <v>0</v>
      </c>
      <c r="K412" s="113">
        <v>0</v>
      </c>
      <c r="L412" s="113">
        <v>0</v>
      </c>
      <c r="M412" s="113">
        <v>0</v>
      </c>
      <c r="N412" s="113">
        <v>0</v>
      </c>
      <c r="O412" s="113">
        <v>0</v>
      </c>
      <c r="P412" s="113">
        <v>0</v>
      </c>
      <c r="Q412" s="113">
        <v>0</v>
      </c>
      <c r="R412" s="113">
        <v>0</v>
      </c>
      <c r="S412" s="114">
        <v>0</v>
      </c>
      <c r="T412" s="113" t="s">
        <v>56</v>
      </c>
      <c r="U412" s="129">
        <f t="shared" si="42"/>
        <v>840818</v>
      </c>
      <c r="V412" s="86">
        <f t="shared" si="43"/>
        <v>5.150049557753249</v>
      </c>
      <c r="X412" s="129">
        <v>7868392.9199999999</v>
      </c>
      <c r="Y412" s="94">
        <v>16326406</v>
      </c>
      <c r="Z412" s="113">
        <f t="shared" si="44"/>
        <v>8458013.0800000001</v>
      </c>
      <c r="AA412" s="114">
        <f t="shared" si="45"/>
        <v>435591.86522125197</v>
      </c>
      <c r="AC412" s="92">
        <v>182.99299811604388</v>
      </c>
      <c r="AD412" s="93">
        <f t="shared" si="46"/>
        <v>201.95755723366631</v>
      </c>
      <c r="AE412" s="89">
        <f t="shared" si="47"/>
        <v>18.964559117622429</v>
      </c>
      <c r="AF412" s="94">
        <v>0</v>
      </c>
      <c r="AG412" s="94">
        <v>1</v>
      </c>
      <c r="AH412" s="95">
        <f t="shared" si="48"/>
        <v>201.95755723366631</v>
      </c>
      <c r="AI412" s="50"/>
      <c r="AJ412" s="50"/>
      <c r="AK412" s="78">
        <v>185.28464609809171</v>
      </c>
      <c r="AL412" s="84">
        <v>178.49486492821848</v>
      </c>
      <c r="AM412" s="84">
        <v>185.28464609809171</v>
      </c>
      <c r="AN412" s="84">
        <v>201.77803952294241</v>
      </c>
      <c r="AO412" s="144">
        <v>201.95755723366631</v>
      </c>
      <c r="AP412" s="84">
        <v>201.95755723366631</v>
      </c>
      <c r="AQ412" s="84">
        <v>201.95755723366631</v>
      </c>
      <c r="AR412" s="144">
        <v>201.95755723366631</v>
      </c>
      <c r="AS412" s="86"/>
      <c r="AT412" s="6">
        <f>IF(C412=1,IFERROR((X412-[1]abvfnd20!X412)/[1]abvfnd20!X412*100,""),"")</f>
        <v>0.57036428950825346</v>
      </c>
      <c r="AU412" s="148">
        <v>0.57036428950825346</v>
      </c>
      <c r="AV412" s="149">
        <v>9.444248005492538</v>
      </c>
      <c r="AW412" s="49"/>
      <c r="BB412" s="143"/>
      <c r="BC412" s="143"/>
      <c r="BD412" s="143"/>
      <c r="BE412" s="143"/>
      <c r="BF412" s="143"/>
      <c r="BG412" s="143"/>
      <c r="BZ412" s="50"/>
      <c r="CA412" s="50"/>
      <c r="CB412" s="50"/>
    </row>
    <row r="413" spans="1:80" s="51" customFormat="1" ht="11.25" x14ac:dyDescent="0.2">
      <c r="A413" s="115">
        <v>766</v>
      </c>
      <c r="B413" s="116" t="s">
        <v>462</v>
      </c>
      <c r="C413" s="117">
        <v>1</v>
      </c>
      <c r="D413" s="130">
        <v>680625</v>
      </c>
      <c r="E413" s="99">
        <v>4086</v>
      </c>
      <c r="F413" s="99">
        <v>24495</v>
      </c>
      <c r="G413" s="99">
        <v>4986.7300000000005</v>
      </c>
      <c r="H413" s="99">
        <v>0</v>
      </c>
      <c r="I413" s="99">
        <v>0</v>
      </c>
      <c r="J413" s="99">
        <v>0</v>
      </c>
      <c r="K413" s="99">
        <v>50000</v>
      </c>
      <c r="L413" s="99">
        <v>0</v>
      </c>
      <c r="M413" s="99">
        <v>0</v>
      </c>
      <c r="N413" s="99">
        <v>0</v>
      </c>
      <c r="O413" s="99">
        <v>0</v>
      </c>
      <c r="P413" s="99">
        <v>0</v>
      </c>
      <c r="Q413" s="99">
        <v>0</v>
      </c>
      <c r="R413" s="99">
        <v>0</v>
      </c>
      <c r="S413" s="119">
        <v>0</v>
      </c>
      <c r="T413" s="99" t="s">
        <v>56</v>
      </c>
      <c r="U413" s="129">
        <f t="shared" si="42"/>
        <v>764192.73</v>
      </c>
      <c r="V413" s="87">
        <f t="shared" si="43"/>
        <v>3.497153147476928</v>
      </c>
      <c r="X413" s="130">
        <v>16651613.440000001</v>
      </c>
      <c r="Y413" s="99">
        <v>21851852</v>
      </c>
      <c r="Z413" s="113">
        <f t="shared" si="44"/>
        <v>5200238.5599999987</v>
      </c>
      <c r="AA413" s="119">
        <f t="shared" si="45"/>
        <v>181860.30647734881</v>
      </c>
      <c r="AC413" s="96">
        <v>130.63952623717256</v>
      </c>
      <c r="AD413" s="97">
        <f t="shared" si="46"/>
        <v>130.13748950878031</v>
      </c>
      <c r="AE413" s="98">
        <f t="shared" si="47"/>
        <v>-0.50203672839225533</v>
      </c>
      <c r="AF413" s="99">
        <v>6</v>
      </c>
      <c r="AG413" s="99">
        <v>1</v>
      </c>
      <c r="AH413" s="100">
        <f t="shared" si="48"/>
        <v>130.13748950878031</v>
      </c>
      <c r="AJ413" s="50"/>
      <c r="AK413" s="78">
        <v>133.37581741615733</v>
      </c>
      <c r="AL413" s="84">
        <v>134.6922554335473</v>
      </c>
      <c r="AM413" s="84">
        <v>133.37581741615733</v>
      </c>
      <c r="AN413" s="84">
        <v>130.27252180275241</v>
      </c>
      <c r="AO413" s="144">
        <v>130.13829617202904</v>
      </c>
      <c r="AP413" s="84">
        <v>130.13829617202904</v>
      </c>
      <c r="AQ413" s="84">
        <v>130.13748950878031</v>
      </c>
      <c r="AR413" s="144">
        <v>130.13748950878031</v>
      </c>
      <c r="AS413" s="87"/>
      <c r="AT413" s="6">
        <f>IF(C413=1,IFERROR((X413-[1]abvfnd20!X413)/[1]abvfnd20!X413*100,""),"")</f>
        <v>1.6645442052801089</v>
      </c>
      <c r="AU413" s="148">
        <v>1.6645442052801089</v>
      </c>
      <c r="AV413" s="149">
        <v>-0.87689972486485246</v>
      </c>
      <c r="AW413" s="49"/>
      <c r="AX413" s="6"/>
      <c r="AY413" s="6"/>
      <c r="AZ413" s="6"/>
      <c r="BA413" s="6"/>
      <c r="BB413" s="143"/>
      <c r="BC413" s="143"/>
      <c r="BD413" s="143"/>
      <c r="BE413" s="143"/>
      <c r="BF413" s="143"/>
      <c r="BG413" s="143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</row>
    <row r="414" spans="1:80" s="6" customFormat="1" ht="11.25" x14ac:dyDescent="0.2">
      <c r="A414" s="110">
        <v>767</v>
      </c>
      <c r="B414" s="111" t="s">
        <v>463</v>
      </c>
      <c r="C414" s="112">
        <v>1</v>
      </c>
      <c r="D414" s="129">
        <v>912671</v>
      </c>
      <c r="E414" s="113">
        <v>103534</v>
      </c>
      <c r="F414" s="113">
        <v>110146</v>
      </c>
      <c r="G414" s="113">
        <v>50367.450000000004</v>
      </c>
      <c r="H414" s="113">
        <v>0</v>
      </c>
      <c r="I414" s="113">
        <v>0</v>
      </c>
      <c r="J414" s="113">
        <v>800000</v>
      </c>
      <c r="K414" s="113">
        <v>1195000</v>
      </c>
      <c r="L414" s="113">
        <v>0</v>
      </c>
      <c r="M414" s="113">
        <v>0</v>
      </c>
      <c r="N414" s="113">
        <v>0</v>
      </c>
      <c r="O414" s="113">
        <v>0</v>
      </c>
      <c r="P414" s="113">
        <v>0</v>
      </c>
      <c r="Q414" s="113">
        <v>0</v>
      </c>
      <c r="R414" s="113">
        <v>0</v>
      </c>
      <c r="S414" s="114">
        <v>0</v>
      </c>
      <c r="T414" s="113" t="s">
        <v>56</v>
      </c>
      <c r="U414" s="129">
        <f t="shared" si="42"/>
        <v>3171718.45</v>
      </c>
      <c r="V414" s="86">
        <f t="shared" si="43"/>
        <v>13.290308564918593</v>
      </c>
      <c r="X414" s="129">
        <v>18621361.77</v>
      </c>
      <c r="Y414" s="94">
        <v>23864897</v>
      </c>
      <c r="Z414" s="113">
        <f t="shared" si="44"/>
        <v>5243535.2300000004</v>
      </c>
      <c r="AA414" s="114">
        <f t="shared" si="45"/>
        <v>696882.01177721389</v>
      </c>
      <c r="AC414" s="92">
        <v>114.30488776440907</v>
      </c>
      <c r="AD414" s="93">
        <f t="shared" si="46"/>
        <v>124.41633041868982</v>
      </c>
      <c r="AE414" s="89">
        <f t="shared" si="47"/>
        <v>10.111442654280751</v>
      </c>
      <c r="AF414" s="94">
        <v>67.23</v>
      </c>
      <c r="AG414" s="94">
        <v>1</v>
      </c>
      <c r="AH414" s="95">
        <f t="shared" si="48"/>
        <v>124.41633041868982</v>
      </c>
      <c r="AI414" s="50"/>
      <c r="AJ414" s="50"/>
      <c r="AK414" s="78">
        <v>125.27897765036296</v>
      </c>
      <c r="AL414" s="84">
        <v>122.08443297742188</v>
      </c>
      <c r="AM414" s="84">
        <v>125.27897765036296</v>
      </c>
      <c r="AN414" s="84">
        <v>125.27897765036296</v>
      </c>
      <c r="AO414" s="144">
        <v>125.27897765036296</v>
      </c>
      <c r="AP414" s="84">
        <v>124.4445129654588</v>
      </c>
      <c r="AQ414" s="84">
        <v>124.4445129654588</v>
      </c>
      <c r="AR414" s="144">
        <v>124.41633041868982</v>
      </c>
      <c r="AS414" s="86"/>
      <c r="AT414" s="6">
        <f>IF(C414=1,IFERROR((X414-[1]abvfnd20!X414)/[1]abvfnd20!X414*100,""),"")</f>
        <v>0.66719471961116505</v>
      </c>
      <c r="AU414" s="148">
        <v>0.66719471961116505</v>
      </c>
      <c r="AV414" s="149">
        <v>0.32651555700395185</v>
      </c>
      <c r="AW414" s="49"/>
      <c r="BB414" s="143"/>
      <c r="BC414" s="143"/>
      <c r="BD414" s="143"/>
      <c r="BE414" s="143"/>
      <c r="BF414" s="143"/>
      <c r="BG414" s="143"/>
    </row>
    <row r="415" spans="1:80" s="6" customFormat="1" ht="11.25" x14ac:dyDescent="0.2">
      <c r="A415" s="110">
        <v>770</v>
      </c>
      <c r="B415" s="111" t="s">
        <v>464</v>
      </c>
      <c r="C415" s="112">
        <v>1</v>
      </c>
      <c r="D415" s="129">
        <v>455000</v>
      </c>
      <c r="E415" s="113">
        <v>0</v>
      </c>
      <c r="F415" s="113">
        <v>24973</v>
      </c>
      <c r="G415" s="113">
        <v>2141.44</v>
      </c>
      <c r="H415" s="113">
        <v>0</v>
      </c>
      <c r="I415" s="113">
        <v>0</v>
      </c>
      <c r="J415" s="113">
        <v>0</v>
      </c>
      <c r="K415" s="113">
        <v>0</v>
      </c>
      <c r="L415" s="113">
        <v>0</v>
      </c>
      <c r="M415" s="113">
        <v>0</v>
      </c>
      <c r="N415" s="113">
        <v>0</v>
      </c>
      <c r="O415" s="113">
        <v>0</v>
      </c>
      <c r="P415" s="113">
        <v>0</v>
      </c>
      <c r="Q415" s="113">
        <v>0</v>
      </c>
      <c r="R415" s="113">
        <v>0</v>
      </c>
      <c r="S415" s="114">
        <v>0</v>
      </c>
      <c r="T415" s="113" t="s">
        <v>66</v>
      </c>
      <c r="U415" s="129">
        <f t="shared" si="42"/>
        <v>204564.44</v>
      </c>
      <c r="V415" s="86">
        <f t="shared" si="43"/>
        <v>0.88156194768903573</v>
      </c>
      <c r="X415" s="129">
        <v>20061782.279999997</v>
      </c>
      <c r="Y415" s="94">
        <v>23204772</v>
      </c>
      <c r="Z415" s="113">
        <f t="shared" si="44"/>
        <v>3142989.7200000025</v>
      </c>
      <c r="AA415" s="114">
        <f t="shared" si="45"/>
        <v>27707.401391298194</v>
      </c>
      <c r="AC415" s="92">
        <v>111.36149336436991</v>
      </c>
      <c r="AD415" s="93">
        <f t="shared" si="46"/>
        <v>115.52844246402969</v>
      </c>
      <c r="AE415" s="89">
        <f t="shared" si="47"/>
        <v>4.1669490996597887</v>
      </c>
      <c r="AF415" s="94">
        <v>2</v>
      </c>
      <c r="AG415" s="94">
        <v>1</v>
      </c>
      <c r="AH415" s="95">
        <f t="shared" si="48"/>
        <v>115.52844246402969</v>
      </c>
      <c r="AI415" s="50"/>
      <c r="AJ415" s="50"/>
      <c r="AK415" s="78">
        <v>114.80809809011939</v>
      </c>
      <c r="AL415" s="84">
        <v>119.71025744670925</v>
      </c>
      <c r="AM415" s="84">
        <v>114.80809809011939</v>
      </c>
      <c r="AN415" s="84">
        <v>115.28524627786496</v>
      </c>
      <c r="AO415" s="144">
        <v>115.52816050718233</v>
      </c>
      <c r="AP415" s="84">
        <v>115.52816050718233</v>
      </c>
      <c r="AQ415" s="84">
        <v>115.52844246402969</v>
      </c>
      <c r="AR415" s="144">
        <v>115.52844246402969</v>
      </c>
      <c r="AS415" s="86"/>
      <c r="AT415" s="6">
        <f>IF(C415=1,IFERROR((X415-[1]abvfnd20!X415)/[1]abvfnd20!X415*100,""),"")</f>
        <v>0.89308337478623168</v>
      </c>
      <c r="AU415" s="148">
        <v>0.89308337478623168</v>
      </c>
      <c r="AV415" s="149">
        <v>1.5383925173248727</v>
      </c>
      <c r="AW415" s="49"/>
      <c r="BB415" s="143"/>
      <c r="BC415" s="143"/>
      <c r="BD415" s="143"/>
      <c r="BE415" s="143"/>
      <c r="BF415" s="143"/>
      <c r="BG415" s="143"/>
    </row>
    <row r="416" spans="1:80" s="6" customFormat="1" ht="11.25" x14ac:dyDescent="0.2">
      <c r="A416" s="110">
        <v>773</v>
      </c>
      <c r="B416" s="111" t="s">
        <v>465</v>
      </c>
      <c r="C416" s="112">
        <v>1</v>
      </c>
      <c r="D416" s="129">
        <v>1640471</v>
      </c>
      <c r="E416" s="113">
        <v>18947</v>
      </c>
      <c r="F416" s="113">
        <v>203654</v>
      </c>
      <c r="G416" s="113">
        <v>59700.480000000003</v>
      </c>
      <c r="H416" s="113">
        <v>0</v>
      </c>
      <c r="I416" s="113">
        <v>1106002</v>
      </c>
      <c r="J416" s="113">
        <v>0</v>
      </c>
      <c r="K416" s="113">
        <v>0</v>
      </c>
      <c r="L416" s="113">
        <v>0</v>
      </c>
      <c r="M416" s="113">
        <v>0</v>
      </c>
      <c r="N416" s="113">
        <v>0</v>
      </c>
      <c r="O416" s="113">
        <v>0</v>
      </c>
      <c r="P416" s="113">
        <v>0</v>
      </c>
      <c r="Q416" s="113">
        <v>0</v>
      </c>
      <c r="R416" s="113">
        <v>0</v>
      </c>
      <c r="S416" s="114">
        <v>0</v>
      </c>
      <c r="T416" s="113" t="s">
        <v>56</v>
      </c>
      <c r="U416" s="129">
        <f t="shared" si="42"/>
        <v>3028774.48</v>
      </c>
      <c r="V416" s="86">
        <f t="shared" si="43"/>
        <v>7.3747032641834629</v>
      </c>
      <c r="X416" s="129">
        <v>26062844.622510001</v>
      </c>
      <c r="Y416" s="94">
        <v>41069781</v>
      </c>
      <c r="Z416" s="113">
        <f t="shared" si="44"/>
        <v>15006936.377489999</v>
      </c>
      <c r="AA416" s="114">
        <f t="shared" si="45"/>
        <v>1106717.0268846904</v>
      </c>
      <c r="AC416" s="92">
        <v>138.78395176044552</v>
      </c>
      <c r="AD416" s="93">
        <f t="shared" si="46"/>
        <v>153.3334697418253</v>
      </c>
      <c r="AE416" s="89">
        <f t="shared" si="47"/>
        <v>14.549517981379779</v>
      </c>
      <c r="AF416" s="94">
        <v>46.82</v>
      </c>
      <c r="AG416" s="94">
        <v>1</v>
      </c>
      <c r="AH416" s="95">
        <f t="shared" si="48"/>
        <v>153.3334697418253</v>
      </c>
      <c r="AI416" s="50"/>
      <c r="AJ416" s="50"/>
      <c r="AK416" s="78">
        <v>150.35599800105774</v>
      </c>
      <c r="AL416" s="84">
        <v>148.55209706933783</v>
      </c>
      <c r="AM416" s="84">
        <v>150.35599800105774</v>
      </c>
      <c r="AN416" s="84">
        <v>153.84749259297234</v>
      </c>
      <c r="AO416" s="144">
        <v>153.34195473505514</v>
      </c>
      <c r="AP416" s="84">
        <v>153.34195473505514</v>
      </c>
      <c r="AQ416" s="84">
        <v>153.33364163561762</v>
      </c>
      <c r="AR416" s="144">
        <v>153.3334697418253</v>
      </c>
      <c r="AS416" s="86"/>
      <c r="AT416" s="6">
        <f>IF(C416=1,IFERROR((X416-[1]abvfnd20!X416)/[1]abvfnd20!X416*100,""),"")</f>
        <v>2.0953094627018274</v>
      </c>
      <c r="AU416" s="148">
        <v>2.0953094627018274</v>
      </c>
      <c r="AV416" s="149">
        <v>3.2051410757973304</v>
      </c>
      <c r="AW416" s="49"/>
      <c r="BB416" s="143"/>
      <c r="BC416" s="143"/>
      <c r="BD416" s="143"/>
      <c r="BE416" s="143"/>
      <c r="BF416" s="143"/>
      <c r="BG416" s="143"/>
    </row>
    <row r="417" spans="1:80" s="6" customFormat="1" ht="11.25" x14ac:dyDescent="0.2">
      <c r="A417" s="110">
        <v>774</v>
      </c>
      <c r="B417" s="111" t="s">
        <v>466</v>
      </c>
      <c r="C417" s="112">
        <v>1</v>
      </c>
      <c r="D417" s="129">
        <v>372477</v>
      </c>
      <c r="E417" s="113">
        <v>0</v>
      </c>
      <c r="F417" s="113">
        <v>7134</v>
      </c>
      <c r="G417" s="113">
        <v>80294.760000000009</v>
      </c>
      <c r="H417" s="113">
        <v>0</v>
      </c>
      <c r="I417" s="113">
        <v>0</v>
      </c>
      <c r="J417" s="113">
        <v>0</v>
      </c>
      <c r="K417" s="113">
        <v>0</v>
      </c>
      <c r="L417" s="113">
        <v>0</v>
      </c>
      <c r="M417" s="113">
        <v>0</v>
      </c>
      <c r="N417" s="113">
        <v>0</v>
      </c>
      <c r="O417" s="113">
        <v>0</v>
      </c>
      <c r="P417" s="113">
        <v>0</v>
      </c>
      <c r="Q417" s="113">
        <v>0</v>
      </c>
      <c r="R417" s="113">
        <v>0</v>
      </c>
      <c r="S417" s="114">
        <v>0</v>
      </c>
      <c r="T417" s="113" t="s">
        <v>66</v>
      </c>
      <c r="U417" s="129">
        <f t="shared" si="42"/>
        <v>232694.79</v>
      </c>
      <c r="V417" s="86">
        <f t="shared" si="43"/>
        <v>1.8932558100702415</v>
      </c>
      <c r="X417" s="129">
        <v>4423020.3299557688</v>
      </c>
      <c r="Y417" s="94">
        <v>12290721.029999999</v>
      </c>
      <c r="Z417" s="113">
        <f t="shared" si="44"/>
        <v>7867700.7000442306</v>
      </c>
      <c r="AA417" s="114">
        <f t="shared" si="45"/>
        <v>148955.70062252445</v>
      </c>
      <c r="AC417" s="92">
        <v>308.65660282080694</v>
      </c>
      <c r="AD417" s="93">
        <f t="shared" si="46"/>
        <v>274.51298939652162</v>
      </c>
      <c r="AE417" s="89">
        <f t="shared" si="47"/>
        <v>-34.14361342428532</v>
      </c>
      <c r="AF417" s="94">
        <v>38.28</v>
      </c>
      <c r="AG417" s="94">
        <v>1</v>
      </c>
      <c r="AH417" s="95">
        <f t="shared" si="48"/>
        <v>274.51298939652162</v>
      </c>
      <c r="AI417" s="50"/>
      <c r="AJ417" s="50"/>
      <c r="AK417" s="78">
        <v>268.06181252102294</v>
      </c>
      <c r="AL417" s="84">
        <v>290.98960870838016</v>
      </c>
      <c r="AM417" s="84">
        <v>268.06181252102294</v>
      </c>
      <c r="AN417" s="84">
        <v>274.81940247371415</v>
      </c>
      <c r="AO417" s="144">
        <v>274.54063145341149</v>
      </c>
      <c r="AP417" s="84">
        <v>274.54063145341149</v>
      </c>
      <c r="AQ417" s="84">
        <v>274.5154145307809</v>
      </c>
      <c r="AR417" s="144">
        <v>274.51298939652162</v>
      </c>
      <c r="AS417" s="86"/>
      <c r="AT417" s="6">
        <f>IF(C417=1,IFERROR((X417-[1]abvfnd20!X417)/[1]abvfnd20!X417*100,""),"")</f>
        <v>-2.5392554840948307</v>
      </c>
      <c r="AU417" s="148">
        <v>-2.5392554840948307</v>
      </c>
      <c r="AV417" s="149">
        <v>-0.28785353942312952</v>
      </c>
      <c r="AW417" s="49"/>
      <c r="BB417" s="143"/>
      <c r="BC417" s="143"/>
      <c r="BD417" s="143"/>
      <c r="BE417" s="143"/>
      <c r="BF417" s="143"/>
      <c r="BG417" s="143"/>
    </row>
    <row r="418" spans="1:80" s="6" customFormat="1" ht="11.25" x14ac:dyDescent="0.2">
      <c r="A418" s="110">
        <v>775</v>
      </c>
      <c r="B418" s="111" t="s">
        <v>467</v>
      </c>
      <c r="C418" s="112">
        <v>1</v>
      </c>
      <c r="D418" s="129">
        <v>2664257</v>
      </c>
      <c r="E418" s="113">
        <v>785678</v>
      </c>
      <c r="F418" s="113">
        <v>32205</v>
      </c>
      <c r="G418" s="113">
        <v>33334.490000000005</v>
      </c>
      <c r="H418" s="113">
        <v>0</v>
      </c>
      <c r="I418" s="113">
        <v>0</v>
      </c>
      <c r="J418" s="113">
        <v>1730737</v>
      </c>
      <c r="K418" s="113">
        <v>287702</v>
      </c>
      <c r="L418" s="113">
        <v>0</v>
      </c>
      <c r="M418" s="113">
        <v>0</v>
      </c>
      <c r="N418" s="113">
        <v>0</v>
      </c>
      <c r="O418" s="113">
        <v>0</v>
      </c>
      <c r="P418" s="113">
        <v>0</v>
      </c>
      <c r="Q418" s="113">
        <v>0</v>
      </c>
      <c r="R418" s="113">
        <v>0</v>
      </c>
      <c r="S418" s="114">
        <v>0</v>
      </c>
      <c r="T418" s="113" t="s">
        <v>56</v>
      </c>
      <c r="U418" s="129">
        <f t="shared" si="42"/>
        <v>5533913.4900000002</v>
      </c>
      <c r="V418" s="86">
        <f t="shared" si="43"/>
        <v>5.9749985804567789</v>
      </c>
      <c r="X418" s="129">
        <v>73935156.649260655</v>
      </c>
      <c r="Y418" s="94">
        <v>92617821</v>
      </c>
      <c r="Z418" s="113">
        <f t="shared" si="44"/>
        <v>18682664.350739345</v>
      </c>
      <c r="AA418" s="114">
        <f t="shared" si="45"/>
        <v>1116288.9297481806</v>
      </c>
      <c r="AC418" s="92">
        <v>118.07462054758699</v>
      </c>
      <c r="AD418" s="93">
        <f t="shared" si="46"/>
        <v>123.75916440445769</v>
      </c>
      <c r="AE418" s="89">
        <f t="shared" si="47"/>
        <v>5.6845438568707038</v>
      </c>
      <c r="AF418" s="94">
        <v>49.35</v>
      </c>
      <c r="AG418" s="94">
        <v>1</v>
      </c>
      <c r="AH418" s="95">
        <f t="shared" si="48"/>
        <v>123.75916440445769</v>
      </c>
      <c r="AI418" s="50"/>
      <c r="AJ418" s="50"/>
      <c r="AK418" s="78">
        <v>121.659548372825</v>
      </c>
      <c r="AL418" s="84">
        <v>122.55289027193017</v>
      </c>
      <c r="AM418" s="84">
        <v>121.659548372825</v>
      </c>
      <c r="AN418" s="84">
        <v>123.06158297123604</v>
      </c>
      <c r="AO418" s="144">
        <v>123.75473103368968</v>
      </c>
      <c r="AP418" s="84">
        <v>123.75473103368968</v>
      </c>
      <c r="AQ418" s="84">
        <v>123.75916182840945</v>
      </c>
      <c r="AR418" s="144">
        <v>123.75916440445769</v>
      </c>
      <c r="AS418" s="86"/>
      <c r="AT418" s="6">
        <f>IF(C418=1,IFERROR((X418-[1]abvfnd20!X418)/[1]abvfnd20!X418*100,""),"")</f>
        <v>3.7370324438816578</v>
      </c>
      <c r="AU418" s="148">
        <v>3.7370324438816578</v>
      </c>
      <c r="AV418" s="149">
        <v>5.4964472573575556</v>
      </c>
      <c r="AW418" s="49"/>
      <c r="BB418" s="143"/>
      <c r="BC418" s="143"/>
      <c r="BD418" s="143"/>
      <c r="BE418" s="143"/>
      <c r="BF418" s="143"/>
      <c r="BG418" s="143"/>
    </row>
    <row r="419" spans="1:80" s="6" customFormat="1" ht="11.25" x14ac:dyDescent="0.2">
      <c r="A419" s="110">
        <v>778</v>
      </c>
      <c r="B419" s="111" t="s">
        <v>468</v>
      </c>
      <c r="C419" s="112">
        <v>1</v>
      </c>
      <c r="D419" s="129">
        <v>242562</v>
      </c>
      <c r="E419" s="113">
        <v>0</v>
      </c>
      <c r="F419" s="113">
        <v>52065</v>
      </c>
      <c r="G419" s="113">
        <v>2100.98</v>
      </c>
      <c r="H419" s="113">
        <v>0</v>
      </c>
      <c r="I419" s="113">
        <v>0</v>
      </c>
      <c r="J419" s="113">
        <v>259756</v>
      </c>
      <c r="K419" s="113">
        <v>0</v>
      </c>
      <c r="L419" s="113">
        <v>0</v>
      </c>
      <c r="M419" s="113">
        <v>0</v>
      </c>
      <c r="N419" s="113">
        <v>0</v>
      </c>
      <c r="O419" s="113">
        <v>0</v>
      </c>
      <c r="P419" s="113">
        <v>0</v>
      </c>
      <c r="Q419" s="113">
        <v>0</v>
      </c>
      <c r="R419" s="113">
        <v>0</v>
      </c>
      <c r="S419" s="114">
        <v>0</v>
      </c>
      <c r="T419" s="113" t="s">
        <v>56</v>
      </c>
      <c r="U419" s="129">
        <f t="shared" si="42"/>
        <v>556483.98</v>
      </c>
      <c r="V419" s="86">
        <f t="shared" si="43"/>
        <v>3.5002364699521298</v>
      </c>
      <c r="X419" s="129">
        <v>14111900.640000004</v>
      </c>
      <c r="Y419" s="94">
        <v>15898468.140000001</v>
      </c>
      <c r="Z419" s="113">
        <f t="shared" si="44"/>
        <v>1786567.4999999963</v>
      </c>
      <c r="AA419" s="114">
        <f t="shared" si="45"/>
        <v>62534.087195311884</v>
      </c>
      <c r="AC419" s="92">
        <v>108.41934561971085</v>
      </c>
      <c r="AD419" s="93">
        <f t="shared" si="46"/>
        <v>112.21687607350303</v>
      </c>
      <c r="AE419" s="89">
        <f t="shared" si="47"/>
        <v>3.7975304537921772</v>
      </c>
      <c r="AF419" s="94">
        <v>3</v>
      </c>
      <c r="AG419" s="94">
        <v>1</v>
      </c>
      <c r="AH419" s="95">
        <f t="shared" si="48"/>
        <v>112.21687607350303</v>
      </c>
      <c r="AI419" s="50"/>
      <c r="AJ419" s="50"/>
      <c r="AK419" s="78">
        <v>113.21599606248334</v>
      </c>
      <c r="AL419" s="84">
        <v>113.38636272764226</v>
      </c>
      <c r="AM419" s="84">
        <v>113.21599606248334</v>
      </c>
      <c r="AN419" s="84">
        <v>112.41235015341647</v>
      </c>
      <c r="AO419" s="144">
        <v>112.2173498314208</v>
      </c>
      <c r="AP419" s="84">
        <v>112.2173498314208</v>
      </c>
      <c r="AQ419" s="84">
        <v>112.21687607350303</v>
      </c>
      <c r="AR419" s="144">
        <v>112.21687607350303</v>
      </c>
      <c r="AS419" s="86"/>
      <c r="AT419" s="6">
        <f>IF(C419=1,IFERROR((X419-[1]abvfnd20!X419)/[1]abvfnd20!X419*100,""),"")</f>
        <v>-0.56966975248694007</v>
      </c>
      <c r="AU419" s="148">
        <v>-0.56966975248694007</v>
      </c>
      <c r="AV419" s="149">
        <v>-1.8276989147025235</v>
      </c>
      <c r="AW419" s="49"/>
      <c r="BB419" s="143"/>
      <c r="BC419" s="143"/>
      <c r="BD419" s="143"/>
      <c r="BE419" s="143"/>
      <c r="BF419" s="143"/>
      <c r="BG419" s="143"/>
    </row>
    <row r="420" spans="1:80" s="6" customFormat="1" ht="11.25" x14ac:dyDescent="0.2">
      <c r="A420" s="110">
        <v>780</v>
      </c>
      <c r="B420" s="111" t="s">
        <v>469</v>
      </c>
      <c r="C420" s="112">
        <v>1</v>
      </c>
      <c r="D420" s="129">
        <v>2226056</v>
      </c>
      <c r="E420" s="113">
        <v>4432506</v>
      </c>
      <c r="F420" s="113">
        <v>0</v>
      </c>
      <c r="G420" s="113">
        <v>0</v>
      </c>
      <c r="H420" s="113">
        <v>0</v>
      </c>
      <c r="I420" s="113">
        <v>0</v>
      </c>
      <c r="J420" s="113">
        <v>0</v>
      </c>
      <c r="K420" s="113">
        <v>0</v>
      </c>
      <c r="L420" s="113">
        <v>0</v>
      </c>
      <c r="M420" s="113">
        <v>0</v>
      </c>
      <c r="N420" s="113">
        <v>0</v>
      </c>
      <c r="O420" s="113">
        <v>0</v>
      </c>
      <c r="P420" s="113">
        <v>0</v>
      </c>
      <c r="Q420" s="113">
        <v>0</v>
      </c>
      <c r="R420" s="113">
        <v>0</v>
      </c>
      <c r="S420" s="114">
        <v>0</v>
      </c>
      <c r="T420" s="113" t="s">
        <v>56</v>
      </c>
      <c r="U420" s="129">
        <f t="shared" si="42"/>
        <v>6658562</v>
      </c>
      <c r="V420" s="86">
        <f t="shared" si="43"/>
        <v>12.994387846694543</v>
      </c>
      <c r="X420" s="129">
        <v>40183483.009999998</v>
      </c>
      <c r="Y420" s="94">
        <v>51241829</v>
      </c>
      <c r="Z420" s="113">
        <f t="shared" si="44"/>
        <v>11058345.990000002</v>
      </c>
      <c r="AA420" s="114">
        <f t="shared" si="45"/>
        <v>1436964.3673699938</v>
      </c>
      <c r="AC420" s="92">
        <v>112.23206685161371</v>
      </c>
      <c r="AD420" s="93">
        <f t="shared" si="46"/>
        <v>123.94362285677339</v>
      </c>
      <c r="AE420" s="89">
        <f t="shared" si="47"/>
        <v>11.711556005159679</v>
      </c>
      <c r="AF420" s="94">
        <v>52.180000000000007</v>
      </c>
      <c r="AG420" s="94">
        <v>1</v>
      </c>
      <c r="AH420" s="95">
        <f t="shared" si="48"/>
        <v>123.94362285677339</v>
      </c>
      <c r="AI420" s="50"/>
      <c r="AJ420" s="50"/>
      <c r="AK420" s="78">
        <v>119.05136730706023</v>
      </c>
      <c r="AL420" s="84">
        <v>120.07167854688647</v>
      </c>
      <c r="AM420" s="84">
        <v>119.05136730706023</v>
      </c>
      <c r="AN420" s="84">
        <v>123.64965936023593</v>
      </c>
      <c r="AO420" s="144">
        <v>123.93980549938748</v>
      </c>
      <c r="AP420" s="84">
        <v>123.93980549938748</v>
      </c>
      <c r="AQ420" s="84">
        <v>123.94352228199881</v>
      </c>
      <c r="AR420" s="144">
        <v>123.94362285677339</v>
      </c>
      <c r="AS420" s="86"/>
      <c r="AT420" s="6">
        <f>IF(C420=1,IFERROR((X420-[1]abvfnd20!X420)/[1]abvfnd20!X420*100,""),"")</f>
        <v>0.78604121979875907</v>
      </c>
      <c r="AU420" s="148">
        <v>0.78604121979875907</v>
      </c>
      <c r="AV420" s="149">
        <v>5.3481522163964597</v>
      </c>
      <c r="AW420" s="49"/>
      <c r="BB420" s="143"/>
      <c r="BC420" s="143"/>
      <c r="BD420" s="143"/>
      <c r="BE420" s="143"/>
      <c r="BF420" s="143"/>
      <c r="BG420" s="143"/>
    </row>
    <row r="421" spans="1:80" s="6" customFormat="1" ht="11.25" x14ac:dyDescent="0.2">
      <c r="A421" s="110">
        <v>801</v>
      </c>
      <c r="B421" s="111" t="s">
        <v>470</v>
      </c>
      <c r="C421" s="112">
        <v>1</v>
      </c>
      <c r="D421" s="129">
        <v>685000</v>
      </c>
      <c r="E421" s="113">
        <v>2847</v>
      </c>
      <c r="F421" s="113">
        <v>0</v>
      </c>
      <c r="G421" s="113">
        <v>0</v>
      </c>
      <c r="H421" s="113">
        <v>0</v>
      </c>
      <c r="I421" s="113">
        <v>0</v>
      </c>
      <c r="J421" s="113">
        <v>0</v>
      </c>
      <c r="K421" s="113">
        <v>50000</v>
      </c>
      <c r="L421" s="113">
        <v>0</v>
      </c>
      <c r="M421" s="113">
        <v>0</v>
      </c>
      <c r="N421" s="113">
        <v>0</v>
      </c>
      <c r="O421" s="113">
        <v>0</v>
      </c>
      <c r="P421" s="113">
        <v>0</v>
      </c>
      <c r="Q421" s="113">
        <v>0</v>
      </c>
      <c r="R421" s="113">
        <v>0</v>
      </c>
      <c r="S421" s="114">
        <v>0</v>
      </c>
      <c r="T421" s="113" t="s">
        <v>56</v>
      </c>
      <c r="U421" s="129">
        <f t="shared" si="42"/>
        <v>737847</v>
      </c>
      <c r="V421" s="86">
        <f t="shared" si="43"/>
        <v>4.3984844615460554</v>
      </c>
      <c r="X421" s="129">
        <v>16217721.547997823</v>
      </c>
      <c r="Y421" s="94">
        <v>16775028</v>
      </c>
      <c r="Z421" s="113">
        <f t="shared" si="44"/>
        <v>557306.45200217701</v>
      </c>
      <c r="AA421" s="114">
        <f t="shared" si="45"/>
        <v>24513.037694509381</v>
      </c>
      <c r="AC421" s="92">
        <v>108.28762706862933</v>
      </c>
      <c r="AD421" s="93">
        <f t="shared" si="46"/>
        <v>103.28525442202728</v>
      </c>
      <c r="AE421" s="89">
        <f t="shared" si="47"/>
        <v>-5.0023726466020548</v>
      </c>
      <c r="AF421" s="94">
        <v>0</v>
      </c>
      <c r="AG421" s="94">
        <v>1</v>
      </c>
      <c r="AH421" s="95">
        <f t="shared" si="48"/>
        <v>103.28525442202728</v>
      </c>
      <c r="AI421" s="50"/>
      <c r="AJ421" s="50"/>
      <c r="AK421" s="78">
        <v>96.907529795717821</v>
      </c>
      <c r="AL421" s="84">
        <v>137.53971004751858</v>
      </c>
      <c r="AM421" s="84">
        <v>96.907529795717821</v>
      </c>
      <c r="AN421" s="84">
        <v>96.907529795717821</v>
      </c>
      <c r="AO421" s="144">
        <v>96.907529795717821</v>
      </c>
      <c r="AP421" s="84">
        <v>98.065705178934024</v>
      </c>
      <c r="AQ421" s="84">
        <v>103.28525442202728</v>
      </c>
      <c r="AR421" s="144">
        <v>103.28525442202728</v>
      </c>
      <c r="AS421" s="86"/>
      <c r="AT421" s="6">
        <f>IF(C421=1,IFERROR((X421-[1]abvfnd20!X421)/[1]abvfnd20!X421*100,""),"")</f>
        <v>5.7129657974907229</v>
      </c>
      <c r="AU421" s="148">
        <v>5.7129657974907229</v>
      </c>
      <c r="AV421" s="149">
        <v>12.835081797730588</v>
      </c>
      <c r="AW421" s="49"/>
      <c r="BB421" s="143"/>
      <c r="BC421" s="143"/>
      <c r="BD421" s="143"/>
      <c r="BE421" s="143"/>
      <c r="BF421" s="143"/>
      <c r="BG421" s="143"/>
    </row>
    <row r="422" spans="1:80" s="6" customFormat="1" ht="11.25" x14ac:dyDescent="0.2">
      <c r="A422" s="110">
        <v>805</v>
      </c>
      <c r="B422" s="111" t="s">
        <v>471</v>
      </c>
      <c r="C422" s="112">
        <v>1</v>
      </c>
      <c r="D422" s="129">
        <v>982817</v>
      </c>
      <c r="E422" s="113">
        <v>0</v>
      </c>
      <c r="F422" s="113">
        <v>0</v>
      </c>
      <c r="G422" s="113">
        <v>0</v>
      </c>
      <c r="H422" s="113">
        <v>0</v>
      </c>
      <c r="I422" s="113">
        <v>0</v>
      </c>
      <c r="J422" s="113">
        <v>0</v>
      </c>
      <c r="K422" s="113">
        <v>0</v>
      </c>
      <c r="L422" s="113">
        <v>0</v>
      </c>
      <c r="M422" s="113">
        <v>0</v>
      </c>
      <c r="N422" s="113">
        <v>0</v>
      </c>
      <c r="O422" s="113">
        <v>0</v>
      </c>
      <c r="P422" s="113">
        <v>0</v>
      </c>
      <c r="Q422" s="113">
        <v>0</v>
      </c>
      <c r="R422" s="113">
        <v>0</v>
      </c>
      <c r="S422" s="114">
        <v>0</v>
      </c>
      <c r="T422" s="113" t="s">
        <v>56</v>
      </c>
      <c r="U422" s="129">
        <f t="shared" si="42"/>
        <v>982817</v>
      </c>
      <c r="V422" s="86">
        <f t="shared" si="43"/>
        <v>4.2691600655392481</v>
      </c>
      <c r="X422" s="129">
        <v>20447639.179795522</v>
      </c>
      <c r="Y422" s="94">
        <v>23021320</v>
      </c>
      <c r="Z422" s="113">
        <f t="shared" si="44"/>
        <v>2573680.8202044778</v>
      </c>
      <c r="AA422" s="114">
        <f t="shared" si="45"/>
        <v>109874.55379061254</v>
      </c>
      <c r="AC422" s="92">
        <v>109.26903797950793</v>
      </c>
      <c r="AD422" s="93">
        <f t="shared" si="46"/>
        <v>112.04934342175</v>
      </c>
      <c r="AE422" s="89">
        <f t="shared" si="47"/>
        <v>2.7803054422420672</v>
      </c>
      <c r="AF422" s="94">
        <v>0</v>
      </c>
      <c r="AG422" s="94">
        <v>1</v>
      </c>
      <c r="AH422" s="95">
        <f t="shared" si="48"/>
        <v>112.04934342175</v>
      </c>
      <c r="AI422" s="50"/>
      <c r="AJ422" s="50"/>
      <c r="AK422" s="78">
        <v>109.32098960185421</v>
      </c>
      <c r="AL422" s="84">
        <v>109.52266822110572</v>
      </c>
      <c r="AM422" s="84">
        <v>109.32098960185421</v>
      </c>
      <c r="AN422" s="84">
        <v>112.07286910496197</v>
      </c>
      <c r="AO422" s="144">
        <v>112.04934342175</v>
      </c>
      <c r="AP422" s="84">
        <v>112.04934342175</v>
      </c>
      <c r="AQ422" s="84">
        <v>112.04934342175</v>
      </c>
      <c r="AR422" s="144">
        <v>112.04934342175</v>
      </c>
      <c r="AS422" s="86"/>
      <c r="AT422" s="6">
        <f>IF(C422=1,IFERROR((X422-[1]abvfnd20!X422)/[1]abvfnd20!X422*100,""),"")</f>
        <v>1.3596324179053079</v>
      </c>
      <c r="AU422" s="148">
        <v>1.3596324179053079</v>
      </c>
      <c r="AV422" s="149">
        <v>3.9768597455621655</v>
      </c>
      <c r="AW422" s="49"/>
      <c r="BB422" s="143"/>
      <c r="BC422" s="143"/>
      <c r="BD422" s="143"/>
      <c r="BE422" s="143"/>
      <c r="BF422" s="143"/>
      <c r="BG422" s="143"/>
    </row>
    <row r="423" spans="1:80" s="6" customFormat="1" ht="11.25" x14ac:dyDescent="0.2">
      <c r="A423" s="110">
        <v>806</v>
      </c>
      <c r="B423" s="111" t="s">
        <v>472</v>
      </c>
      <c r="C423" s="112">
        <v>1</v>
      </c>
      <c r="D423" s="129">
        <v>1586202</v>
      </c>
      <c r="E423" s="113">
        <v>0</v>
      </c>
      <c r="F423" s="113">
        <v>0</v>
      </c>
      <c r="G423" s="113">
        <v>0</v>
      </c>
      <c r="H423" s="113">
        <v>0</v>
      </c>
      <c r="I423" s="113">
        <v>0</v>
      </c>
      <c r="J423" s="113">
        <v>0</v>
      </c>
      <c r="K423" s="113">
        <v>0</v>
      </c>
      <c r="L423" s="113">
        <v>0</v>
      </c>
      <c r="M423" s="113">
        <v>0</v>
      </c>
      <c r="N423" s="113">
        <v>0</v>
      </c>
      <c r="O423" s="113">
        <v>0</v>
      </c>
      <c r="P423" s="113">
        <v>0</v>
      </c>
      <c r="Q423" s="113">
        <v>0</v>
      </c>
      <c r="R423" s="113">
        <v>0</v>
      </c>
      <c r="S423" s="114">
        <v>0</v>
      </c>
      <c r="T423" s="113" t="s">
        <v>56</v>
      </c>
      <c r="U423" s="129">
        <f t="shared" si="42"/>
        <v>1586202</v>
      </c>
      <c r="V423" s="86">
        <f t="shared" si="43"/>
        <v>8.1381315515865413</v>
      </c>
      <c r="X423" s="129">
        <v>15853872.642718541</v>
      </c>
      <c r="Y423" s="94">
        <v>19490985</v>
      </c>
      <c r="Z423" s="113">
        <f t="shared" si="44"/>
        <v>3637112.3572814595</v>
      </c>
      <c r="AA423" s="114">
        <f t="shared" si="45"/>
        <v>295992.98831457546</v>
      </c>
      <c r="AC423" s="92">
        <v>118.48726539853129</v>
      </c>
      <c r="AD423" s="93">
        <f t="shared" si="46"/>
        <v>121.07446832872984</v>
      </c>
      <c r="AE423" s="89">
        <f t="shared" si="47"/>
        <v>2.5872029301985435</v>
      </c>
      <c r="AF423" s="94">
        <v>0</v>
      </c>
      <c r="AG423" s="94">
        <v>1</v>
      </c>
      <c r="AH423" s="95">
        <f t="shared" si="48"/>
        <v>121.07446832872984</v>
      </c>
      <c r="AI423" s="50"/>
      <c r="AJ423" s="50"/>
      <c r="AK423" s="78">
        <v>122.98185736481886</v>
      </c>
      <c r="AL423" s="84">
        <v>120.71679096249485</v>
      </c>
      <c r="AM423" s="84">
        <v>122.98185736481886</v>
      </c>
      <c r="AN423" s="84">
        <v>121.07446832872984</v>
      </c>
      <c r="AO423" s="144">
        <v>121.07446832872984</v>
      </c>
      <c r="AP423" s="84">
        <v>121.07446832872984</v>
      </c>
      <c r="AQ423" s="84">
        <v>121.07446832872984</v>
      </c>
      <c r="AR423" s="144">
        <v>121.07446832872984</v>
      </c>
      <c r="AS423" s="86"/>
      <c r="AT423" s="6">
        <f>IF(C423=1,IFERROR((X423-[1]abvfnd20!X423)/[1]abvfnd20!X423*100,""),"")</f>
        <v>3.4802278432627185</v>
      </c>
      <c r="AU423" s="148">
        <v>3.4802278432627185</v>
      </c>
      <c r="AV423" s="149">
        <v>1.8001525306009163</v>
      </c>
      <c r="AW423" s="49"/>
      <c r="BB423" s="143"/>
      <c r="BC423" s="143"/>
      <c r="BD423" s="143"/>
      <c r="BE423" s="143"/>
      <c r="BF423" s="143"/>
      <c r="BG423" s="143"/>
    </row>
    <row r="424" spans="1:80" s="6" customFormat="1" ht="11.25" x14ac:dyDescent="0.2">
      <c r="A424" s="110">
        <v>810</v>
      </c>
      <c r="B424" s="111" t="s">
        <v>473</v>
      </c>
      <c r="C424" s="112">
        <v>1</v>
      </c>
      <c r="D424" s="129">
        <v>439526</v>
      </c>
      <c r="E424" s="113">
        <v>0</v>
      </c>
      <c r="F424" s="113">
        <v>0</v>
      </c>
      <c r="G424" s="113">
        <v>0</v>
      </c>
      <c r="H424" s="113">
        <v>0</v>
      </c>
      <c r="I424" s="113">
        <v>0</v>
      </c>
      <c r="J424" s="113">
        <v>0</v>
      </c>
      <c r="K424" s="113">
        <v>0</v>
      </c>
      <c r="L424" s="113">
        <v>0</v>
      </c>
      <c r="M424" s="113">
        <v>0</v>
      </c>
      <c r="N424" s="113">
        <v>0</v>
      </c>
      <c r="O424" s="113">
        <v>0</v>
      </c>
      <c r="P424" s="113">
        <v>0</v>
      </c>
      <c r="Q424" s="113">
        <v>0</v>
      </c>
      <c r="R424" s="113">
        <v>0</v>
      </c>
      <c r="S424" s="114">
        <v>0</v>
      </c>
      <c r="T424" s="113" t="s">
        <v>56</v>
      </c>
      <c r="U424" s="129">
        <f t="shared" si="42"/>
        <v>439526</v>
      </c>
      <c r="V424" s="86">
        <f t="shared" si="43"/>
        <v>1.8107877095038816</v>
      </c>
      <c r="X424" s="129">
        <v>23238134.84</v>
      </c>
      <c r="Y424" s="94">
        <v>24272641</v>
      </c>
      <c r="Z424" s="113">
        <f t="shared" si="44"/>
        <v>1034506.1600000001</v>
      </c>
      <c r="AA424" s="114">
        <f t="shared" si="45"/>
        <v>18732.710399340562</v>
      </c>
      <c r="AC424" s="92">
        <v>102.96450499001189</v>
      </c>
      <c r="AD424" s="93">
        <f t="shared" si="46"/>
        <v>104.37114878880985</v>
      </c>
      <c r="AE424" s="89">
        <f t="shared" si="47"/>
        <v>1.4066437987979583</v>
      </c>
      <c r="AF424" s="94">
        <v>0</v>
      </c>
      <c r="AG424" s="94">
        <v>1</v>
      </c>
      <c r="AH424" s="95">
        <f t="shared" si="48"/>
        <v>104.37114878880985</v>
      </c>
      <c r="AI424" s="50"/>
      <c r="AJ424" s="50"/>
      <c r="AK424" s="78">
        <v>101.33485927371626</v>
      </c>
      <c r="AL424" s="84">
        <v>101.81600633679642</v>
      </c>
      <c r="AM424" s="84">
        <v>101.33485927371626</v>
      </c>
      <c r="AN424" s="84">
        <v>104.39496052334643</v>
      </c>
      <c r="AO424" s="144">
        <v>104.37114878880985</v>
      </c>
      <c r="AP424" s="84">
        <v>104.37114878880985</v>
      </c>
      <c r="AQ424" s="84">
        <v>104.37114878880985</v>
      </c>
      <c r="AR424" s="144">
        <v>104.37114878880985</v>
      </c>
      <c r="AS424" s="86"/>
      <c r="AT424" s="6">
        <f>IF(C424=1,IFERROR((X424-[1]abvfnd20!X424)/[1]abvfnd20!X424*100,""),"")</f>
        <v>2.5615947903043552</v>
      </c>
      <c r="AU424" s="148">
        <v>2.5615947903043552</v>
      </c>
      <c r="AV424" s="149">
        <v>5.6888784812902271</v>
      </c>
      <c r="AW424" s="49"/>
      <c r="BB424" s="143"/>
      <c r="BC424" s="143"/>
      <c r="BD424" s="143"/>
      <c r="BE424" s="143"/>
      <c r="BF424" s="143"/>
      <c r="BG424" s="143"/>
    </row>
    <row r="425" spans="1:80" s="6" customFormat="1" ht="11.25" x14ac:dyDescent="0.2">
      <c r="A425" s="110">
        <v>815</v>
      </c>
      <c r="B425" s="111" t="s">
        <v>474</v>
      </c>
      <c r="C425" s="112">
        <v>1</v>
      </c>
      <c r="D425" s="129">
        <v>753909</v>
      </c>
      <c r="E425" s="113">
        <v>0</v>
      </c>
      <c r="F425" s="113">
        <v>0</v>
      </c>
      <c r="G425" s="113">
        <v>0</v>
      </c>
      <c r="H425" s="113">
        <v>0</v>
      </c>
      <c r="I425" s="113">
        <v>0</v>
      </c>
      <c r="J425" s="113">
        <v>0</v>
      </c>
      <c r="K425" s="113">
        <v>0</v>
      </c>
      <c r="L425" s="113">
        <v>0</v>
      </c>
      <c r="M425" s="113">
        <v>0</v>
      </c>
      <c r="N425" s="113">
        <v>0</v>
      </c>
      <c r="O425" s="113">
        <v>0</v>
      </c>
      <c r="P425" s="113">
        <v>0</v>
      </c>
      <c r="Q425" s="113">
        <v>0</v>
      </c>
      <c r="R425" s="113">
        <v>0</v>
      </c>
      <c r="S425" s="114">
        <v>0</v>
      </c>
      <c r="T425" s="113" t="s">
        <v>56</v>
      </c>
      <c r="U425" s="129">
        <f t="shared" si="42"/>
        <v>753909</v>
      </c>
      <c r="V425" s="86">
        <f t="shared" si="43"/>
        <v>5.4244984521404715</v>
      </c>
      <c r="X425" s="129">
        <v>11419229.199999999</v>
      </c>
      <c r="Y425" s="94">
        <v>13898225</v>
      </c>
      <c r="Z425" s="113">
        <f t="shared" si="44"/>
        <v>2478995.8000000007</v>
      </c>
      <c r="AA425" s="114">
        <f t="shared" si="45"/>
        <v>134473.08879962732</v>
      </c>
      <c r="AC425" s="92">
        <v>131.58995340532843</v>
      </c>
      <c r="AD425" s="93">
        <f t="shared" si="46"/>
        <v>120.53135697810824</v>
      </c>
      <c r="AE425" s="89">
        <f t="shared" si="47"/>
        <v>-11.058596427220195</v>
      </c>
      <c r="AF425" s="94">
        <v>0</v>
      </c>
      <c r="AG425" s="94">
        <v>1</v>
      </c>
      <c r="AH425" s="95">
        <f t="shared" si="48"/>
        <v>120.53135697810824</v>
      </c>
      <c r="AI425" s="50"/>
      <c r="AJ425" s="50"/>
      <c r="AK425" s="78">
        <v>131.95674040464382</v>
      </c>
      <c r="AL425" s="84">
        <v>132.55383784554843</v>
      </c>
      <c r="AM425" s="84">
        <v>131.95674040464382</v>
      </c>
      <c r="AN425" s="84">
        <v>120.74314008500878</v>
      </c>
      <c r="AO425" s="144">
        <v>120.53135697810824</v>
      </c>
      <c r="AP425" s="84">
        <v>120.53135697810824</v>
      </c>
      <c r="AQ425" s="84">
        <v>120.53135697810824</v>
      </c>
      <c r="AR425" s="144">
        <v>120.53135697810824</v>
      </c>
      <c r="AS425" s="86"/>
      <c r="AT425" s="6">
        <f>IF(C425=1,IFERROR((X425-[1]abvfnd20!X425)/[1]abvfnd20!X425*100,""),"")</f>
        <v>10.620002518100193</v>
      </c>
      <c r="AU425" s="148">
        <v>10.620002518100193</v>
      </c>
      <c r="AV425" s="149">
        <v>0.65942454641457693</v>
      </c>
      <c r="AW425" s="49"/>
      <c r="BB425" s="143"/>
      <c r="BC425" s="143"/>
      <c r="BD425" s="143"/>
      <c r="BE425" s="143"/>
      <c r="BF425" s="143"/>
      <c r="BG425" s="143"/>
    </row>
    <row r="426" spans="1:80" s="6" customFormat="1" ht="11.25" x14ac:dyDescent="0.2">
      <c r="A426" s="115">
        <v>817</v>
      </c>
      <c r="B426" s="116" t="s">
        <v>475</v>
      </c>
      <c r="C426" s="117">
        <v>1</v>
      </c>
      <c r="D426" s="131">
        <v>0</v>
      </c>
      <c r="E426" s="94">
        <v>0</v>
      </c>
      <c r="F426" s="94">
        <v>0</v>
      </c>
      <c r="G426" s="94">
        <v>0</v>
      </c>
      <c r="H426" s="94">
        <v>0</v>
      </c>
      <c r="I426" s="94">
        <v>0</v>
      </c>
      <c r="J426" s="94">
        <v>0</v>
      </c>
      <c r="K426" s="94">
        <v>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118">
        <v>0</v>
      </c>
      <c r="T426" s="99" t="s">
        <v>56</v>
      </c>
      <c r="U426" s="129">
        <f t="shared" si="42"/>
        <v>0</v>
      </c>
      <c r="V426" s="90">
        <f t="shared" si="43"/>
        <v>0</v>
      </c>
      <c r="W426" s="50"/>
      <c r="X426" s="131">
        <v>19917637.840199184</v>
      </c>
      <c r="Y426" s="94">
        <v>20047085</v>
      </c>
      <c r="Z426" s="113">
        <f t="shared" si="44"/>
        <v>129447.15980081633</v>
      </c>
      <c r="AA426" s="118">
        <f t="shared" si="45"/>
        <v>0</v>
      </c>
      <c r="AB426" s="50"/>
      <c r="AC426" s="92">
        <v>111.29479304592911</v>
      </c>
      <c r="AD426" s="93">
        <f t="shared" si="46"/>
        <v>100.64991220765927</v>
      </c>
      <c r="AE426" s="89">
        <f t="shared" si="47"/>
        <v>-10.644880838269842</v>
      </c>
      <c r="AF426" s="94">
        <v>0</v>
      </c>
      <c r="AG426" s="94">
        <v>1</v>
      </c>
      <c r="AH426" s="95">
        <f t="shared" si="48"/>
        <v>100.64991220765927</v>
      </c>
      <c r="AI426" s="50"/>
      <c r="AJ426" s="50"/>
      <c r="AK426" s="78">
        <v>109.48088358192243</v>
      </c>
      <c r="AL426" s="84">
        <v>110.1972683204532</v>
      </c>
      <c r="AM426" s="84">
        <v>109.48088358192243</v>
      </c>
      <c r="AN426" s="84">
        <v>100.69890898166578</v>
      </c>
      <c r="AO426" s="144">
        <v>100.64991220765927</v>
      </c>
      <c r="AP426" s="84">
        <v>100.64991220765927</v>
      </c>
      <c r="AQ426" s="84">
        <v>100.64991220765927</v>
      </c>
      <c r="AR426" s="144">
        <v>100.64991220765927</v>
      </c>
      <c r="AS426" s="85"/>
      <c r="AT426" s="6">
        <f>IF(C426=1,IFERROR((X426-[1]abvfnd20!X426)/[1]abvfnd20!X426*100,""),"")</f>
        <v>7.1963501540223076</v>
      </c>
      <c r="AU426" s="148">
        <v>7.1963501540223076</v>
      </c>
      <c r="AV426" s="149">
        <v>-1.4503456769197463</v>
      </c>
      <c r="AW426" s="49"/>
      <c r="BB426" s="143"/>
      <c r="BC426" s="143"/>
      <c r="BD426" s="143"/>
      <c r="BE426" s="143"/>
      <c r="BF426" s="143"/>
      <c r="BG426" s="143"/>
    </row>
    <row r="427" spans="1:80" s="6" customFormat="1" ht="11.25" x14ac:dyDescent="0.2">
      <c r="A427" s="110">
        <v>818</v>
      </c>
      <c r="B427" s="111" t="s">
        <v>476</v>
      </c>
      <c r="C427" s="112">
        <v>1</v>
      </c>
      <c r="D427" s="129">
        <v>512575</v>
      </c>
      <c r="E427" s="113">
        <v>0</v>
      </c>
      <c r="F427" s="113">
        <v>0</v>
      </c>
      <c r="G427" s="113">
        <v>0</v>
      </c>
      <c r="H427" s="113">
        <v>0</v>
      </c>
      <c r="I427" s="113">
        <v>0</v>
      </c>
      <c r="J427" s="113">
        <v>0</v>
      </c>
      <c r="K427" s="113">
        <v>0</v>
      </c>
      <c r="L427" s="113">
        <v>0</v>
      </c>
      <c r="M427" s="113">
        <v>0</v>
      </c>
      <c r="N427" s="113">
        <v>0</v>
      </c>
      <c r="O427" s="113">
        <v>0</v>
      </c>
      <c r="P427" s="113">
        <v>0</v>
      </c>
      <c r="Q427" s="113">
        <v>0</v>
      </c>
      <c r="R427" s="113">
        <v>0</v>
      </c>
      <c r="S427" s="114">
        <v>0</v>
      </c>
      <c r="T427" s="113" t="s">
        <v>56</v>
      </c>
      <c r="U427" s="129">
        <f t="shared" si="42"/>
        <v>512575</v>
      </c>
      <c r="V427" s="86">
        <f t="shared" si="43"/>
        <v>4.7991824326000785</v>
      </c>
      <c r="X427" s="129">
        <v>8790347.6998241916</v>
      </c>
      <c r="Y427" s="94">
        <v>10680465</v>
      </c>
      <c r="Z427" s="113">
        <f t="shared" si="44"/>
        <v>1890117.3001758084</v>
      </c>
      <c r="AA427" s="114">
        <f t="shared" si="45"/>
        <v>90710.177425572285</v>
      </c>
      <c r="AC427" s="92">
        <v>120.15116064772941</v>
      </c>
      <c r="AD427" s="93">
        <f t="shared" si="46"/>
        <v>120.47026106585321</v>
      </c>
      <c r="AE427" s="89">
        <f t="shared" si="47"/>
        <v>0.31910041812379575</v>
      </c>
      <c r="AF427" s="94">
        <v>0</v>
      </c>
      <c r="AG427" s="94">
        <v>1</v>
      </c>
      <c r="AH427" s="95">
        <f t="shared" si="48"/>
        <v>120.47026106585321</v>
      </c>
      <c r="AI427" s="50"/>
      <c r="AJ427" s="50"/>
      <c r="AK427" s="78">
        <v>127.81084093343004</v>
      </c>
      <c r="AL427" s="84">
        <v>128.16808829937813</v>
      </c>
      <c r="AM427" s="84">
        <v>127.81084093343004</v>
      </c>
      <c r="AN427" s="84">
        <v>120.42721023675051</v>
      </c>
      <c r="AO427" s="144">
        <v>120.47026106585321</v>
      </c>
      <c r="AP427" s="84">
        <v>120.47026106585321</v>
      </c>
      <c r="AQ427" s="84">
        <v>120.47026106585321</v>
      </c>
      <c r="AR427" s="144">
        <v>120.47026106585321</v>
      </c>
      <c r="AS427" s="86"/>
      <c r="AT427" s="6">
        <f>IF(C427=1,IFERROR((X427-[1]abvfnd20!X427)/[1]abvfnd20!X427*100,""),"")</f>
        <v>7.3279432126920412</v>
      </c>
      <c r="AU427" s="148">
        <v>7.3279432126920412</v>
      </c>
      <c r="AV427" s="149">
        <v>0.92973215095708972</v>
      </c>
      <c r="AW427" s="49"/>
      <c r="BB427" s="143"/>
      <c r="BC427" s="143"/>
      <c r="BD427" s="143"/>
      <c r="BE427" s="143"/>
      <c r="BF427" s="143"/>
      <c r="BG427" s="143"/>
    </row>
    <row r="428" spans="1:80" s="6" customFormat="1" ht="11.25" x14ac:dyDescent="0.2">
      <c r="A428" s="110">
        <v>821</v>
      </c>
      <c r="B428" s="111" t="s">
        <v>477</v>
      </c>
      <c r="C428" s="112">
        <v>1</v>
      </c>
      <c r="D428" s="129">
        <v>849692</v>
      </c>
      <c r="E428" s="113">
        <v>0</v>
      </c>
      <c r="F428" s="113">
        <v>0</v>
      </c>
      <c r="G428" s="113">
        <v>0</v>
      </c>
      <c r="H428" s="113">
        <v>0</v>
      </c>
      <c r="I428" s="113">
        <v>0</v>
      </c>
      <c r="J428" s="113">
        <v>0</v>
      </c>
      <c r="K428" s="113">
        <v>0</v>
      </c>
      <c r="L428" s="113">
        <v>0</v>
      </c>
      <c r="M428" s="113">
        <v>0</v>
      </c>
      <c r="N428" s="113">
        <v>0</v>
      </c>
      <c r="O428" s="113">
        <v>0</v>
      </c>
      <c r="P428" s="113">
        <v>0</v>
      </c>
      <c r="Q428" s="113">
        <v>0</v>
      </c>
      <c r="R428" s="113">
        <v>0</v>
      </c>
      <c r="S428" s="114">
        <v>0</v>
      </c>
      <c r="T428" s="113" t="s">
        <v>56</v>
      </c>
      <c r="U428" s="129">
        <f t="shared" si="42"/>
        <v>849692</v>
      </c>
      <c r="V428" s="86">
        <f t="shared" si="43"/>
        <v>3.0345016840267962</v>
      </c>
      <c r="X428" s="129">
        <v>26716946.030000001</v>
      </c>
      <c r="Y428" s="94">
        <v>28001039</v>
      </c>
      <c r="Z428" s="113">
        <f t="shared" si="44"/>
        <v>1284092.9699999988</v>
      </c>
      <c r="AA428" s="114">
        <f t="shared" si="45"/>
        <v>38965.822799119669</v>
      </c>
      <c r="AC428" s="92">
        <v>102.01971857934065</v>
      </c>
      <c r="AD428" s="93">
        <f t="shared" si="46"/>
        <v>104.66043965430309</v>
      </c>
      <c r="AE428" s="89">
        <f t="shared" si="47"/>
        <v>2.6407210749624426</v>
      </c>
      <c r="AF428" s="94">
        <v>0</v>
      </c>
      <c r="AG428" s="94">
        <v>1</v>
      </c>
      <c r="AH428" s="95">
        <f t="shared" si="48"/>
        <v>104.66043965430309</v>
      </c>
      <c r="AI428" s="50"/>
      <c r="AJ428" s="50"/>
      <c r="AK428" s="78">
        <v>101.81074832603221</v>
      </c>
      <c r="AL428" s="84">
        <v>101.44969960273626</v>
      </c>
      <c r="AM428" s="84">
        <v>101.81074832603221</v>
      </c>
      <c r="AN428" s="84">
        <v>104.68588184602174</v>
      </c>
      <c r="AO428" s="144">
        <v>104.62374177823757</v>
      </c>
      <c r="AP428" s="84">
        <v>104.62374177823757</v>
      </c>
      <c r="AQ428" s="84">
        <v>104.66043965430309</v>
      </c>
      <c r="AR428" s="144">
        <v>104.66043965430309</v>
      </c>
      <c r="AS428" s="86"/>
      <c r="AT428" s="6">
        <f>IF(C428=1,IFERROR((X428-[1]abvfnd20!X428)/[1]abvfnd20!X428*100,""),"")</f>
        <v>4.2228182255809408</v>
      </c>
      <c r="AU428" s="148">
        <v>4.2228182255809408</v>
      </c>
      <c r="AV428" s="149">
        <v>7.2298580876976732</v>
      </c>
      <c r="AW428" s="49"/>
      <c r="BB428" s="143"/>
      <c r="BC428" s="143"/>
      <c r="BD428" s="143"/>
      <c r="BE428" s="143"/>
      <c r="BF428" s="143"/>
      <c r="BG428" s="143"/>
      <c r="BZ428" s="3"/>
      <c r="CA428" s="3"/>
      <c r="CB428" s="3"/>
    </row>
    <row r="429" spans="1:80" s="6" customFormat="1" ht="11.25" x14ac:dyDescent="0.2">
      <c r="A429" s="110">
        <v>823</v>
      </c>
      <c r="B429" s="111" t="s">
        <v>478</v>
      </c>
      <c r="C429" s="112">
        <v>1</v>
      </c>
      <c r="D429" s="129">
        <v>1359546</v>
      </c>
      <c r="E429" s="113">
        <v>0</v>
      </c>
      <c r="F429" s="113">
        <v>0</v>
      </c>
      <c r="G429" s="113">
        <v>0</v>
      </c>
      <c r="H429" s="113">
        <v>0</v>
      </c>
      <c r="I429" s="113">
        <v>0</v>
      </c>
      <c r="J429" s="113">
        <v>0</v>
      </c>
      <c r="K429" s="113">
        <v>75000</v>
      </c>
      <c r="L429" s="113">
        <v>0</v>
      </c>
      <c r="M429" s="113">
        <v>0</v>
      </c>
      <c r="N429" s="113">
        <v>0</v>
      </c>
      <c r="O429" s="113">
        <v>0</v>
      </c>
      <c r="P429" s="113">
        <v>0</v>
      </c>
      <c r="Q429" s="113">
        <v>0</v>
      </c>
      <c r="R429" s="113">
        <v>0</v>
      </c>
      <c r="S429" s="114">
        <v>0</v>
      </c>
      <c r="T429" s="113" t="s">
        <v>56</v>
      </c>
      <c r="U429" s="129">
        <f t="shared" si="42"/>
        <v>1434546</v>
      </c>
      <c r="V429" s="86">
        <f t="shared" si="43"/>
        <v>4.3067251898178167</v>
      </c>
      <c r="X429" s="129">
        <v>32861439.491759997</v>
      </c>
      <c r="Y429" s="94">
        <v>33309439</v>
      </c>
      <c r="Z429" s="113">
        <f t="shared" si="44"/>
        <v>447999.50824000314</v>
      </c>
      <c r="AA429" s="114">
        <f t="shared" si="45"/>
        <v>19294.107671632159</v>
      </c>
      <c r="AC429" s="92">
        <v>101.66851860918784</v>
      </c>
      <c r="AD429" s="93">
        <f t="shared" si="46"/>
        <v>101.3045849701011</v>
      </c>
      <c r="AE429" s="89">
        <f t="shared" si="47"/>
        <v>-0.36393363908673848</v>
      </c>
      <c r="AF429" s="94">
        <v>0</v>
      </c>
      <c r="AG429" s="94">
        <v>1</v>
      </c>
      <c r="AH429" s="95">
        <f t="shared" si="48"/>
        <v>101.3045849701011</v>
      </c>
      <c r="AI429" s="50"/>
      <c r="AJ429" s="50"/>
      <c r="AK429" s="78">
        <v>100.46355945312764</v>
      </c>
      <c r="AL429" s="84">
        <v>100.69374167529517</v>
      </c>
      <c r="AM429" s="84">
        <v>100.46355945312764</v>
      </c>
      <c r="AN429" s="84">
        <v>100.46355945312764</v>
      </c>
      <c r="AO429" s="144">
        <v>100.46355945312764</v>
      </c>
      <c r="AP429" s="84">
        <v>101.3045849701011</v>
      </c>
      <c r="AQ429" s="84">
        <v>101.3045849701011</v>
      </c>
      <c r="AR429" s="144">
        <v>101.3045849701011</v>
      </c>
      <c r="AS429" s="86"/>
      <c r="AT429" s="6">
        <f>IF(C429=1,IFERROR((X429-[1]abvfnd20!X429)/[1]abvfnd20!X429*100,""),"")</f>
        <v>3.6681376251562563</v>
      </c>
      <c r="AU429" s="148">
        <v>3.6681376251562563</v>
      </c>
      <c r="AV429" s="149">
        <v>4.5730820711595541</v>
      </c>
      <c r="AW429" s="49"/>
      <c r="BB429" s="143"/>
      <c r="BC429" s="143"/>
      <c r="BD429" s="143"/>
      <c r="BE429" s="143"/>
      <c r="BF429" s="143"/>
      <c r="BG429" s="143"/>
    </row>
    <row r="430" spans="1:80" s="6" customFormat="1" ht="11.25" x14ac:dyDescent="0.2">
      <c r="A430" s="110">
        <v>825</v>
      </c>
      <c r="B430" s="111" t="s">
        <v>479</v>
      </c>
      <c r="C430" s="112">
        <v>1</v>
      </c>
      <c r="D430" s="129">
        <v>1022854</v>
      </c>
      <c r="E430" s="113">
        <v>772</v>
      </c>
      <c r="F430" s="113">
        <v>0</v>
      </c>
      <c r="G430" s="113">
        <v>0</v>
      </c>
      <c r="H430" s="113">
        <v>0</v>
      </c>
      <c r="I430" s="113">
        <v>0</v>
      </c>
      <c r="J430" s="113">
        <v>0</v>
      </c>
      <c r="K430" s="113">
        <v>0</v>
      </c>
      <c r="L430" s="113">
        <v>0</v>
      </c>
      <c r="M430" s="113">
        <v>0</v>
      </c>
      <c r="N430" s="113">
        <v>0</v>
      </c>
      <c r="O430" s="113">
        <v>0</v>
      </c>
      <c r="P430" s="113">
        <v>0</v>
      </c>
      <c r="Q430" s="113">
        <v>0</v>
      </c>
      <c r="R430" s="113">
        <v>0</v>
      </c>
      <c r="S430" s="114">
        <v>0</v>
      </c>
      <c r="T430" s="113" t="s">
        <v>56</v>
      </c>
      <c r="U430" s="129">
        <f t="shared" si="42"/>
        <v>1023626</v>
      </c>
      <c r="V430" s="86">
        <f t="shared" si="43"/>
        <v>2.6005768827292166</v>
      </c>
      <c r="X430" s="129">
        <v>38691322.399999999</v>
      </c>
      <c r="Y430" s="94">
        <v>39361497.319999993</v>
      </c>
      <c r="Z430" s="113">
        <f t="shared" si="44"/>
        <v>670174.91999999434</v>
      </c>
      <c r="AA430" s="114">
        <f t="shared" si="45"/>
        <v>17428.414043368874</v>
      </c>
      <c r="AC430" s="92">
        <v>102.29260793996417</v>
      </c>
      <c r="AD430" s="93">
        <f t="shared" si="46"/>
        <v>101.68706176338038</v>
      </c>
      <c r="AE430" s="89">
        <f t="shared" si="47"/>
        <v>-0.60554617658378618</v>
      </c>
      <c r="AF430" s="94">
        <v>0</v>
      </c>
      <c r="AG430" s="94">
        <v>1</v>
      </c>
      <c r="AH430" s="95">
        <f t="shared" si="48"/>
        <v>101.68706176338038</v>
      </c>
      <c r="AI430" s="50"/>
      <c r="AJ430" s="50"/>
      <c r="AK430" s="78">
        <v>101.50225423981209</v>
      </c>
      <c r="AL430" s="84">
        <v>101.57283322610935</v>
      </c>
      <c r="AM430" s="84">
        <v>101.50225423981209</v>
      </c>
      <c r="AN430" s="84">
        <v>106.39435551192329</v>
      </c>
      <c r="AO430" s="144">
        <v>101.68706176338038</v>
      </c>
      <c r="AP430" s="84">
        <v>101.68706176338038</v>
      </c>
      <c r="AQ430" s="84">
        <v>101.68706176338038</v>
      </c>
      <c r="AR430" s="144">
        <v>101.68706176338038</v>
      </c>
      <c r="AS430" s="86"/>
      <c r="AT430" s="6">
        <f>IF(C430=1,IFERROR((X430-[1]abvfnd20!X430)/[1]abvfnd20!X430*100,""),"")</f>
        <v>1.3391727786749523</v>
      </c>
      <c r="AU430" s="148">
        <v>1.3391727786749523</v>
      </c>
      <c r="AV430" s="149">
        <v>1.5260867237096201</v>
      </c>
      <c r="AW430" s="49"/>
      <c r="BB430" s="143"/>
      <c r="BC430" s="143"/>
      <c r="BD430" s="143"/>
      <c r="BE430" s="143"/>
      <c r="BF430" s="143"/>
      <c r="BG430" s="143"/>
    </row>
    <row r="431" spans="1:80" s="6" customFormat="1" ht="11.25" x14ac:dyDescent="0.2">
      <c r="A431" s="110">
        <v>828</v>
      </c>
      <c r="B431" s="111" t="s">
        <v>480</v>
      </c>
      <c r="C431" s="112">
        <v>1</v>
      </c>
      <c r="D431" s="129">
        <v>2336813</v>
      </c>
      <c r="E431" s="113">
        <v>0</v>
      </c>
      <c r="F431" s="113">
        <v>0</v>
      </c>
      <c r="G431" s="113">
        <v>0</v>
      </c>
      <c r="H431" s="113">
        <v>0</v>
      </c>
      <c r="I431" s="113">
        <v>0</v>
      </c>
      <c r="J431" s="113">
        <v>0</v>
      </c>
      <c r="K431" s="113">
        <v>0</v>
      </c>
      <c r="L431" s="113">
        <v>0</v>
      </c>
      <c r="M431" s="113">
        <v>0</v>
      </c>
      <c r="N431" s="113">
        <v>0</v>
      </c>
      <c r="O431" s="113">
        <v>0</v>
      </c>
      <c r="P431" s="113">
        <v>0</v>
      </c>
      <c r="Q431" s="113">
        <v>0</v>
      </c>
      <c r="R431" s="113">
        <v>0</v>
      </c>
      <c r="S431" s="114">
        <v>0</v>
      </c>
      <c r="T431" s="113" t="s">
        <v>56</v>
      </c>
      <c r="U431" s="129">
        <f t="shared" si="42"/>
        <v>2336813</v>
      </c>
      <c r="V431" s="86">
        <f t="shared" si="43"/>
        <v>5.3371365996897495</v>
      </c>
      <c r="X431" s="129">
        <v>43544496.41956456</v>
      </c>
      <c r="Y431" s="94">
        <v>43784020.82</v>
      </c>
      <c r="Z431" s="113">
        <f t="shared" si="44"/>
        <v>239524.40043544024</v>
      </c>
      <c r="AA431" s="114">
        <f t="shared" si="45"/>
        <v>12783.744440827315</v>
      </c>
      <c r="AC431" s="92">
        <v>101.44653710060001</v>
      </c>
      <c r="AD431" s="93">
        <f t="shared" si="46"/>
        <v>100.52071024960286</v>
      </c>
      <c r="AE431" s="89">
        <f t="shared" si="47"/>
        <v>-0.92582685099715434</v>
      </c>
      <c r="AF431" s="94">
        <v>0</v>
      </c>
      <c r="AG431" s="94">
        <v>1</v>
      </c>
      <c r="AH431" s="95">
        <f t="shared" si="48"/>
        <v>100.52071024960286</v>
      </c>
      <c r="AI431" s="50"/>
      <c r="AJ431" s="50"/>
      <c r="AK431" s="78">
        <v>101.65806004618875</v>
      </c>
      <c r="AL431" s="84">
        <v>101.16258654348317</v>
      </c>
      <c r="AM431" s="84">
        <v>101.65806004618875</v>
      </c>
      <c r="AN431" s="84">
        <v>100.52578796643996</v>
      </c>
      <c r="AO431" s="144">
        <v>100.52071024960286</v>
      </c>
      <c r="AP431" s="84">
        <v>100.52071024960286</v>
      </c>
      <c r="AQ431" s="84">
        <v>100.52071024960286</v>
      </c>
      <c r="AR431" s="144">
        <v>100.52071024960286</v>
      </c>
      <c r="AS431" s="86"/>
      <c r="AT431" s="6">
        <f>IF(C431=1,IFERROR((X431-[1]abvfnd20!X431)/[1]abvfnd20!X431*100,""),"")</f>
        <v>2.7661091306600101</v>
      </c>
      <c r="AU431" s="148">
        <v>2.7661091306600101</v>
      </c>
      <c r="AV431" s="149">
        <v>1.5614357937568539</v>
      </c>
      <c r="AW431" s="49"/>
      <c r="BB431" s="143"/>
      <c r="BC431" s="143"/>
      <c r="BD431" s="143"/>
      <c r="BE431" s="143"/>
      <c r="BF431" s="143"/>
      <c r="BG431" s="143"/>
    </row>
    <row r="432" spans="1:80" ht="11.25" x14ac:dyDescent="0.2">
      <c r="A432" s="110">
        <v>829</v>
      </c>
      <c r="B432" s="111" t="s">
        <v>481</v>
      </c>
      <c r="C432" s="112">
        <v>1</v>
      </c>
      <c r="D432" s="129">
        <v>530251</v>
      </c>
      <c r="E432" s="113">
        <v>0</v>
      </c>
      <c r="F432" s="113">
        <v>0</v>
      </c>
      <c r="G432" s="113">
        <v>0</v>
      </c>
      <c r="H432" s="113">
        <v>0</v>
      </c>
      <c r="I432" s="113">
        <v>0</v>
      </c>
      <c r="J432" s="113">
        <v>0</v>
      </c>
      <c r="K432" s="113">
        <v>0</v>
      </c>
      <c r="L432" s="113">
        <v>0</v>
      </c>
      <c r="M432" s="113">
        <v>0</v>
      </c>
      <c r="N432" s="113">
        <v>0</v>
      </c>
      <c r="O432" s="113">
        <v>0</v>
      </c>
      <c r="P432" s="113">
        <v>0</v>
      </c>
      <c r="Q432" s="113">
        <v>0</v>
      </c>
      <c r="R432" s="113">
        <v>0</v>
      </c>
      <c r="S432" s="114">
        <v>0</v>
      </c>
      <c r="T432" s="113" t="s">
        <v>56</v>
      </c>
      <c r="U432" s="129">
        <f t="shared" si="42"/>
        <v>530251</v>
      </c>
      <c r="V432" s="86">
        <f t="shared" si="43"/>
        <v>2.7511995196907084</v>
      </c>
      <c r="W432" s="6"/>
      <c r="X432" s="129">
        <v>15367478.658029996</v>
      </c>
      <c r="Y432" s="94">
        <v>19273447.68</v>
      </c>
      <c r="Z432" s="113">
        <f t="shared" si="44"/>
        <v>3905969.0219700038</v>
      </c>
      <c r="AA432" s="114">
        <f t="shared" si="45"/>
        <v>107461.00097170661</v>
      </c>
      <c r="AB432" s="6"/>
      <c r="AC432" s="92">
        <v>137.88594379176533</v>
      </c>
      <c r="AD432" s="93">
        <f t="shared" si="46"/>
        <v>124.71783501721964</v>
      </c>
      <c r="AE432" s="89">
        <f t="shared" si="47"/>
        <v>-13.168108774545686</v>
      </c>
      <c r="AF432" s="94">
        <v>0</v>
      </c>
      <c r="AG432" s="94">
        <v>1</v>
      </c>
      <c r="AH432" s="95">
        <f t="shared" si="48"/>
        <v>124.71783501721964</v>
      </c>
      <c r="AI432" s="50"/>
      <c r="AJ432" s="50"/>
      <c r="AK432" s="78">
        <v>128.42009495239236</v>
      </c>
      <c r="AL432" s="84">
        <v>129.70153722953592</v>
      </c>
      <c r="AM432" s="84">
        <v>128.42009495239236</v>
      </c>
      <c r="AN432" s="84">
        <v>124.68601268863546</v>
      </c>
      <c r="AO432" s="144">
        <v>124.71783501721964</v>
      </c>
      <c r="AP432" s="84">
        <v>124.71783501721964</v>
      </c>
      <c r="AQ432" s="84">
        <v>124.71783501721964</v>
      </c>
      <c r="AR432" s="144">
        <v>124.71783501721964</v>
      </c>
      <c r="AS432" s="86"/>
      <c r="AT432" s="6">
        <f>IF(C432=1,IFERROR((X432-[1]abvfnd20!X432)/[1]abvfnd20!X432*100,""),"")</f>
        <v>10.59065678453824</v>
      </c>
      <c r="AU432" s="148">
        <v>10.59065678453824</v>
      </c>
      <c r="AV432" s="149">
        <v>7.3038877248573773</v>
      </c>
      <c r="AW432" s="49"/>
    </row>
    <row r="433" spans="1:59" ht="11.25" x14ac:dyDescent="0.2">
      <c r="A433" s="110">
        <v>830</v>
      </c>
      <c r="B433" s="111" t="s">
        <v>482</v>
      </c>
      <c r="C433" s="112">
        <v>1</v>
      </c>
      <c r="D433" s="129">
        <v>616507</v>
      </c>
      <c r="E433" s="113">
        <v>0</v>
      </c>
      <c r="F433" s="113">
        <v>0</v>
      </c>
      <c r="G433" s="113">
        <v>0</v>
      </c>
      <c r="H433" s="113">
        <v>0</v>
      </c>
      <c r="I433" s="113">
        <v>0</v>
      </c>
      <c r="J433" s="113">
        <v>10000</v>
      </c>
      <c r="K433" s="113">
        <v>0</v>
      </c>
      <c r="L433" s="113">
        <v>0</v>
      </c>
      <c r="M433" s="113">
        <v>0</v>
      </c>
      <c r="N433" s="113">
        <v>0</v>
      </c>
      <c r="O433" s="113">
        <v>0</v>
      </c>
      <c r="P433" s="113">
        <v>0</v>
      </c>
      <c r="Q433" s="113">
        <v>0</v>
      </c>
      <c r="R433" s="113">
        <v>0</v>
      </c>
      <c r="S433" s="114">
        <v>0</v>
      </c>
      <c r="T433" s="113" t="s">
        <v>56</v>
      </c>
      <c r="U433" s="129">
        <f t="shared" si="42"/>
        <v>626507</v>
      </c>
      <c r="V433" s="86">
        <f t="shared" si="43"/>
        <v>6.0026440081922487</v>
      </c>
      <c r="W433" s="6"/>
      <c r="X433" s="129">
        <v>7604263.0698360428</v>
      </c>
      <c r="Y433" s="94">
        <v>10437184</v>
      </c>
      <c r="Z433" s="113">
        <f t="shared" si="44"/>
        <v>2832920.9301639572</v>
      </c>
      <c r="AA433" s="114">
        <f t="shared" si="45"/>
        <v>170050.15847131089</v>
      </c>
      <c r="AB433" s="6"/>
      <c r="AC433" s="92">
        <v>128.97757594653606</v>
      </c>
      <c r="AD433" s="93">
        <f t="shared" si="46"/>
        <v>135.01813058329742</v>
      </c>
      <c r="AE433" s="89">
        <f t="shared" si="47"/>
        <v>6.0405546367613567</v>
      </c>
      <c r="AF433" s="94">
        <v>0</v>
      </c>
      <c r="AG433" s="94">
        <v>1</v>
      </c>
      <c r="AH433" s="95">
        <f t="shared" si="48"/>
        <v>135.01813058329742</v>
      </c>
      <c r="AI433" s="50"/>
      <c r="AJ433" s="50"/>
      <c r="AK433" s="78">
        <v>162.67939067180322</v>
      </c>
      <c r="AL433" s="84">
        <v>156.26866152860521</v>
      </c>
      <c r="AM433" s="84">
        <v>162.67939067180322</v>
      </c>
      <c r="AN433" s="84">
        <v>134.98698166263975</v>
      </c>
      <c r="AO433" s="144">
        <v>135.01813058329742</v>
      </c>
      <c r="AP433" s="84">
        <v>135.01813058329742</v>
      </c>
      <c r="AQ433" s="84">
        <v>135.01813058329742</v>
      </c>
      <c r="AR433" s="144">
        <v>135.01813058329742</v>
      </c>
      <c r="AS433" s="86"/>
      <c r="AT433" s="6">
        <f>IF(C433=1,IFERROR((X433-[1]abvfnd20!X433)/[1]abvfnd20!X433*100,""),"")</f>
        <v>13.565114217759991</v>
      </c>
      <c r="AU433" s="148">
        <v>13.565114217759991</v>
      </c>
      <c r="AV433" s="149">
        <v>-6.0085985712153995</v>
      </c>
      <c r="AW433" s="49"/>
    </row>
    <row r="434" spans="1:59" ht="11.25" x14ac:dyDescent="0.2">
      <c r="A434" s="110">
        <v>832</v>
      </c>
      <c r="B434" s="111" t="s">
        <v>483</v>
      </c>
      <c r="C434" s="112">
        <v>1</v>
      </c>
      <c r="D434" s="129">
        <v>1341499</v>
      </c>
      <c r="E434" s="113">
        <v>0</v>
      </c>
      <c r="F434" s="113">
        <v>66719</v>
      </c>
      <c r="G434" s="113">
        <v>0</v>
      </c>
      <c r="H434" s="113">
        <v>0</v>
      </c>
      <c r="I434" s="113">
        <v>0</v>
      </c>
      <c r="J434" s="113">
        <v>0</v>
      </c>
      <c r="K434" s="113">
        <v>0</v>
      </c>
      <c r="L434" s="113">
        <v>0</v>
      </c>
      <c r="M434" s="113">
        <v>0</v>
      </c>
      <c r="N434" s="113">
        <v>0</v>
      </c>
      <c r="O434" s="113">
        <v>0</v>
      </c>
      <c r="P434" s="113">
        <v>0</v>
      </c>
      <c r="Q434" s="113">
        <v>0</v>
      </c>
      <c r="R434" s="113">
        <v>0</v>
      </c>
      <c r="S434" s="114">
        <v>0</v>
      </c>
      <c r="T434" s="113" t="s">
        <v>56</v>
      </c>
      <c r="U434" s="129">
        <f t="shared" si="42"/>
        <v>1408218</v>
      </c>
      <c r="V434" s="86">
        <f t="shared" si="43"/>
        <v>5.4821840832530766</v>
      </c>
      <c r="W434" s="6"/>
      <c r="X434" s="129">
        <v>25382631.02025383</v>
      </c>
      <c r="Y434" s="94">
        <v>25687171</v>
      </c>
      <c r="Z434" s="113">
        <f t="shared" si="44"/>
        <v>304539.97974617034</v>
      </c>
      <c r="AA434" s="114">
        <f t="shared" si="45"/>
        <v>16695.442296786696</v>
      </c>
      <c r="AB434" s="6"/>
      <c r="AC434" s="92">
        <v>99.907929064872391</v>
      </c>
      <c r="AD434" s="93">
        <f t="shared" si="46"/>
        <v>101.13402167497804</v>
      </c>
      <c r="AE434" s="89">
        <f t="shared" si="47"/>
        <v>1.2260926101056526</v>
      </c>
      <c r="AF434" s="94">
        <v>0</v>
      </c>
      <c r="AG434" s="94">
        <v>1</v>
      </c>
      <c r="AH434" s="95">
        <f t="shared" si="48"/>
        <v>101.13402167497804</v>
      </c>
      <c r="AI434" s="50"/>
      <c r="AJ434" s="50"/>
      <c r="AK434" s="78">
        <v>99.740233927771584</v>
      </c>
      <c r="AL434" s="84">
        <v>98.796847693631989</v>
      </c>
      <c r="AM434" s="84">
        <v>99.740233927771584</v>
      </c>
      <c r="AN434" s="84">
        <v>101.03244571460131</v>
      </c>
      <c r="AO434" s="144">
        <v>101.13402167497804</v>
      </c>
      <c r="AP434" s="84">
        <v>101.13402167497804</v>
      </c>
      <c r="AQ434" s="84">
        <v>101.13402167497804</v>
      </c>
      <c r="AR434" s="144">
        <v>101.13402167497804</v>
      </c>
      <c r="AS434" s="86"/>
      <c r="AT434" s="6">
        <f>IF(C434=1,IFERROR((X434-[1]abvfnd20!X434)/[1]abvfnd20!X434*100,""),"")</f>
        <v>1.4077917891357692</v>
      </c>
      <c r="AU434" s="148">
        <v>1.4077917891357692</v>
      </c>
      <c r="AV434" s="149">
        <v>2.8917570460076143</v>
      </c>
      <c r="AW434" s="49"/>
    </row>
    <row r="435" spans="1:59" ht="11.25" x14ac:dyDescent="0.2">
      <c r="A435" s="110">
        <v>851</v>
      </c>
      <c r="B435" s="111" t="s">
        <v>484</v>
      </c>
      <c r="C435" s="112">
        <v>1</v>
      </c>
      <c r="D435" s="129">
        <v>351161</v>
      </c>
      <c r="E435" s="113">
        <v>0</v>
      </c>
      <c r="F435" s="113">
        <v>0</v>
      </c>
      <c r="G435" s="113">
        <v>0</v>
      </c>
      <c r="H435" s="113">
        <v>0</v>
      </c>
      <c r="I435" s="113">
        <v>0</v>
      </c>
      <c r="J435" s="113">
        <v>0</v>
      </c>
      <c r="K435" s="113">
        <v>0</v>
      </c>
      <c r="L435" s="113">
        <v>0</v>
      </c>
      <c r="M435" s="113">
        <v>0</v>
      </c>
      <c r="N435" s="113">
        <v>0</v>
      </c>
      <c r="O435" s="113">
        <v>0</v>
      </c>
      <c r="P435" s="113">
        <v>0</v>
      </c>
      <c r="Q435" s="113">
        <v>0</v>
      </c>
      <c r="R435" s="113">
        <v>0</v>
      </c>
      <c r="S435" s="114">
        <v>0</v>
      </c>
      <c r="T435" s="113" t="s">
        <v>56</v>
      </c>
      <c r="U435" s="129">
        <f t="shared" si="42"/>
        <v>351161</v>
      </c>
      <c r="V435" s="86">
        <f t="shared" si="43"/>
        <v>4.0106650768415477</v>
      </c>
      <c r="W435" s="6"/>
      <c r="X435" s="129">
        <v>8244375</v>
      </c>
      <c r="Y435" s="94">
        <v>8755680</v>
      </c>
      <c r="Z435" s="113">
        <f t="shared" si="44"/>
        <v>511305</v>
      </c>
      <c r="AA435" s="114">
        <f t="shared" si="45"/>
        <v>20506.731071144677</v>
      </c>
      <c r="AB435" s="6"/>
      <c r="AC435" s="92">
        <v>107.31874184641245</v>
      </c>
      <c r="AD435" s="93">
        <f t="shared" si="46"/>
        <v>105.95312887791803</v>
      </c>
      <c r="AE435" s="89">
        <f t="shared" si="47"/>
        <v>-1.3656129684944176</v>
      </c>
      <c r="AF435" s="94">
        <v>0</v>
      </c>
      <c r="AG435" s="94">
        <v>1</v>
      </c>
      <c r="AH435" s="95">
        <f t="shared" si="48"/>
        <v>105.95312887791803</v>
      </c>
      <c r="AI435" s="50"/>
      <c r="AJ435" s="50"/>
      <c r="AK435" s="78">
        <v>105.95798398051343</v>
      </c>
      <c r="AL435" s="84">
        <v>109.84795562826608</v>
      </c>
      <c r="AM435" s="84">
        <v>105.95798398051343</v>
      </c>
      <c r="AN435" s="84">
        <v>105.77551370815887</v>
      </c>
      <c r="AO435" s="144">
        <v>105.95312887791803</v>
      </c>
      <c r="AP435" s="84">
        <v>105.95312887791803</v>
      </c>
      <c r="AQ435" s="84">
        <v>105.95312887791803</v>
      </c>
      <c r="AR435" s="144">
        <v>105.95312887791803</v>
      </c>
      <c r="AS435" s="86"/>
      <c r="AT435" s="6">
        <f>IF(C435=1,IFERROR((X435-[1]abvfnd20!X435)/[1]abvfnd20!X435*100,""),"")</f>
        <v>4.3871396937546674</v>
      </c>
      <c r="AU435" s="148">
        <v>4.3871396937546674</v>
      </c>
      <c r="AV435" s="149">
        <v>4.3251603807745393</v>
      </c>
      <c r="AW435" s="49"/>
    </row>
    <row r="436" spans="1:59" ht="11.25" x14ac:dyDescent="0.2">
      <c r="A436" s="110">
        <v>852</v>
      </c>
      <c r="B436" s="111" t="s">
        <v>485</v>
      </c>
      <c r="C436" s="112">
        <v>1</v>
      </c>
      <c r="D436" s="129">
        <v>264884</v>
      </c>
      <c r="E436" s="113">
        <v>0</v>
      </c>
      <c r="F436" s="113">
        <v>0</v>
      </c>
      <c r="G436" s="113">
        <v>0</v>
      </c>
      <c r="H436" s="113">
        <v>0</v>
      </c>
      <c r="I436" s="113">
        <v>0</v>
      </c>
      <c r="J436" s="113">
        <v>0</v>
      </c>
      <c r="K436" s="113">
        <v>0</v>
      </c>
      <c r="L436" s="113">
        <v>0</v>
      </c>
      <c r="M436" s="113">
        <v>0</v>
      </c>
      <c r="N436" s="113">
        <v>0</v>
      </c>
      <c r="O436" s="113">
        <v>0</v>
      </c>
      <c r="P436" s="113">
        <v>0</v>
      </c>
      <c r="Q436" s="113">
        <v>0</v>
      </c>
      <c r="R436" s="113">
        <v>0</v>
      </c>
      <c r="S436" s="114">
        <v>0</v>
      </c>
      <c r="T436" s="113" t="s">
        <v>56</v>
      </c>
      <c r="U436" s="129">
        <f t="shared" si="42"/>
        <v>264884</v>
      </c>
      <c r="V436" s="86">
        <f t="shared" si="43"/>
        <v>1.9159863383151989</v>
      </c>
      <c r="W436" s="6"/>
      <c r="X436" s="129">
        <v>11332310.899736676</v>
      </c>
      <c r="Y436" s="94">
        <v>13824942</v>
      </c>
      <c r="Z436" s="113">
        <f t="shared" si="44"/>
        <v>2492631.1002633236</v>
      </c>
      <c r="AA436" s="114">
        <f t="shared" si="45"/>
        <v>47758.471345641105</v>
      </c>
      <c r="AB436" s="6"/>
      <c r="AC436" s="92">
        <v>113.76883013581578</v>
      </c>
      <c r="AD436" s="93">
        <f t="shared" si="46"/>
        <v>121.57435187358381</v>
      </c>
      <c r="AE436" s="89">
        <f t="shared" si="47"/>
        <v>7.8055217377680322</v>
      </c>
      <c r="AF436" s="94">
        <v>0</v>
      </c>
      <c r="AG436" s="94">
        <v>1</v>
      </c>
      <c r="AH436" s="95">
        <f t="shared" si="48"/>
        <v>121.57435187358381</v>
      </c>
      <c r="AI436" s="50"/>
      <c r="AJ436" s="50"/>
      <c r="AK436" s="78">
        <v>121.87534975640494</v>
      </c>
      <c r="AL436" s="84">
        <v>122.10230856117958</v>
      </c>
      <c r="AM436" s="84">
        <v>121.87534975640494</v>
      </c>
      <c r="AN436" s="84">
        <v>121.55721495471306</v>
      </c>
      <c r="AO436" s="144">
        <v>121.57435187358381</v>
      </c>
      <c r="AP436" s="84">
        <v>121.57435187358381</v>
      </c>
      <c r="AQ436" s="84">
        <v>121.57435187358381</v>
      </c>
      <c r="AR436" s="144">
        <v>121.57435187358381</v>
      </c>
      <c r="AS436" s="86"/>
      <c r="AT436" s="6">
        <f>IF(C436=1,IFERROR((X436-[1]abvfnd20!X436)/[1]abvfnd20!X436*100,""),"")</f>
        <v>4.0111298576428496</v>
      </c>
      <c r="AU436" s="148">
        <v>4.0111298576428496</v>
      </c>
      <c r="AV436" s="149">
        <v>3.7538574795371629</v>
      </c>
      <c r="AW436" s="49"/>
    </row>
    <row r="437" spans="1:59" ht="11.25" x14ac:dyDescent="0.2">
      <c r="A437" s="110">
        <v>853</v>
      </c>
      <c r="B437" s="111" t="s">
        <v>486</v>
      </c>
      <c r="C437" s="112">
        <v>1</v>
      </c>
      <c r="D437" s="129">
        <v>1651924</v>
      </c>
      <c r="E437" s="113">
        <v>0</v>
      </c>
      <c r="F437" s="113">
        <v>0</v>
      </c>
      <c r="G437" s="113">
        <v>0</v>
      </c>
      <c r="H437" s="113">
        <v>0</v>
      </c>
      <c r="I437" s="113">
        <v>0</v>
      </c>
      <c r="J437" s="113">
        <v>0</v>
      </c>
      <c r="K437" s="113">
        <v>0</v>
      </c>
      <c r="L437" s="113">
        <v>0</v>
      </c>
      <c r="M437" s="113">
        <v>0</v>
      </c>
      <c r="N437" s="113">
        <v>0</v>
      </c>
      <c r="O437" s="113">
        <v>0</v>
      </c>
      <c r="P437" s="113">
        <v>0</v>
      </c>
      <c r="Q437" s="113">
        <v>0</v>
      </c>
      <c r="R437" s="113">
        <v>0</v>
      </c>
      <c r="S437" s="114">
        <v>0</v>
      </c>
      <c r="T437" s="113" t="s">
        <v>56</v>
      </c>
      <c r="U437" s="129">
        <f t="shared" si="42"/>
        <v>1651924</v>
      </c>
      <c r="V437" s="86">
        <f t="shared" si="43"/>
        <v>6.7394338704852137</v>
      </c>
      <c r="W437" s="6"/>
      <c r="X437" s="129">
        <v>23843254.848850004</v>
      </c>
      <c r="Y437" s="94">
        <v>24511317</v>
      </c>
      <c r="Z437" s="113">
        <f t="shared" si="44"/>
        <v>668062.15114999563</v>
      </c>
      <c r="AA437" s="114">
        <f t="shared" si="45"/>
        <v>45023.606890494928</v>
      </c>
      <c r="AB437" s="6"/>
      <c r="AC437" s="92">
        <v>108.11562799725618</v>
      </c>
      <c r="AD437" s="93">
        <f t="shared" si="46"/>
        <v>102.61305995431051</v>
      </c>
      <c r="AE437" s="89">
        <f t="shared" si="47"/>
        <v>-5.5025680429456685</v>
      </c>
      <c r="AF437" s="94">
        <v>0</v>
      </c>
      <c r="AG437" s="94">
        <v>1</v>
      </c>
      <c r="AH437" s="95">
        <f t="shared" si="48"/>
        <v>102.61305995431051</v>
      </c>
      <c r="AI437" s="50"/>
      <c r="AJ437" s="50"/>
      <c r="AK437" s="78">
        <v>102.18686893380067</v>
      </c>
      <c r="AL437" s="84">
        <v>106.39632682688314</v>
      </c>
      <c r="AM437" s="84">
        <v>102.18686893380067</v>
      </c>
      <c r="AN437" s="84">
        <v>105.66418723961253</v>
      </c>
      <c r="AO437" s="144">
        <v>105.68664490638551</v>
      </c>
      <c r="AP437" s="84">
        <v>105.68664490638551</v>
      </c>
      <c r="AQ437" s="84">
        <v>105.68664490638551</v>
      </c>
      <c r="AR437" s="144">
        <v>102.61305995431051</v>
      </c>
      <c r="AS437" s="86"/>
      <c r="AT437" s="6">
        <f>IF(C437=1,IFERROR((X437-[1]abvfnd20!X437)/[1]abvfnd20!X437*100,""),"")</f>
        <v>5.2071797928763663</v>
      </c>
      <c r="AU437" s="148">
        <v>5.2071797928763663</v>
      </c>
      <c r="AV437" s="149">
        <v>5.6724018563716321</v>
      </c>
      <c r="AW437" s="49"/>
    </row>
    <row r="438" spans="1:59" ht="11.25" x14ac:dyDescent="0.2">
      <c r="A438" s="110">
        <v>855</v>
      </c>
      <c r="B438" s="111" t="s">
        <v>487</v>
      </c>
      <c r="C438" s="112">
        <v>1</v>
      </c>
      <c r="D438" s="129">
        <v>502000</v>
      </c>
      <c r="E438" s="113">
        <v>0</v>
      </c>
      <c r="F438" s="113">
        <v>0</v>
      </c>
      <c r="G438" s="113">
        <v>0</v>
      </c>
      <c r="H438" s="113">
        <v>0</v>
      </c>
      <c r="I438" s="113">
        <v>0</v>
      </c>
      <c r="J438" s="113">
        <v>0</v>
      </c>
      <c r="K438" s="113">
        <v>0</v>
      </c>
      <c r="L438" s="113">
        <v>0</v>
      </c>
      <c r="M438" s="113">
        <v>0</v>
      </c>
      <c r="N438" s="113">
        <v>0</v>
      </c>
      <c r="O438" s="113">
        <v>0</v>
      </c>
      <c r="P438" s="113">
        <v>0</v>
      </c>
      <c r="Q438" s="113">
        <v>0</v>
      </c>
      <c r="R438" s="113">
        <v>0</v>
      </c>
      <c r="S438" s="114">
        <v>0</v>
      </c>
      <c r="T438" s="113" t="s">
        <v>56</v>
      </c>
      <c r="U438" s="129">
        <f t="shared" si="42"/>
        <v>502000</v>
      </c>
      <c r="V438" s="86">
        <f t="shared" si="43"/>
        <v>4.4251087369100084</v>
      </c>
      <c r="W438" s="6"/>
      <c r="X438" s="129">
        <v>7921696.2200000016</v>
      </c>
      <c r="Y438" s="94">
        <v>11344354</v>
      </c>
      <c r="Z438" s="113">
        <f t="shared" si="44"/>
        <v>3422657.7799999984</v>
      </c>
      <c r="AA438" s="114">
        <f t="shared" si="45"/>
        <v>151456.32845731007</v>
      </c>
      <c r="AB438" s="6"/>
      <c r="AC438" s="92">
        <v>118.31021139047711</v>
      </c>
      <c r="AD438" s="93">
        <f t="shared" si="46"/>
        <v>141.29420468414133</v>
      </c>
      <c r="AE438" s="89">
        <f t="shared" si="47"/>
        <v>22.983993293664227</v>
      </c>
      <c r="AF438" s="94">
        <v>0</v>
      </c>
      <c r="AG438" s="94">
        <v>1</v>
      </c>
      <c r="AH438" s="95">
        <f t="shared" si="48"/>
        <v>141.29420468414133</v>
      </c>
      <c r="AI438" s="50"/>
      <c r="AJ438" s="50"/>
      <c r="AK438" s="78">
        <v>138.21150966139251</v>
      </c>
      <c r="AL438" s="84">
        <v>125.39323679720124</v>
      </c>
      <c r="AM438" s="84">
        <v>138.21150966139251</v>
      </c>
      <c r="AN438" s="84">
        <v>141.42968253828579</v>
      </c>
      <c r="AO438" s="144">
        <v>141.29420468414133</v>
      </c>
      <c r="AP438" s="84">
        <v>141.29420468414133</v>
      </c>
      <c r="AQ438" s="84">
        <v>141.29420468414133</v>
      </c>
      <c r="AR438" s="144">
        <v>141.29420468414133</v>
      </c>
      <c r="AS438" s="86"/>
      <c r="AT438" s="6">
        <f>IF(C438=1,IFERROR((X438-[1]abvfnd20!X438)/[1]abvfnd20!X438*100,""),"")</f>
        <v>2.1760979486973553</v>
      </c>
      <c r="AU438" s="148">
        <v>2.1760979486973553</v>
      </c>
      <c r="AV438" s="149">
        <v>4.4429494969098506</v>
      </c>
      <c r="AW438" s="49"/>
    </row>
    <row r="439" spans="1:59" ht="11.25" x14ac:dyDescent="0.2">
      <c r="A439" s="110">
        <v>860</v>
      </c>
      <c r="B439" s="111" t="s">
        <v>488</v>
      </c>
      <c r="C439" s="112">
        <v>1</v>
      </c>
      <c r="D439" s="129">
        <v>317657</v>
      </c>
      <c r="E439" s="113">
        <v>0</v>
      </c>
      <c r="F439" s="113">
        <v>6464</v>
      </c>
      <c r="G439" s="113">
        <v>0</v>
      </c>
      <c r="H439" s="113">
        <v>0</v>
      </c>
      <c r="I439" s="113">
        <v>0</v>
      </c>
      <c r="J439" s="113">
        <v>0</v>
      </c>
      <c r="K439" s="113">
        <v>0</v>
      </c>
      <c r="L439" s="113">
        <v>0</v>
      </c>
      <c r="M439" s="113">
        <v>0</v>
      </c>
      <c r="N439" s="113">
        <v>0</v>
      </c>
      <c r="O439" s="113">
        <v>0</v>
      </c>
      <c r="P439" s="113">
        <v>0</v>
      </c>
      <c r="Q439" s="113">
        <v>0</v>
      </c>
      <c r="R439" s="113">
        <v>0</v>
      </c>
      <c r="S439" s="114">
        <v>0</v>
      </c>
      <c r="T439" s="113" t="s">
        <v>66</v>
      </c>
      <c r="U439" s="129">
        <f t="shared" si="42"/>
        <v>130350.23000000001</v>
      </c>
      <c r="V439" s="86">
        <f t="shared" si="43"/>
        <v>1.0610669419293854</v>
      </c>
      <c r="W439" s="6"/>
      <c r="X439" s="129">
        <v>10484384.559895158</v>
      </c>
      <c r="Y439" s="94">
        <v>12284826.23</v>
      </c>
      <c r="Z439" s="113">
        <f t="shared" si="44"/>
        <v>1800441.6701048426</v>
      </c>
      <c r="AA439" s="114">
        <f t="shared" si="45"/>
        <v>19103.891370203808</v>
      </c>
      <c r="AB439" s="6"/>
      <c r="AC439" s="92">
        <v>128.8460329475914</v>
      </c>
      <c r="AD439" s="93">
        <f t="shared" si="46"/>
        <v>116.99038955084316</v>
      </c>
      <c r="AE439" s="89">
        <f t="shared" si="47"/>
        <v>-11.855643396748235</v>
      </c>
      <c r="AF439" s="94">
        <v>0</v>
      </c>
      <c r="AG439" s="94">
        <v>1</v>
      </c>
      <c r="AH439" s="95">
        <f t="shared" si="48"/>
        <v>116.99038955084316</v>
      </c>
      <c r="AI439" s="50"/>
      <c r="AJ439" s="50"/>
      <c r="AK439" s="78">
        <v>115.55344009554062</v>
      </c>
      <c r="AL439" s="84">
        <v>116.05794917572187</v>
      </c>
      <c r="AM439" s="84">
        <v>115.55344009554062</v>
      </c>
      <c r="AN439" s="84">
        <v>117.08490647461622</v>
      </c>
      <c r="AO439" s="144">
        <v>116.99038955084316</v>
      </c>
      <c r="AP439" s="84">
        <v>116.99038955084316</v>
      </c>
      <c r="AQ439" s="84">
        <v>116.99038955084316</v>
      </c>
      <c r="AR439" s="144">
        <v>116.99038955084316</v>
      </c>
      <c r="AS439" s="86"/>
      <c r="AT439" s="6">
        <f>IF(C439=1,IFERROR((X439-[1]abvfnd20!X439)/[1]abvfnd20!X439*100,""),"")</f>
        <v>-1.4459097266152747</v>
      </c>
      <c r="AU439" s="148">
        <v>-1.4459097266152747</v>
      </c>
      <c r="AV439" s="149">
        <v>-0.1967779356370743</v>
      </c>
      <c r="AW439" s="49"/>
    </row>
    <row r="440" spans="1:59" ht="11.25" x14ac:dyDescent="0.2">
      <c r="A440" s="110">
        <v>871</v>
      </c>
      <c r="B440" s="111" t="s">
        <v>489</v>
      </c>
      <c r="C440" s="112">
        <v>1</v>
      </c>
      <c r="D440" s="129">
        <v>1116000</v>
      </c>
      <c r="E440" s="113">
        <v>0</v>
      </c>
      <c r="F440" s="113">
        <v>0</v>
      </c>
      <c r="G440" s="113">
        <v>0</v>
      </c>
      <c r="H440" s="113">
        <v>0</v>
      </c>
      <c r="I440" s="113">
        <v>0</v>
      </c>
      <c r="J440" s="113">
        <v>0</v>
      </c>
      <c r="K440" s="113">
        <v>0</v>
      </c>
      <c r="L440" s="113">
        <v>0</v>
      </c>
      <c r="M440" s="113">
        <v>0</v>
      </c>
      <c r="N440" s="113">
        <v>0</v>
      </c>
      <c r="O440" s="113">
        <v>0</v>
      </c>
      <c r="P440" s="113">
        <v>0</v>
      </c>
      <c r="Q440" s="113">
        <v>0</v>
      </c>
      <c r="R440" s="113">
        <v>0</v>
      </c>
      <c r="S440" s="114">
        <v>0</v>
      </c>
      <c r="T440" s="113" t="s">
        <v>56</v>
      </c>
      <c r="U440" s="129">
        <f t="shared" si="42"/>
        <v>1116000</v>
      </c>
      <c r="V440" s="86">
        <f t="shared" si="43"/>
        <v>3.730373998746491</v>
      </c>
      <c r="W440" s="6"/>
      <c r="X440" s="129">
        <v>21443569.573314432</v>
      </c>
      <c r="Y440" s="94">
        <v>29916571.377963897</v>
      </c>
      <c r="Z440" s="113">
        <f t="shared" si="44"/>
        <v>8473001.8046494648</v>
      </c>
      <c r="AA440" s="114">
        <f t="shared" si="45"/>
        <v>316074.6562339646</v>
      </c>
      <c r="AB440" s="6"/>
      <c r="AC440" s="92">
        <v>127.15284316429327</v>
      </c>
      <c r="AD440" s="93">
        <f t="shared" si="46"/>
        <v>138.03903599411186</v>
      </c>
      <c r="AE440" s="89">
        <f t="shared" si="47"/>
        <v>10.886192829818583</v>
      </c>
      <c r="AF440" s="94">
        <v>0</v>
      </c>
      <c r="AG440" s="94">
        <v>1</v>
      </c>
      <c r="AH440" s="95">
        <f t="shared" si="48"/>
        <v>138.03903599411186</v>
      </c>
      <c r="AI440" s="50"/>
      <c r="AJ440" s="50"/>
      <c r="AK440" s="78">
        <v>132.2224272617662</v>
      </c>
      <c r="AL440" s="84">
        <v>131.01022333230927</v>
      </c>
      <c r="AM440" s="84">
        <v>132.2224272617662</v>
      </c>
      <c r="AN440" s="84">
        <v>132.2224272617662</v>
      </c>
      <c r="AO440" s="144">
        <v>132.2224272617662</v>
      </c>
      <c r="AP440" s="84">
        <v>138.03162050330215</v>
      </c>
      <c r="AQ440" s="84">
        <v>138.03903599411186</v>
      </c>
      <c r="AR440" s="144">
        <v>138.03903599411186</v>
      </c>
      <c r="AS440" s="86"/>
      <c r="AT440" s="6">
        <f>IF(C440=1,IFERROR((X440-[1]abvfnd20!X440)/[1]abvfnd20!X440*100,""),"")</f>
        <v>-1.4379758137945489</v>
      </c>
      <c r="AU440" s="148">
        <v>-1.4379758137945489</v>
      </c>
      <c r="AV440" s="149">
        <v>2.9937563557187929</v>
      </c>
      <c r="AW440" s="49"/>
    </row>
    <row r="441" spans="1:59" ht="11.25" x14ac:dyDescent="0.2">
      <c r="A441" s="110">
        <v>872</v>
      </c>
      <c r="B441" s="111" t="s">
        <v>490</v>
      </c>
      <c r="C441" s="112">
        <v>1</v>
      </c>
      <c r="D441" s="129">
        <v>803966</v>
      </c>
      <c r="E441" s="113">
        <v>0</v>
      </c>
      <c r="F441" s="113">
        <v>0</v>
      </c>
      <c r="G441" s="113">
        <v>0</v>
      </c>
      <c r="H441" s="113">
        <v>0</v>
      </c>
      <c r="I441" s="113">
        <v>0</v>
      </c>
      <c r="J441" s="113">
        <v>0</v>
      </c>
      <c r="K441" s="113">
        <v>0</v>
      </c>
      <c r="L441" s="113">
        <v>0</v>
      </c>
      <c r="M441" s="113">
        <v>0</v>
      </c>
      <c r="N441" s="113">
        <v>0</v>
      </c>
      <c r="O441" s="113">
        <v>0</v>
      </c>
      <c r="P441" s="113">
        <v>0</v>
      </c>
      <c r="Q441" s="113">
        <v>0</v>
      </c>
      <c r="R441" s="113">
        <v>0</v>
      </c>
      <c r="S441" s="114">
        <v>0</v>
      </c>
      <c r="T441" s="113" t="s">
        <v>56</v>
      </c>
      <c r="U441" s="129">
        <f t="shared" si="42"/>
        <v>803966</v>
      </c>
      <c r="V441" s="86">
        <f t="shared" si="43"/>
        <v>2.915114652972107</v>
      </c>
      <c r="W441" s="6"/>
      <c r="X441" s="129">
        <v>26978734.039999999</v>
      </c>
      <c r="Y441" s="94">
        <v>27579224</v>
      </c>
      <c r="Z441" s="113">
        <f t="shared" si="44"/>
        <v>600489.96000000089</v>
      </c>
      <c r="AA441" s="114">
        <f t="shared" si="45"/>
        <v>17504.970813586373</v>
      </c>
      <c r="AB441" s="6"/>
      <c r="AC441" s="92">
        <v>100.87364134335569</v>
      </c>
      <c r="AD441" s="93">
        <f t="shared" si="46"/>
        <v>102.16090565377178</v>
      </c>
      <c r="AE441" s="89">
        <f t="shared" si="47"/>
        <v>1.2872643104160915</v>
      </c>
      <c r="AF441" s="94">
        <v>0</v>
      </c>
      <c r="AG441" s="94">
        <v>1</v>
      </c>
      <c r="AH441" s="95">
        <f t="shared" si="48"/>
        <v>102.16090565377178</v>
      </c>
      <c r="AI441" s="50"/>
      <c r="AJ441" s="50"/>
      <c r="AK441" s="78">
        <v>99.697150427011337</v>
      </c>
      <c r="AL441" s="84">
        <v>100.05495932732111</v>
      </c>
      <c r="AM441" s="84">
        <v>99.697150427011337</v>
      </c>
      <c r="AN441" s="84">
        <v>102.08501429418138</v>
      </c>
      <c r="AO441" s="144">
        <v>102.08501429418138</v>
      </c>
      <c r="AP441" s="84">
        <v>102.08501429418138</v>
      </c>
      <c r="AQ441" s="84">
        <v>102.16090565377178</v>
      </c>
      <c r="AR441" s="144">
        <v>102.16090565377178</v>
      </c>
      <c r="AS441" s="86"/>
      <c r="AT441" s="6">
        <f>IF(C441=1,IFERROR((X441-[1]abvfnd20!X441)/[1]abvfnd20!X441*100,""),"")</f>
        <v>1.023648076019767</v>
      </c>
      <c r="AU441" s="148">
        <v>1.023648076019767</v>
      </c>
      <c r="AV441" s="149">
        <v>3.585931868436306</v>
      </c>
      <c r="AW441" s="49"/>
    </row>
    <row r="442" spans="1:59" ht="11.25" x14ac:dyDescent="0.2">
      <c r="A442" s="110">
        <v>873</v>
      </c>
      <c r="B442" s="111" t="s">
        <v>491</v>
      </c>
      <c r="C442" s="112">
        <v>1</v>
      </c>
      <c r="D442" s="129">
        <v>200264</v>
      </c>
      <c r="E442" s="113">
        <v>0</v>
      </c>
      <c r="F442" s="113">
        <v>0</v>
      </c>
      <c r="G442" s="113">
        <v>0</v>
      </c>
      <c r="H442" s="113">
        <v>0</v>
      </c>
      <c r="I442" s="113">
        <v>0</v>
      </c>
      <c r="J442" s="113">
        <v>0</v>
      </c>
      <c r="K442" s="113">
        <v>0</v>
      </c>
      <c r="L442" s="113">
        <v>0</v>
      </c>
      <c r="M442" s="113">
        <v>0</v>
      </c>
      <c r="N442" s="113">
        <v>0</v>
      </c>
      <c r="O442" s="113">
        <v>0</v>
      </c>
      <c r="P442" s="113">
        <v>0</v>
      </c>
      <c r="Q442" s="113">
        <v>0</v>
      </c>
      <c r="R442" s="113">
        <v>0</v>
      </c>
      <c r="S442" s="114">
        <v>0</v>
      </c>
      <c r="T442" s="113" t="s">
        <v>56</v>
      </c>
      <c r="U442" s="129">
        <f t="shared" si="42"/>
        <v>200264</v>
      </c>
      <c r="V442" s="86">
        <f t="shared" si="43"/>
        <v>1.7828024165173508</v>
      </c>
      <c r="W442" s="6"/>
      <c r="X442" s="129">
        <v>9696307.4090200011</v>
      </c>
      <c r="Y442" s="94">
        <v>11233101.219999999</v>
      </c>
      <c r="Z442" s="113">
        <f t="shared" si="44"/>
        <v>1536793.8109799977</v>
      </c>
      <c r="AA442" s="114">
        <f t="shared" si="45"/>
        <v>27397.997199040488</v>
      </c>
      <c r="AB442" s="6"/>
      <c r="AC442" s="92">
        <v>116.17492825338407</v>
      </c>
      <c r="AD442" s="93">
        <f t="shared" si="46"/>
        <v>115.56670751153003</v>
      </c>
      <c r="AE442" s="89">
        <f t="shared" si="47"/>
        <v>-0.60822074185404063</v>
      </c>
      <c r="AF442" s="94">
        <v>0</v>
      </c>
      <c r="AG442" s="94">
        <v>1</v>
      </c>
      <c r="AH442" s="95">
        <f t="shared" si="48"/>
        <v>115.56670751153003</v>
      </c>
      <c r="AI442" s="50"/>
      <c r="AJ442" s="50"/>
      <c r="AK442" s="78">
        <v>109.48353060627376</v>
      </c>
      <c r="AL442" s="84">
        <v>112.70100967270966</v>
      </c>
      <c r="AM442" s="84">
        <v>109.48353060627376</v>
      </c>
      <c r="AN442" s="84">
        <v>115.56670751153003</v>
      </c>
      <c r="AO442" s="144">
        <v>115.56670751153003</v>
      </c>
      <c r="AP442" s="84">
        <v>115.56670751153003</v>
      </c>
      <c r="AQ442" s="84">
        <v>115.56670751153003</v>
      </c>
      <c r="AR442" s="144">
        <v>115.56670751153003</v>
      </c>
      <c r="AS442" s="86"/>
      <c r="AT442" s="6">
        <f>IF(C442=1,IFERROR((X442-[1]abvfnd20!X442)/[1]abvfnd20!X442*100,""),"")</f>
        <v>-5.6606491862874577</v>
      </c>
      <c r="AU442" s="148">
        <v>-5.6606491862874577</v>
      </c>
      <c r="AV442" s="149">
        <v>-0.32682701300655875</v>
      </c>
      <c r="AW442" s="49"/>
    </row>
    <row r="443" spans="1:59" ht="11.25" x14ac:dyDescent="0.2">
      <c r="A443" s="110">
        <v>876</v>
      </c>
      <c r="B443" s="111" t="s">
        <v>492</v>
      </c>
      <c r="C443" s="112">
        <v>1</v>
      </c>
      <c r="D443" s="129">
        <v>381437</v>
      </c>
      <c r="E443" s="113">
        <v>0</v>
      </c>
      <c r="F443" s="113">
        <v>0</v>
      </c>
      <c r="G443" s="113">
        <v>0</v>
      </c>
      <c r="H443" s="113">
        <v>0</v>
      </c>
      <c r="I443" s="113">
        <v>0</v>
      </c>
      <c r="J443" s="113">
        <v>0</v>
      </c>
      <c r="K443" s="113">
        <v>0</v>
      </c>
      <c r="L443" s="113">
        <v>0</v>
      </c>
      <c r="M443" s="113">
        <v>0</v>
      </c>
      <c r="N443" s="113">
        <v>0</v>
      </c>
      <c r="O443" s="113">
        <v>0</v>
      </c>
      <c r="P443" s="113">
        <v>0</v>
      </c>
      <c r="Q443" s="113">
        <v>0</v>
      </c>
      <c r="R443" s="113">
        <v>0</v>
      </c>
      <c r="S443" s="114">
        <v>0</v>
      </c>
      <c r="T443" s="113" t="s">
        <v>56</v>
      </c>
      <c r="U443" s="129">
        <f t="shared" si="42"/>
        <v>381437</v>
      </c>
      <c r="V443" s="86">
        <f t="shared" si="43"/>
        <v>1.7984862872829084</v>
      </c>
      <c r="W443" s="6"/>
      <c r="X443" s="129">
        <v>20163226.599596739</v>
      </c>
      <c r="Y443" s="94">
        <v>21208780</v>
      </c>
      <c r="Z443" s="113">
        <f t="shared" si="44"/>
        <v>1045553.4004032612</v>
      </c>
      <c r="AA443" s="114">
        <f t="shared" si="45"/>
        <v>18804.134532472814</v>
      </c>
      <c r="AB443" s="6"/>
      <c r="AC443" s="92">
        <v>101.66373109775584</v>
      </c>
      <c r="AD443" s="93">
        <f t="shared" si="46"/>
        <v>105.09218730841086</v>
      </c>
      <c r="AE443" s="89">
        <f t="shared" si="47"/>
        <v>3.428456210655014</v>
      </c>
      <c r="AF443" s="94">
        <v>0</v>
      </c>
      <c r="AG443" s="94">
        <v>1</v>
      </c>
      <c r="AH443" s="95">
        <f t="shared" si="48"/>
        <v>105.09218730841086</v>
      </c>
      <c r="AI443" s="50"/>
      <c r="AJ443" s="50"/>
      <c r="AK443" s="78">
        <v>100.47910556083562</v>
      </c>
      <c r="AL443" s="84">
        <v>99.423313106146395</v>
      </c>
      <c r="AM443" s="84">
        <v>100.47910556083562</v>
      </c>
      <c r="AN443" s="84">
        <v>105.03263827030396</v>
      </c>
      <c r="AO443" s="144">
        <v>105.09218730841086</v>
      </c>
      <c r="AP443" s="84">
        <v>105.09218730841086</v>
      </c>
      <c r="AQ443" s="84">
        <v>105.09218730841086</v>
      </c>
      <c r="AR443" s="144">
        <v>105.09218730841086</v>
      </c>
      <c r="AS443" s="86"/>
      <c r="AT443" s="6">
        <f>IF(C443=1,IFERROR((X443-[1]abvfnd20!X443)/[1]abvfnd20!X443*100,""),"")</f>
        <v>2.9562014358894566</v>
      </c>
      <c r="AU443" s="148">
        <v>2.9562014358894566</v>
      </c>
      <c r="AV443" s="149">
        <v>7.7684374786426087</v>
      </c>
      <c r="AW443" s="49"/>
    </row>
    <row r="444" spans="1:59" ht="11.25" x14ac:dyDescent="0.2">
      <c r="A444" s="110">
        <v>878</v>
      </c>
      <c r="B444" s="111" t="s">
        <v>493</v>
      </c>
      <c r="C444" s="112">
        <v>1</v>
      </c>
      <c r="D444" s="129">
        <v>631943</v>
      </c>
      <c r="E444" s="113">
        <v>0</v>
      </c>
      <c r="F444" s="113">
        <v>0</v>
      </c>
      <c r="G444" s="113">
        <v>0</v>
      </c>
      <c r="H444" s="113">
        <v>0</v>
      </c>
      <c r="I444" s="113">
        <v>0</v>
      </c>
      <c r="J444" s="113">
        <v>0</v>
      </c>
      <c r="K444" s="113">
        <v>25000</v>
      </c>
      <c r="L444" s="113">
        <v>0</v>
      </c>
      <c r="M444" s="113">
        <v>0</v>
      </c>
      <c r="N444" s="113">
        <v>0</v>
      </c>
      <c r="O444" s="113">
        <v>0</v>
      </c>
      <c r="P444" s="113">
        <v>0</v>
      </c>
      <c r="Q444" s="113">
        <v>0</v>
      </c>
      <c r="R444" s="113">
        <v>0</v>
      </c>
      <c r="S444" s="114">
        <v>0</v>
      </c>
      <c r="T444" s="113" t="s">
        <v>56</v>
      </c>
      <c r="U444" s="129">
        <f t="shared" si="42"/>
        <v>656943</v>
      </c>
      <c r="V444" s="86">
        <f t="shared" si="43"/>
        <v>3.6076844893798454</v>
      </c>
      <c r="W444" s="6"/>
      <c r="X444" s="129">
        <v>16446455.91653554</v>
      </c>
      <c r="Y444" s="94">
        <v>18209546.925011929</v>
      </c>
      <c r="Z444" s="113">
        <f t="shared" si="44"/>
        <v>1763091.0084763896</v>
      </c>
      <c r="AA444" s="114">
        <f t="shared" si="45"/>
        <v>63606.760846453406</v>
      </c>
      <c r="AB444" s="6"/>
      <c r="AC444" s="92">
        <v>105.61547179180204</v>
      </c>
      <c r="AD444" s="93">
        <f t="shared" si="46"/>
        <v>110.33343752754199</v>
      </c>
      <c r="AE444" s="89">
        <f t="shared" si="47"/>
        <v>4.717965735739952</v>
      </c>
      <c r="AF444" s="94">
        <v>0</v>
      </c>
      <c r="AG444" s="94">
        <v>1</v>
      </c>
      <c r="AH444" s="95">
        <f t="shared" si="48"/>
        <v>110.33343752754199</v>
      </c>
      <c r="AI444" s="50"/>
      <c r="AJ444" s="50"/>
      <c r="AK444" s="78">
        <v>105.00526325855107</v>
      </c>
      <c r="AL444" s="84">
        <v>106.15572671559559</v>
      </c>
      <c r="AM444" s="84">
        <v>105.00526325855107</v>
      </c>
      <c r="AN444" s="84">
        <v>110.33358256735342</v>
      </c>
      <c r="AO444" s="144">
        <v>110.33762721793619</v>
      </c>
      <c r="AP444" s="84">
        <v>110.33762721793619</v>
      </c>
      <c r="AQ444" s="84">
        <v>110.33343752754199</v>
      </c>
      <c r="AR444" s="144">
        <v>110.33343752754199</v>
      </c>
      <c r="AS444" s="86"/>
      <c r="AT444" s="6">
        <f>IF(C444=1,IFERROR((X444-[1]abvfnd20!X444)/[1]abvfnd20!X444*100,""),"")</f>
        <v>-4.1041705256393355</v>
      </c>
      <c r="AU444" s="148">
        <v>-4.1041705256393355</v>
      </c>
      <c r="AV444" s="149">
        <v>0.94596166737392406</v>
      </c>
      <c r="AW444" s="49"/>
    </row>
    <row r="445" spans="1:59" ht="11.25" x14ac:dyDescent="0.2">
      <c r="A445" s="110">
        <v>879</v>
      </c>
      <c r="B445" s="111" t="s">
        <v>494</v>
      </c>
      <c r="C445" s="112">
        <v>1</v>
      </c>
      <c r="D445" s="129">
        <v>494016</v>
      </c>
      <c r="E445" s="113">
        <v>0</v>
      </c>
      <c r="F445" s="113">
        <v>0</v>
      </c>
      <c r="G445" s="113">
        <v>0</v>
      </c>
      <c r="H445" s="113">
        <v>0</v>
      </c>
      <c r="I445" s="113">
        <v>0</v>
      </c>
      <c r="J445" s="113">
        <v>0</v>
      </c>
      <c r="K445" s="113">
        <v>0</v>
      </c>
      <c r="L445" s="113">
        <v>0</v>
      </c>
      <c r="M445" s="113">
        <v>0</v>
      </c>
      <c r="N445" s="113">
        <v>0</v>
      </c>
      <c r="O445" s="113">
        <v>0</v>
      </c>
      <c r="P445" s="113">
        <v>0</v>
      </c>
      <c r="Q445" s="113">
        <v>0</v>
      </c>
      <c r="R445" s="113">
        <v>0</v>
      </c>
      <c r="S445" s="114">
        <v>0</v>
      </c>
      <c r="T445" s="113" t="s">
        <v>56</v>
      </c>
      <c r="U445" s="129">
        <f t="shared" si="42"/>
        <v>494016</v>
      </c>
      <c r="V445" s="86">
        <f t="shared" si="43"/>
        <v>3.2437909532233036</v>
      </c>
      <c r="W445" s="6"/>
      <c r="X445" s="129">
        <v>12856564.119999999</v>
      </c>
      <c r="Y445" s="94">
        <v>15229588.069141882</v>
      </c>
      <c r="Z445" s="113">
        <f t="shared" si="44"/>
        <v>2373023.9491418824</v>
      </c>
      <c r="AA445" s="114">
        <f t="shared" si="45"/>
        <v>76975.936180086748</v>
      </c>
      <c r="AB445" s="6"/>
      <c r="AC445" s="92">
        <v>108.83130942584461</v>
      </c>
      <c r="AD445" s="93">
        <f t="shared" si="46"/>
        <v>117.85895509508644</v>
      </c>
      <c r="AE445" s="89">
        <f t="shared" si="47"/>
        <v>9.027645669241835</v>
      </c>
      <c r="AF445" s="94">
        <v>0</v>
      </c>
      <c r="AG445" s="94">
        <v>1</v>
      </c>
      <c r="AH445" s="95">
        <f t="shared" si="48"/>
        <v>117.85895509508644</v>
      </c>
      <c r="AI445" s="50"/>
      <c r="AJ445" s="50"/>
      <c r="AK445" s="78">
        <v>117.6972810626247</v>
      </c>
      <c r="AL445" s="84">
        <v>117.52828681553633</v>
      </c>
      <c r="AM445" s="84">
        <v>117.6972810626247</v>
      </c>
      <c r="AN445" s="84">
        <v>117.86843957788153</v>
      </c>
      <c r="AO445" s="144">
        <v>117.77650093454291</v>
      </c>
      <c r="AP445" s="84">
        <v>117.77650093454291</v>
      </c>
      <c r="AQ445" s="84">
        <v>117.85895509508644</v>
      </c>
      <c r="AR445" s="144">
        <v>117.85895509508644</v>
      </c>
      <c r="AS445" s="86"/>
      <c r="AT445" s="6">
        <f>IF(C445=1,IFERROR((X445-[1]abvfnd20!X445)/[1]abvfnd20!X445*100,""),"")</f>
        <v>3.8866570073655349</v>
      </c>
      <c r="AU445" s="148">
        <v>3.8866570073655349</v>
      </c>
      <c r="AV445" s="149">
        <v>4.0403880641033734</v>
      </c>
      <c r="AW445" s="49"/>
    </row>
    <row r="446" spans="1:59" ht="11.25" x14ac:dyDescent="0.2">
      <c r="A446" s="110">
        <v>885</v>
      </c>
      <c r="B446" s="111" t="s">
        <v>495</v>
      </c>
      <c r="C446" s="112">
        <v>1</v>
      </c>
      <c r="D446" s="129">
        <v>1333452</v>
      </c>
      <c r="E446" s="113">
        <v>0</v>
      </c>
      <c r="F446" s="113">
        <v>0</v>
      </c>
      <c r="G446" s="113">
        <v>0</v>
      </c>
      <c r="H446" s="113">
        <v>0</v>
      </c>
      <c r="I446" s="113">
        <v>0</v>
      </c>
      <c r="J446" s="113">
        <v>0</v>
      </c>
      <c r="K446" s="113">
        <v>44000</v>
      </c>
      <c r="L446" s="113">
        <v>0</v>
      </c>
      <c r="M446" s="113">
        <v>0</v>
      </c>
      <c r="N446" s="113">
        <v>0</v>
      </c>
      <c r="O446" s="113">
        <v>0</v>
      </c>
      <c r="P446" s="113">
        <v>0</v>
      </c>
      <c r="Q446" s="113">
        <v>0</v>
      </c>
      <c r="R446" s="113">
        <v>0</v>
      </c>
      <c r="S446" s="114">
        <v>0</v>
      </c>
      <c r="T446" s="113" t="s">
        <v>56</v>
      </c>
      <c r="U446" s="129">
        <f t="shared" si="42"/>
        <v>1377452</v>
      </c>
      <c r="V446" s="86">
        <f t="shared" si="43"/>
        <v>5.8340683174358778</v>
      </c>
      <c r="W446" s="6"/>
      <c r="X446" s="129">
        <v>22219393.409999993</v>
      </c>
      <c r="Y446" s="94">
        <v>23610488</v>
      </c>
      <c r="Z446" s="113">
        <f t="shared" si="44"/>
        <v>1391094.5900000073</v>
      </c>
      <c r="AA446" s="114">
        <f t="shared" si="45"/>
        <v>81157.408740754952</v>
      </c>
      <c r="AB446" s="6"/>
      <c r="AC446" s="92">
        <v>106.71738291625448</v>
      </c>
      <c r="AD446" s="93">
        <f t="shared" si="46"/>
        <v>105.89546778837673</v>
      </c>
      <c r="AE446" s="89">
        <f t="shared" si="47"/>
        <v>-0.82191512787774457</v>
      </c>
      <c r="AF446" s="94">
        <v>0</v>
      </c>
      <c r="AG446" s="94">
        <v>1</v>
      </c>
      <c r="AH446" s="95">
        <f t="shared" si="48"/>
        <v>105.89546778837673</v>
      </c>
      <c r="AI446" s="50"/>
      <c r="AJ446" s="50"/>
      <c r="AK446" s="78">
        <v>106.74842420854449</v>
      </c>
      <c r="AL446" s="84">
        <v>107.13343469754145</v>
      </c>
      <c r="AM446" s="84">
        <v>106.74842420854449</v>
      </c>
      <c r="AN446" s="84">
        <v>105.927794813571</v>
      </c>
      <c r="AO446" s="144">
        <v>105.89546778837673</v>
      </c>
      <c r="AP446" s="84">
        <v>105.89546778837673</v>
      </c>
      <c r="AQ446" s="84">
        <v>105.89546778837673</v>
      </c>
      <c r="AR446" s="144">
        <v>105.89546778837673</v>
      </c>
      <c r="AS446" s="86"/>
      <c r="AT446" s="6">
        <f>IF(C446=1,IFERROR((X446-[1]abvfnd20!X446)/[1]abvfnd20!X446*100,""),"")</f>
        <v>3.7327579573863021</v>
      </c>
      <c r="AU446" s="148">
        <v>3.7327579573863021</v>
      </c>
      <c r="AV446" s="149">
        <v>2.8833318416066933</v>
      </c>
      <c r="AW446" s="49"/>
    </row>
    <row r="447" spans="1:59" s="6" customFormat="1" ht="11.25" x14ac:dyDescent="0.2">
      <c r="A447" s="110">
        <v>910</v>
      </c>
      <c r="B447" s="111" t="s">
        <v>496</v>
      </c>
      <c r="C447" s="112">
        <v>1</v>
      </c>
      <c r="D447" s="129">
        <v>0</v>
      </c>
      <c r="E447" s="113">
        <v>0</v>
      </c>
      <c r="F447" s="113">
        <v>0</v>
      </c>
      <c r="G447" s="113">
        <v>0</v>
      </c>
      <c r="H447" s="113">
        <v>0</v>
      </c>
      <c r="I447" s="113">
        <v>0</v>
      </c>
      <c r="J447" s="113">
        <v>0</v>
      </c>
      <c r="K447" s="113">
        <v>0</v>
      </c>
      <c r="L447" s="113">
        <v>663404</v>
      </c>
      <c r="M447" s="113">
        <v>0</v>
      </c>
      <c r="N447" s="113">
        <v>0</v>
      </c>
      <c r="O447" s="113">
        <v>0</v>
      </c>
      <c r="P447" s="113">
        <v>0</v>
      </c>
      <c r="Q447" s="113">
        <v>0</v>
      </c>
      <c r="R447" s="113">
        <v>0</v>
      </c>
      <c r="S447" s="114">
        <v>0</v>
      </c>
      <c r="T447" s="113" t="s">
        <v>56</v>
      </c>
      <c r="U447" s="129">
        <f t="shared" si="42"/>
        <v>663404</v>
      </c>
      <c r="V447" s="86">
        <f t="shared" si="43"/>
        <v>8.7115661387410608</v>
      </c>
      <c r="X447" s="129">
        <v>6594994.5600000005</v>
      </c>
      <c r="Y447" s="94">
        <v>7615209.3600000013</v>
      </c>
      <c r="Z447" s="113">
        <f t="shared" si="44"/>
        <v>1020214.8000000007</v>
      </c>
      <c r="AA447" s="114">
        <f t="shared" si="45"/>
        <v>88876.687059224903</v>
      </c>
      <c r="AC447" s="92">
        <v>112.6291515537507</v>
      </c>
      <c r="AD447" s="93">
        <f t="shared" si="46"/>
        <v>114.12189357349183</v>
      </c>
      <c r="AE447" s="89">
        <f t="shared" si="47"/>
        <v>1.4927420197411294</v>
      </c>
      <c r="AF447" s="94">
        <v>0</v>
      </c>
      <c r="AG447" s="94">
        <v>1</v>
      </c>
      <c r="AH447" s="95">
        <f t="shared" si="48"/>
        <v>114.12189357349183</v>
      </c>
      <c r="AI447" s="50"/>
      <c r="AJ447" s="50"/>
      <c r="AK447" s="78">
        <v>114.123401328936</v>
      </c>
      <c r="AL447" s="84">
        <v>116.93372667616214</v>
      </c>
      <c r="AM447" s="84">
        <v>114.123401328936</v>
      </c>
      <c r="AN447" s="84">
        <v>111.70847542545297</v>
      </c>
      <c r="AO447" s="144">
        <v>114.12189357349183</v>
      </c>
      <c r="AP447" s="84">
        <v>114.12189357349183</v>
      </c>
      <c r="AQ447" s="84">
        <v>114.12189357349183</v>
      </c>
      <c r="AR447" s="144">
        <v>114.12189357349183</v>
      </c>
      <c r="AS447" s="86"/>
      <c r="AT447" s="6">
        <f>IF(C447=1,IFERROR((X447-[1]abvfnd20!X447)/[1]abvfnd20!X447*100,""),"")</f>
        <v>1.9445030508974197</v>
      </c>
      <c r="AU447" s="148">
        <v>1.9445030508974197</v>
      </c>
      <c r="AV447" s="149">
        <v>1.9822465454420302</v>
      </c>
      <c r="AW447" s="49"/>
      <c r="BB447" s="143"/>
      <c r="BC447" s="143"/>
      <c r="BD447" s="143"/>
      <c r="BE447" s="143"/>
      <c r="BF447" s="143"/>
      <c r="BG447" s="143"/>
    </row>
    <row r="448" spans="1:59" s="6" customFormat="1" ht="11.25" x14ac:dyDescent="0.2">
      <c r="A448" s="122">
        <v>915</v>
      </c>
      <c r="B448" s="123" t="s">
        <v>497</v>
      </c>
      <c r="C448" s="124">
        <v>1</v>
      </c>
      <c r="D448" s="132">
        <v>620000</v>
      </c>
      <c r="E448" s="125">
        <v>0</v>
      </c>
      <c r="F448" s="125">
        <v>0</v>
      </c>
      <c r="G448" s="125">
        <v>0</v>
      </c>
      <c r="H448" s="125">
        <v>0</v>
      </c>
      <c r="I448" s="125">
        <v>0</v>
      </c>
      <c r="J448" s="125">
        <v>0</v>
      </c>
      <c r="K448" s="125">
        <v>0</v>
      </c>
      <c r="L448" s="125">
        <v>0</v>
      </c>
      <c r="M448" s="125">
        <v>0</v>
      </c>
      <c r="N448" s="125">
        <v>0</v>
      </c>
      <c r="O448" s="125">
        <v>0</v>
      </c>
      <c r="P448" s="125">
        <v>0</v>
      </c>
      <c r="Q448" s="125">
        <v>0</v>
      </c>
      <c r="R448" s="125">
        <v>0</v>
      </c>
      <c r="S448" s="126">
        <v>0</v>
      </c>
      <c r="T448" s="125" t="s">
        <v>56</v>
      </c>
      <c r="U448" s="132">
        <f t="shared" si="42"/>
        <v>620000</v>
      </c>
      <c r="V448" s="91">
        <f t="shared" si="43"/>
        <v>10.666820819432058</v>
      </c>
      <c r="X448" s="132">
        <v>4921619.8021892179</v>
      </c>
      <c r="Y448" s="104">
        <v>5812416</v>
      </c>
      <c r="Z448" s="125">
        <f t="shared" si="44"/>
        <v>890796.19781078212</v>
      </c>
      <c r="AA448" s="126">
        <f t="shared" si="45"/>
        <v>95019.634286789675</v>
      </c>
      <c r="AC448" s="101">
        <v>124.33380820384581</v>
      </c>
      <c r="AD448" s="102">
        <f t="shared" si="46"/>
        <v>116.16899710883841</v>
      </c>
      <c r="AE448" s="103">
        <f t="shared" si="47"/>
        <v>-8.1648110950073942</v>
      </c>
      <c r="AF448" s="104">
        <v>0</v>
      </c>
      <c r="AG448" s="104">
        <v>1</v>
      </c>
      <c r="AH448" s="105">
        <f t="shared" si="48"/>
        <v>116.16899710883841</v>
      </c>
      <c r="AI448" s="50"/>
      <c r="AJ448" s="50"/>
      <c r="AK448" s="78">
        <v>115.58280564074357</v>
      </c>
      <c r="AL448" s="84">
        <v>119.49304546663055</v>
      </c>
      <c r="AM448" s="84">
        <v>115.58280564074357</v>
      </c>
      <c r="AN448" s="84">
        <v>115.54392846737372</v>
      </c>
      <c r="AO448" s="144">
        <v>116.16899710883841</v>
      </c>
      <c r="AP448" s="84">
        <v>116.16899710883841</v>
      </c>
      <c r="AQ448" s="84">
        <v>116.16899710883841</v>
      </c>
      <c r="AR448" s="144">
        <v>116.16899710883841</v>
      </c>
      <c r="AS448" s="86"/>
      <c r="AT448" s="6">
        <f>IF(C448=1,IFERROR((X448-[1]abvfnd20!X448)/[1]abvfnd20!X448*100,""),"")</f>
        <v>-1.0107997192275548</v>
      </c>
      <c r="AU448" s="152">
        <v>-1.0107997192275548</v>
      </c>
      <c r="AV448" s="153">
        <v>-0.28410459902378493</v>
      </c>
      <c r="AW448" s="49"/>
      <c r="BB448" s="143"/>
      <c r="BC448" s="143"/>
      <c r="BD448" s="143"/>
      <c r="BE448" s="143"/>
      <c r="BF448" s="143"/>
      <c r="BG448" s="143"/>
    </row>
    <row r="449" spans="1:80" s="6" customFormat="1" ht="1.7" customHeight="1" x14ac:dyDescent="0.2">
      <c r="A449" s="47"/>
      <c r="B449" s="48"/>
      <c r="C449" s="47"/>
      <c r="V449" s="49"/>
      <c r="Y449" s="50"/>
      <c r="AC449" s="52"/>
      <c r="AD449" s="52"/>
      <c r="AE449" s="53"/>
      <c r="AF449" s="50"/>
      <c r="AG449" s="50"/>
      <c r="AH449" s="53"/>
      <c r="AI449" s="50"/>
      <c r="AJ449" s="50"/>
      <c r="AK449" s="145"/>
      <c r="AL449" s="145"/>
      <c r="AM449" s="145"/>
      <c r="AN449" s="145"/>
      <c r="AO449" s="145"/>
      <c r="AP449" s="145"/>
      <c r="AQ449" s="145"/>
      <c r="AR449" s="145"/>
      <c r="AS449" s="146"/>
      <c r="AU449" s="79"/>
      <c r="AV449" s="79"/>
      <c r="BB449" s="143"/>
      <c r="BC449" s="143"/>
      <c r="BD449" s="143"/>
      <c r="BE449" s="143"/>
      <c r="BF449" s="143"/>
      <c r="BG449" s="143"/>
    </row>
    <row r="450" spans="1:80" ht="11.25" customHeight="1" x14ac:dyDescent="0.2">
      <c r="A450" s="56">
        <v>999</v>
      </c>
      <c r="B450" s="57" t="s">
        <v>498</v>
      </c>
      <c r="C450" s="58" t="s">
        <v>0</v>
      </c>
      <c r="D450" s="59">
        <f t="shared" ref="D450:S450" si="49">SUM(D10:D448)</f>
        <v>143197523</v>
      </c>
      <c r="E450" s="60">
        <f t="shared" si="49"/>
        <v>61517783.908279993</v>
      </c>
      <c r="F450" s="60">
        <f t="shared" si="49"/>
        <v>4618371</v>
      </c>
      <c r="G450" s="60">
        <f t="shared" si="49"/>
        <v>5627153.7700000033</v>
      </c>
      <c r="H450" s="60">
        <f t="shared" si="49"/>
        <v>5980285</v>
      </c>
      <c r="I450" s="60">
        <f t="shared" si="49"/>
        <v>20339939.80038102</v>
      </c>
      <c r="J450" s="60">
        <f t="shared" si="49"/>
        <v>347891127.66834641</v>
      </c>
      <c r="K450" s="61">
        <f t="shared" si="49"/>
        <v>192657613.45299262</v>
      </c>
      <c r="L450" s="60">
        <f t="shared" si="49"/>
        <v>337155621</v>
      </c>
      <c r="M450" s="60">
        <f t="shared" si="49"/>
        <v>3505176.79</v>
      </c>
      <c r="N450" s="60">
        <f t="shared" si="49"/>
        <v>10195662</v>
      </c>
      <c r="O450" s="60">
        <f t="shared" si="49"/>
        <v>41636218.150000021</v>
      </c>
      <c r="P450" s="60">
        <f t="shared" si="49"/>
        <v>0</v>
      </c>
      <c r="Q450" s="60">
        <f t="shared" si="49"/>
        <v>0</v>
      </c>
      <c r="R450" s="60">
        <f t="shared" si="49"/>
        <v>273012.12</v>
      </c>
      <c r="S450" s="60">
        <f t="shared" si="49"/>
        <v>0</v>
      </c>
      <c r="T450" s="62" t="s">
        <v>0</v>
      </c>
      <c r="U450" s="59">
        <f>SUM(U10:U448)</f>
        <v>1099282571.4600005</v>
      </c>
      <c r="V450" s="61"/>
      <c r="W450" s="3" t="s">
        <v>0</v>
      </c>
      <c r="X450" s="63">
        <f t="shared" ref="X450:AA450" si="50">SUM(X10:X448)</f>
        <v>11626531095.326303</v>
      </c>
      <c r="Y450" s="64">
        <f t="shared" si="50"/>
        <v>15315113017.176075</v>
      </c>
      <c r="Z450" s="64">
        <f t="shared" si="50"/>
        <v>3689004611.0597019</v>
      </c>
      <c r="AA450" s="65">
        <f t="shared" si="50"/>
        <v>254507226.48173311</v>
      </c>
      <c r="AB450" s="3" t="s">
        <v>0</v>
      </c>
      <c r="AC450" s="66" t="s">
        <v>500</v>
      </c>
      <c r="AD450" s="67" t="s">
        <v>500</v>
      </c>
      <c r="AE450" s="67" t="s">
        <v>500</v>
      </c>
      <c r="AF450" s="68">
        <f>SUM(AF10:AF448)</f>
        <v>45929.180000000022</v>
      </c>
      <c r="AG450" s="67">
        <f>COUNTIF(AG10:AG448,"=1")</f>
        <v>313</v>
      </c>
      <c r="AH450" s="142">
        <f t="shared" ref="AH450" si="51">SUM(AH10:AH448)/COUNTIF(AH10:AH448,"&gt;0")</f>
        <v>146.29721060524108</v>
      </c>
      <c r="AI450" s="3" t="s">
        <v>0</v>
      </c>
      <c r="AJ450" s="50"/>
      <c r="AK450" s="140">
        <f t="shared" ref="AK450:AN450" si="52">SUM(AK10:AK448)/COUNTIF(AK10:AK448,"&gt;0")</f>
        <v>145.49040023407471</v>
      </c>
      <c r="AL450" s="155">
        <f t="shared" si="52"/>
        <v>146.57181327082566</v>
      </c>
      <c r="AM450" s="141">
        <f t="shared" si="52"/>
        <v>145.49040023407471</v>
      </c>
      <c r="AN450" s="141">
        <f t="shared" si="52"/>
        <v>146.57541608200538</v>
      </c>
      <c r="AO450" s="141">
        <f t="shared" ref="AO450:AS450" si="53">IFERROR(SUM(AO10:AO448)/COUNTIF(AO10:AO448,"&gt;0"),"--")</f>
        <v>146.37151927392517</v>
      </c>
      <c r="AP450" s="141">
        <f t="shared" si="53"/>
        <v>146.07074918884922</v>
      </c>
      <c r="AQ450" s="141">
        <f t="shared" si="53"/>
        <v>146.15975636423099</v>
      </c>
      <c r="AR450" s="141">
        <f>SUM(AR10:AR448)/COUNTIF(AR10:AR448,"&gt;0")</f>
        <v>146.00518808043014</v>
      </c>
      <c r="AS450" s="69" t="str">
        <f t="shared" si="53"/>
        <v>--</v>
      </c>
      <c r="AT450" s="6" t="s">
        <v>0</v>
      </c>
      <c r="AU450" s="127" t="s">
        <v>500</v>
      </c>
      <c r="AV450" s="128" t="s">
        <v>500</v>
      </c>
      <c r="AW450" s="54"/>
      <c r="AX450" s="54"/>
      <c r="AY450" s="54"/>
      <c r="BZ450" s="6"/>
      <c r="CA450" s="6"/>
      <c r="CB450" s="6"/>
    </row>
    <row r="451" spans="1:80" ht="5.25" customHeight="1" x14ac:dyDescent="0.2">
      <c r="B451" s="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U451" s="6"/>
      <c r="AV451" s="6"/>
    </row>
    <row r="452" spans="1:80" x14ac:dyDescent="0.2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U452" s="6"/>
      <c r="AV452" s="6"/>
    </row>
    <row r="453" spans="1:80" x14ac:dyDescent="0.2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80" x14ac:dyDescent="0.2">
      <c r="B454" s="3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AS454" s="71"/>
    </row>
    <row r="455" spans="1:80" x14ac:dyDescent="0.2">
      <c r="A455" s="47" t="s">
        <v>0</v>
      </c>
      <c r="B455" s="72"/>
      <c r="C455" s="48"/>
      <c r="D455" s="6"/>
      <c r="E455" s="6"/>
      <c r="F455" s="6"/>
      <c r="G455" s="4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AS455" s="71"/>
    </row>
    <row r="456" spans="1:80" x14ac:dyDescent="0.2">
      <c r="B456" s="3"/>
      <c r="AK456" s="3"/>
      <c r="AL456" s="3"/>
      <c r="AO456" s="3"/>
      <c r="AP456" s="3"/>
      <c r="AQ456" s="3"/>
      <c r="AR456" s="3"/>
      <c r="AS456" s="3"/>
      <c r="AT456" s="3"/>
      <c r="AU456" s="3"/>
      <c r="AV456" s="3"/>
    </row>
    <row r="457" spans="1:80" x14ac:dyDescent="0.2">
      <c r="AK457" s="3"/>
      <c r="AL457" s="3"/>
      <c r="AO457" s="3"/>
      <c r="AP457" s="3"/>
      <c r="AQ457" s="3"/>
      <c r="AR457" s="3"/>
      <c r="AS457" s="3"/>
      <c r="AU457" s="3"/>
      <c r="AV457" s="3"/>
    </row>
    <row r="458" spans="1:80" x14ac:dyDescent="0.2">
      <c r="AK458" s="47"/>
      <c r="AL458" s="47"/>
      <c r="AM458" s="48"/>
    </row>
    <row r="459" spans="1:80" x14ac:dyDescent="0.2">
      <c r="AK459" s="47"/>
      <c r="AL459" s="47"/>
      <c r="AM459" s="48"/>
      <c r="AS459" s="71"/>
    </row>
    <row r="460" spans="1:80" x14ac:dyDescent="0.2">
      <c r="AK460" s="47"/>
      <c r="AL460" s="47"/>
      <c r="AM460" s="48"/>
      <c r="AS460" s="71"/>
    </row>
    <row r="461" spans="1:80" x14ac:dyDescent="0.2">
      <c r="AK461" s="47"/>
      <c r="AL461" s="47"/>
      <c r="AM461" s="48"/>
      <c r="AS461" s="71"/>
    </row>
  </sheetData>
  <autoFilter ref="A9:AV448" xr:uid="{917F1C5F-5CA8-40D5-8FFE-5734ED81BD7A}"/>
  <sortState xmlns:xlrd2="http://schemas.microsoft.com/office/spreadsheetml/2017/richdata2" ref="BB3:BF442">
    <sortCondition ref="BB2"/>
  </sortState>
  <pageMargins left="0.17" right="0.17" top="0.45" bottom="0.37" header="0.31" footer="0.17"/>
  <pageSetup scale="67" fitToHeight="15" orientation="landscape" r:id="rId1"/>
  <headerFooter alignWithMargins="0">
    <oddFooter>&amp;R&amp;D</oddFooter>
  </headerFooter>
  <ignoredErrors>
    <ignoredError sqref="AR450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DESE-231-71927</_dlc_DocId>
    <_dlc_DocIdUrl xmlns="733efe1c-5bbe-4968-87dc-d400e65c879f">
      <Url>https://sharepoint.doemass.org/ese/webteam/cps/_layouts/DocIdRedir.aspx?ID=DESE-231-71927</Url>
      <Description>DESE-231-71927</Description>
    </_dlc_DocIdUrl>
  </documentManagement>
</p:properties>
</file>

<file path=customXml/itemProps1.xml><?xml version="1.0" encoding="utf-8"?>
<ds:datastoreItem xmlns:ds="http://schemas.openxmlformats.org/officeDocument/2006/customXml" ds:itemID="{F7E201B4-8DB6-4978-B058-042D1C878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BDF5A7-DEA3-409B-8A5E-A88CC99269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4C2017B-73F2-4586-BE73-BA96CB8CEC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2FA207-D1E4-4042-BDB1-80F85418820D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abvfnd21</vt:lpstr>
      <vt:lpstr>abvfnd21!Print_Area</vt:lpstr>
      <vt:lpstr>abvfnd21!Print_Titles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Charter School Above Foundation Spending Percentage (Q4)</dc:title>
  <dc:subject/>
  <dc:creator>DESE</dc:creator>
  <cp:lastModifiedBy>Zou, Dong (EOE)</cp:lastModifiedBy>
  <cp:lastPrinted>2021-06-23T14:56:01Z</cp:lastPrinted>
  <dcterms:created xsi:type="dcterms:W3CDTF">2018-07-23T13:53:30Z</dcterms:created>
  <dcterms:modified xsi:type="dcterms:W3CDTF">2021-06-24T17:19:42Z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24 2021</vt:lpwstr>
  </property>
</Properties>
</file>