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driscoll\Desktop\comm\"/>
    </mc:Choice>
  </mc:AlternateContent>
  <xr:revisionPtr revIDLastSave="0" documentId="13_ncr:1_{D493890A-F80B-4607-AE6E-55185A760CB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) PreK Expansion" sheetId="3" r:id="rId1"/>
    <sheet name="2) Early Literacy" sheetId="9" r:id="rId2"/>
    <sheet name="3) Early College" sheetId="10" r:id="rId3"/>
    <sheet name="4) Accel. Academies" sheetId="11" r:id="rId4"/>
    <sheet name="Category Definitions" sheetId="2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0" i="9" l="1"/>
  <c r="H29" i="9"/>
  <c r="H28" i="9"/>
  <c r="H27" i="9"/>
  <c r="H25" i="9"/>
  <c r="H24" i="9"/>
  <c r="H26" i="9" s="1"/>
  <c r="F30" i="3"/>
  <c r="H30" i="3"/>
  <c r="F31" i="3"/>
  <c r="H31" i="3"/>
  <c r="F32" i="3"/>
  <c r="H33" i="3"/>
  <c r="H34" i="3"/>
  <c r="H24" i="11"/>
  <c r="H25" i="11"/>
  <c r="G45" i="11" l="1"/>
  <c r="E45" i="11"/>
  <c r="F45" i="11"/>
  <c r="H45" i="11"/>
  <c r="H46" i="11" s="1"/>
  <c r="H26" i="10"/>
  <c r="H45" i="10" s="1"/>
  <c r="G45" i="10"/>
  <c r="F45" i="10"/>
  <c r="E45" i="10"/>
  <c r="G45" i="9"/>
  <c r="E45" i="9"/>
  <c r="F45" i="9"/>
  <c r="H46" i="10" l="1"/>
  <c r="G46" i="10"/>
  <c r="G46" i="11"/>
  <c r="G46" i="9"/>
  <c r="H45" i="9"/>
  <c r="H46" i="9" s="1"/>
  <c r="H25" i="3" l="1"/>
  <c r="H29" i="3" s="1"/>
  <c r="H24" i="3"/>
  <c r="F25" i="3"/>
  <c r="F29" i="3" s="1"/>
  <c r="F24" i="3"/>
  <c r="E45" i="3" l="1"/>
  <c r="G45" i="3"/>
  <c r="F45" i="3" l="1"/>
  <c r="G46" i="3"/>
  <c r="H45" i="3"/>
  <c r="H46" i="3" l="1"/>
</calcChain>
</file>

<file path=xl/sharedStrings.xml><?xml version="1.0" encoding="utf-8"?>
<sst xmlns="http://schemas.openxmlformats.org/spreadsheetml/2006/main" count="307" uniqueCount="120">
  <si>
    <t>Stipends</t>
  </si>
  <si>
    <t>Benefits</t>
  </si>
  <si>
    <t>Contractual Services</t>
  </si>
  <si>
    <t>Supplies &amp; Materials</t>
  </si>
  <si>
    <t>Travel</t>
  </si>
  <si>
    <t>Other Costs</t>
  </si>
  <si>
    <t>FTE</t>
  </si>
  <si>
    <t>Administration</t>
  </si>
  <si>
    <t>Instructional Leadership</t>
  </si>
  <si>
    <t>Classroom &amp; Specialist Teachers</t>
  </si>
  <si>
    <t>Other Teaching Services</t>
  </si>
  <si>
    <t>Professional Development</t>
  </si>
  <si>
    <t>Instructional Materials, Equipment &amp; Technology</t>
  </si>
  <si>
    <t>Guidance &amp; Psychological</t>
  </si>
  <si>
    <t>Pupil Services</t>
  </si>
  <si>
    <t>Operations &amp; Maintenance</t>
  </si>
  <si>
    <t>Employee Benefits / Fixed Charges</t>
  </si>
  <si>
    <t>Special Education Tuition</t>
  </si>
  <si>
    <t>Foundation Budget Functional Categories</t>
  </si>
  <si>
    <t>Budget Amount</t>
  </si>
  <si>
    <t>(Pull-Down Menu)</t>
  </si>
  <si>
    <t>Salaries - Administrator</t>
  </si>
  <si>
    <t>Salaries - Instructional</t>
  </si>
  <si>
    <t>Salaries - Clerical/Support</t>
  </si>
  <si>
    <t>Salaries - Other</t>
  </si>
  <si>
    <t>Expenditure Category</t>
  </si>
  <si>
    <t>Ongoing Expense?</t>
  </si>
  <si>
    <t>(Yes/No)</t>
  </si>
  <si>
    <t>Yes</t>
  </si>
  <si>
    <t>No</t>
  </si>
  <si>
    <t>NA</t>
  </si>
  <si>
    <t>Key Activity/Expenditure Description</t>
  </si>
  <si>
    <t>Professional Salaries (01)</t>
  </si>
  <si>
    <t>Clerical Salaries (02)</t>
  </si>
  <si>
    <t>Other Salaries (03)</t>
  </si>
  <si>
    <t>Contracted Services (04)</t>
  </si>
  <si>
    <t>Supplies and Materials (05)</t>
  </si>
  <si>
    <t>Other Expenses (06)</t>
  </si>
  <si>
    <t>Foundation Budget Functional Category</t>
  </si>
  <si>
    <t>Program Description</t>
  </si>
  <si>
    <t>Name of Impacted Schools or Indicate if District-Wide Program</t>
  </si>
  <si>
    <t>TOTAL</t>
  </si>
  <si>
    <t xml:space="preserve">Capital Expenditures </t>
  </si>
  <si>
    <t xml:space="preserve">Other </t>
  </si>
  <si>
    <t>Year 0 (FY20)</t>
  </si>
  <si>
    <t>Year 1 (FY21)</t>
  </si>
  <si>
    <t>YEAR 1 INCREMENTAL TOTAL</t>
  </si>
  <si>
    <t xml:space="preserve">New classroom furniture for 8 new classrooms </t>
  </si>
  <si>
    <t xml:space="preserve">New classroom supplies and instructional materials for 8 new classrooms </t>
  </si>
  <si>
    <t>Borough High School</t>
  </si>
  <si>
    <t>Computers / laptops</t>
  </si>
  <si>
    <t>Stipends for course development</t>
  </si>
  <si>
    <t>Books and course supplies</t>
  </si>
  <si>
    <t>Student recruitment materials and career events</t>
  </si>
  <si>
    <t>Academic and guidance support - salary</t>
  </si>
  <si>
    <t>District-level pre-K coordinator - salary</t>
  </si>
  <si>
    <t>Borough North Middle School and Borough South Middle School</t>
  </si>
  <si>
    <t>Classroom supplies</t>
  </si>
  <si>
    <t>Transportation</t>
  </si>
  <si>
    <t>Reading interventionists in each elementary school - salary</t>
  </si>
  <si>
    <t>Our district will reconfigure early literacy instruction in grades K - 3, including adopting high quality instructional materials, holding curriculum specific professional development, and administering student screenings to inform differentiation and instructional coaching</t>
  </si>
  <si>
    <t xml:space="preserve">Launch an early college program with our local community college, starting with 200 students in year 1.  </t>
  </si>
  <si>
    <t>3 elementary schools (Alcott, Emerson and Thoreau) and 1 K-8 school (Longfellow)</t>
  </si>
  <si>
    <t xml:space="preserve">Currently, there is one pre-K classroom in 2 elementary schools and we are planning to add 8 additional pre-K classrooms next year across 4 schools (3 ES and 1 K-8).  This expansion will require new staff, professional development, curricular materials, and classroom furnishings.  </t>
  </si>
  <si>
    <t>Evidence-Based Program Identified by the Commissioner (Pull-Down Menu)</t>
  </si>
  <si>
    <t>SOA Evidence-Based Program Category (Primary)</t>
  </si>
  <si>
    <t>B) Increased opportunity for common planning time for teachers</t>
  </si>
  <si>
    <t>C) Social services to support students' social-emotional and physical health</t>
  </si>
  <si>
    <t>D) Hiring school personnel that best support improved student performance</t>
  </si>
  <si>
    <t>E) Increased or improved professional development</t>
  </si>
  <si>
    <t>F) Purchase of curriculum materials and equipment that are aligned with the statewide curricular frameworks</t>
  </si>
  <si>
    <t>H) Diversifying the educator and administrator workforce</t>
  </si>
  <si>
    <t>I) Developing additional pathways to strengthen college and career readiness</t>
  </si>
  <si>
    <t>SOA Evidence-Based Program Category (Secondary) - Optional</t>
  </si>
  <si>
    <t>Pre-K teachers in 4 schools - salaries</t>
  </si>
  <si>
    <t>Pre-K paraprofessionals in 4 schools - salaries</t>
  </si>
  <si>
    <t>District-level parent engagement specialist - salary</t>
  </si>
  <si>
    <t>Total benefit costs</t>
  </si>
  <si>
    <t>Provide principals in all 4 elementary schools PD necessary to oversee a high-quality pre-K program</t>
  </si>
  <si>
    <t>Pre-K PD workshops (off-site) for principals</t>
  </si>
  <si>
    <t>Adopt a high-quality early childhood screening assessment</t>
  </si>
  <si>
    <t>Site facilitator stipends</t>
  </si>
  <si>
    <t>Nurse stipends</t>
  </si>
  <si>
    <t>Professional development consultant</t>
  </si>
  <si>
    <t>A) Expanded learning time in the form of a longer school day or school year</t>
  </si>
  <si>
    <t>G) Expanding early education and pre-kindergarten programming within the district in consultation or in partnership with community-based organizations</t>
  </si>
  <si>
    <t>J) Any other program determined to be evidence-based by the commissioner</t>
  </si>
  <si>
    <t>Program Manager - salary</t>
  </si>
  <si>
    <r>
      <t>1.</t>
    </r>
    <r>
      <rPr>
        <sz val="7"/>
        <color rgb="FF000000"/>
        <rFont val="Times New Roman"/>
        <family val="1"/>
      </rPr>
      <t>      </t>
    </r>
    <r>
      <rPr>
        <b/>
        <sz val="10.5"/>
        <color rgb="FF000000"/>
        <rFont val="Calibri"/>
        <family val="2"/>
        <scheme val="minor"/>
      </rPr>
      <t>Expanded access to full-day, high-quality pre-kindergarten for 4-year-olds, including potential collaboration with other local providers</t>
    </r>
  </si>
  <si>
    <r>
      <t>2.</t>
    </r>
    <r>
      <rPr>
        <sz val="7"/>
        <color rgb="FF000000"/>
        <rFont val="Times New Roman"/>
        <family val="1"/>
      </rPr>
      <t>      </t>
    </r>
    <r>
      <rPr>
        <b/>
        <sz val="10.5"/>
        <color rgb="FF000000"/>
        <rFont val="Calibri"/>
        <family val="2"/>
        <scheme val="minor"/>
      </rPr>
      <t>Research-based early literacy programs in pre-kindergarten and early elementary grades</t>
    </r>
  </si>
  <si>
    <r>
      <t>3.</t>
    </r>
    <r>
      <rPr>
        <sz val="7"/>
        <color rgb="FF000000"/>
        <rFont val="Times New Roman"/>
        <family val="1"/>
      </rPr>
      <t>      </t>
    </r>
    <r>
      <rPr>
        <b/>
        <sz val="10.5"/>
        <color rgb="FF000000"/>
        <rFont val="Calibri"/>
        <family val="2"/>
        <scheme val="minor"/>
      </rPr>
      <t>Early College programs focused primarily on students under-represented in higher education</t>
    </r>
  </si>
  <si>
    <r>
      <t>4.</t>
    </r>
    <r>
      <rPr>
        <sz val="7"/>
        <color rgb="FF000000"/>
        <rFont val="Times New Roman"/>
        <family val="1"/>
      </rPr>
      <t>      </t>
    </r>
    <r>
      <rPr>
        <sz val="10.5"/>
        <color rgb="FF000000"/>
        <rFont val="Calibri"/>
        <family val="2"/>
        <scheme val="minor"/>
      </rPr>
      <t>Supporting educators to implement high-quality, aligned curriculum</t>
    </r>
  </si>
  <si>
    <r>
      <t>5.</t>
    </r>
    <r>
      <rPr>
        <sz val="7"/>
        <color rgb="FF000000"/>
        <rFont val="Times New Roman"/>
        <family val="1"/>
      </rPr>
      <t>      </t>
    </r>
    <r>
      <rPr>
        <sz val="10.5"/>
        <color rgb="FF000000"/>
        <rFont val="Calibri"/>
        <family val="2"/>
        <scheme val="minor"/>
      </rPr>
      <t>Expanded access to career-technical education, including “After Dark” district-vocational partnerships and innovation pathways reflecting local labor market priorities</t>
    </r>
  </si>
  <si>
    <r>
      <t>6.</t>
    </r>
    <r>
      <rPr>
        <sz val="7"/>
        <color rgb="FF000000"/>
        <rFont val="Times New Roman"/>
        <family val="1"/>
      </rPr>
      <t>      </t>
    </r>
    <r>
      <rPr>
        <sz val="10.5"/>
        <color rgb="FF000000"/>
        <rFont val="Calibri"/>
        <family val="2"/>
        <scheme val="minor"/>
      </rPr>
      <t>Increased personnel and services to support holistic student needs</t>
    </r>
  </si>
  <si>
    <r>
      <t>7.</t>
    </r>
    <r>
      <rPr>
        <sz val="7"/>
        <color rgb="FF000000"/>
        <rFont val="Times New Roman"/>
        <family val="1"/>
      </rPr>
      <t>      </t>
    </r>
    <r>
      <rPr>
        <sz val="10.5"/>
        <color rgb="FF000000"/>
        <rFont val="Calibri"/>
        <family val="2"/>
        <scheme val="minor"/>
      </rPr>
      <t xml:space="preserve">Inclusion/co-teaching for students with disabilities and English learners </t>
    </r>
  </si>
  <si>
    <r>
      <t>8.</t>
    </r>
    <r>
      <rPr>
        <sz val="7"/>
        <color rgb="FF000000"/>
        <rFont val="Times New Roman"/>
        <family val="1"/>
      </rPr>
      <t>      </t>
    </r>
    <r>
      <rPr>
        <sz val="10.5"/>
        <color rgb="FF000000"/>
        <rFont val="Calibri"/>
        <family val="2"/>
        <scheme val="minor"/>
      </rPr>
      <t xml:space="preserve">Acceleration Academies and/or summer learning to support skill development and accelerate advanced learners </t>
    </r>
  </si>
  <si>
    <r>
      <t>9.</t>
    </r>
    <r>
      <rPr>
        <sz val="7"/>
        <color rgb="FF000000"/>
        <rFont val="Times New Roman"/>
        <family val="1"/>
      </rPr>
      <t>      </t>
    </r>
    <r>
      <rPr>
        <sz val="10.5"/>
        <color rgb="FF000000"/>
        <rFont val="Calibri"/>
        <family val="2"/>
        <scheme val="minor"/>
      </rPr>
      <t xml:space="preserve">Dropout prevention and recovery programs </t>
    </r>
  </si>
  <si>
    <r>
      <t>11.</t>
    </r>
    <r>
      <rPr>
        <sz val="7"/>
        <color rgb="FF000000"/>
        <rFont val="Times New Roman"/>
        <family val="1"/>
      </rPr>
      <t>   </t>
    </r>
    <r>
      <rPr>
        <sz val="10.5"/>
        <color rgb="FF000000"/>
        <rFont val="Calibri"/>
        <family val="2"/>
        <scheme val="minor"/>
      </rPr>
      <t>Leadership pipeline development programs for schools</t>
    </r>
  </si>
  <si>
    <r>
      <t>12.</t>
    </r>
    <r>
      <rPr>
        <sz val="7"/>
        <color rgb="FF000000"/>
        <rFont val="Times New Roman"/>
        <family val="1"/>
      </rPr>
      <t>   </t>
    </r>
    <r>
      <rPr>
        <sz val="10.5"/>
        <color rgb="FF000000"/>
        <rFont val="Calibri"/>
        <family val="2"/>
        <scheme val="minor"/>
      </rPr>
      <t>Increased staffing to expand student access to arts, athletics, and enrichment, and strategic scheduling to enable common planning time for teachers</t>
    </r>
  </si>
  <si>
    <r>
      <t>13.</t>
    </r>
    <r>
      <rPr>
        <sz val="7"/>
        <color rgb="FF000000"/>
        <rFont val="Times New Roman"/>
        <family val="1"/>
      </rPr>
      <t>   </t>
    </r>
    <r>
      <rPr>
        <sz val="10.5"/>
        <color rgb="FF000000"/>
        <rFont val="Calibri"/>
        <family val="2"/>
        <scheme val="minor"/>
      </rPr>
      <t>Strategies to recruit and retain educators/administrators in hard-to-staff schools and positions</t>
    </r>
  </si>
  <si>
    <r>
      <t>14.</t>
    </r>
    <r>
      <rPr>
        <sz val="7"/>
        <color rgb="FF000000"/>
        <rFont val="Times New Roman"/>
        <family val="1"/>
      </rPr>
      <t>   </t>
    </r>
    <r>
      <rPr>
        <sz val="10.5"/>
        <color rgb="FF000000"/>
        <rFont val="Calibri"/>
        <family val="2"/>
        <scheme val="minor"/>
      </rPr>
      <t>Community partnerships for in-school enrichment and wraparound services</t>
    </r>
  </si>
  <si>
    <r>
      <t>15.</t>
    </r>
    <r>
      <rPr>
        <sz val="7"/>
        <color rgb="FF000000"/>
        <rFont val="Times New Roman"/>
        <family val="1"/>
      </rPr>
      <t>   </t>
    </r>
    <r>
      <rPr>
        <sz val="10.5"/>
        <color rgb="FF000000"/>
        <rFont val="Calibri"/>
        <family val="2"/>
        <scheme val="minor"/>
      </rPr>
      <t>Parent-teacher home visiting programs</t>
    </r>
  </si>
  <si>
    <r>
      <t>16.</t>
    </r>
    <r>
      <rPr>
        <sz val="7"/>
        <color rgb="FF000000"/>
        <rFont val="Times New Roman"/>
        <family val="1"/>
      </rPr>
      <t>   </t>
    </r>
    <r>
      <rPr>
        <sz val="10.5"/>
        <color rgb="FF000000"/>
        <rFont val="Calibri"/>
        <family val="2"/>
        <scheme val="minor"/>
      </rPr>
      <t xml:space="preserve">Labor-management partnerships to improve student performance </t>
    </r>
  </si>
  <si>
    <r>
      <t>17.</t>
    </r>
    <r>
      <rPr>
        <sz val="7"/>
        <color rgb="FF000000"/>
        <rFont val="Times New Roman"/>
        <family val="1"/>
      </rPr>
      <t>   </t>
    </r>
    <r>
      <rPr>
        <sz val="10.5"/>
        <color rgb="FF000000"/>
        <rFont val="Calibri"/>
        <family val="2"/>
        <scheme val="minor"/>
      </rPr>
      <t>Facilities improvements to create healthy and safe school environments</t>
    </r>
  </si>
  <si>
    <r>
      <rPr>
        <sz val="10.5"/>
        <color rgb="FF000000"/>
        <rFont val="Calibri"/>
        <family val="2"/>
        <scheme val="minor"/>
      </rPr>
      <t>10.</t>
    </r>
    <r>
      <rPr>
        <sz val="7"/>
        <color rgb="FF000000"/>
        <rFont val="Times New Roman"/>
        <family val="1"/>
      </rPr>
      <t>   </t>
    </r>
    <r>
      <rPr>
        <b/>
        <sz val="10.5"/>
        <color rgb="FF000000"/>
        <rFont val="Calibri"/>
        <family val="2"/>
        <scheme val="minor"/>
      </rPr>
      <t>Diversifying the educator/administrator workforce through recruitment and retention</t>
    </r>
  </si>
  <si>
    <t xml:space="preserve">8.      Acceleration Academies and/or summer learning to support skill development and accelerate advanced learners </t>
  </si>
  <si>
    <t>3.      Early College programs focused primarily on students under-represented in higher education</t>
  </si>
  <si>
    <t>2.      Research-based early literacy programs in pre-kindergarten and early elementary grades</t>
  </si>
  <si>
    <t>1.      Expanded access to full-day, high-quality pre-kindergarten for 4-year-olds, including potential collaboration with other local providers</t>
  </si>
  <si>
    <t>Acceleration Academy teacher stipends ($3,000 per core teacher, 36 teachers)</t>
  </si>
  <si>
    <t>Acceleration Academy specialist stipends ($3,000 per specials teacher, 4 teachers)</t>
  </si>
  <si>
    <t xml:space="preserve">Create acceleration academies to serve 10% of middle school students during February and April school vacations.  Please note this budget is for two week-long (5 day) academy programs. </t>
  </si>
  <si>
    <t>Reading and language screening assessment and PD in 4 schools ($9,000 per school)</t>
  </si>
  <si>
    <t>Professional development - teachers ($35,000 per school)</t>
  </si>
  <si>
    <t>Professional development - leadership ($10,000 per school)</t>
  </si>
  <si>
    <t>Instructional coach pre-K - salary</t>
  </si>
  <si>
    <t>Early literacy curriculum / instructional materials in 4 schools in grades K-3 ($65,000 per school)</t>
  </si>
  <si>
    <t>Instructional coaches with early childhood expertise to develop ongoing curriculum specific PD - salary</t>
  </si>
  <si>
    <t>18.  District Choice (Please indicate below):</t>
  </si>
  <si>
    <t>Student Opportunity Plans - Long Form Budget: Year 0 and Year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</si>
</sst>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.5"/>
      <color rgb="FF000000"/>
      <name val="Calibri"/>
      <family val="2"/>
      <scheme val="minor"/>
    </font>
    <font>
      <sz val="7"/>
      <color rgb="FF000000"/>
      <name val="Times New Roman"/>
      <family val="1"/>
    </font>
    <font>
      <b/>
      <sz val="10.5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 style="medium">
        <color rgb="FFCCCCCC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87">
    <xf numFmtId="0" fontId="0" fillId="0" borderId="0" xfId="0"/>
    <xf numFmtId="0" fontId="1" fillId="3" borderId="0" xfId="0" applyFont="1" applyFill="1"/>
    <xf numFmtId="0" fontId="0" fillId="3" borderId="0" xfId="0" applyFill="1"/>
    <xf numFmtId="0" fontId="0" fillId="3" borderId="0" xfId="0" applyFill="1" applyAlignment="1">
      <alignment wrapText="1"/>
    </xf>
    <xf numFmtId="0" fontId="0" fillId="5" borderId="1" xfId="0" applyFill="1" applyBorder="1"/>
    <xf numFmtId="0" fontId="0" fillId="3" borderId="0" xfId="0" applyFill="1" applyBorder="1"/>
    <xf numFmtId="0" fontId="1" fillId="2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1" fillId="3" borderId="6" xfId="0" applyFont="1" applyFill="1" applyBorder="1" applyAlignment="1">
      <alignment horizontal="left" vertical="center" wrapText="1"/>
    </xf>
    <xf numFmtId="0" fontId="0" fillId="3" borderId="0" xfId="0" applyFont="1" applyFill="1"/>
    <xf numFmtId="0" fontId="0" fillId="5" borderId="3" xfId="0" applyFill="1" applyBorder="1"/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right"/>
    </xf>
    <xf numFmtId="0" fontId="2" fillId="6" borderId="10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vertical="center" wrapText="1"/>
    </xf>
    <xf numFmtId="0" fontId="4" fillId="3" borderId="0" xfId="0" applyFont="1" applyFill="1"/>
    <xf numFmtId="0" fontId="0" fillId="3" borderId="0" xfId="0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5" fillId="0" borderId="0" xfId="0" applyFont="1"/>
    <xf numFmtId="0" fontId="7" fillId="0" borderId="0" xfId="0" applyFont="1"/>
    <xf numFmtId="0" fontId="0" fillId="4" borderId="9" xfId="0" applyFill="1" applyBorder="1" applyAlignment="1">
      <alignment wrapText="1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vertical="center"/>
    </xf>
    <xf numFmtId="4" fontId="0" fillId="4" borderId="20" xfId="0" applyNumberFormat="1" applyFill="1" applyBorder="1"/>
    <xf numFmtId="4" fontId="0" fillId="4" borderId="23" xfId="0" applyNumberFormat="1" applyFill="1" applyBorder="1"/>
    <xf numFmtId="0" fontId="1" fillId="2" borderId="25" xfId="0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1" fillId="3" borderId="0" xfId="0" applyFont="1" applyFill="1" applyAlignment="1">
      <alignment horizontal="right"/>
    </xf>
    <xf numFmtId="4" fontId="1" fillId="3" borderId="27" xfId="0" applyNumberFormat="1" applyFont="1" applyFill="1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3" fontId="0" fillId="4" borderId="20" xfId="0" applyNumberFormat="1" applyFill="1" applyBorder="1"/>
    <xf numFmtId="3" fontId="0" fillId="4" borderId="23" xfId="0" applyNumberFormat="1" applyFill="1" applyBorder="1"/>
    <xf numFmtId="3" fontId="0" fillId="3" borderId="30" xfId="0" applyNumberFormat="1" applyFill="1" applyBorder="1"/>
    <xf numFmtId="164" fontId="0" fillId="3" borderId="0" xfId="0" applyNumberFormat="1" applyFill="1"/>
    <xf numFmtId="164" fontId="1" fillId="2" borderId="16" xfId="0" applyNumberFormat="1" applyFont="1" applyFill="1" applyBorder="1" applyAlignment="1">
      <alignment vertical="center"/>
    </xf>
    <xf numFmtId="164" fontId="0" fillId="4" borderId="16" xfId="0" applyNumberFormat="1" applyFill="1" applyBorder="1" applyAlignment="1">
      <alignment horizontal="center"/>
    </xf>
    <xf numFmtId="164" fontId="0" fillId="4" borderId="21" xfId="0" applyNumberFormat="1" applyFill="1" applyBorder="1" applyAlignment="1">
      <alignment horizontal="center"/>
    </xf>
    <xf numFmtId="164" fontId="0" fillId="4" borderId="16" xfId="0" applyNumberFormat="1" applyFill="1" applyBorder="1"/>
    <xf numFmtId="164" fontId="0" fillId="4" borderId="7" xfId="0" applyNumberFormat="1" applyFill="1" applyBorder="1"/>
    <xf numFmtId="164" fontId="0" fillId="3" borderId="31" xfId="0" applyNumberFormat="1" applyFill="1" applyBorder="1"/>
    <xf numFmtId="164" fontId="0" fillId="3" borderId="29" xfId="0" applyNumberFormat="1" applyFill="1" applyBorder="1"/>
    <xf numFmtId="164" fontId="0" fillId="3" borderId="0" xfId="0" applyNumberFormat="1" applyFill="1" applyBorder="1"/>
    <xf numFmtId="164" fontId="1" fillId="2" borderId="19" xfId="0" applyNumberFormat="1" applyFont="1" applyFill="1" applyBorder="1" applyAlignment="1">
      <alignment vertical="center"/>
    </xf>
    <xf numFmtId="164" fontId="0" fillId="4" borderId="21" xfId="0" applyNumberFormat="1" applyFill="1" applyBorder="1"/>
    <xf numFmtId="164" fontId="0" fillId="4" borderId="22" xfId="0" applyNumberFormat="1" applyFill="1" applyBorder="1"/>
    <xf numFmtId="164" fontId="1" fillId="3" borderId="26" xfId="0" applyNumberFormat="1" applyFont="1" applyFill="1" applyBorder="1"/>
    <xf numFmtId="164" fontId="0" fillId="3" borderId="29" xfId="0" applyNumberFormat="1" applyFont="1" applyFill="1" applyBorder="1"/>
    <xf numFmtId="3" fontId="0" fillId="3" borderId="0" xfId="0" applyNumberFormat="1" applyFill="1"/>
    <xf numFmtId="3" fontId="1" fillId="3" borderId="0" xfId="0" applyNumberFormat="1" applyFont="1" applyFill="1"/>
    <xf numFmtId="0" fontId="8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3" fillId="6" borderId="0" xfId="0" applyFont="1" applyFill="1" applyAlignment="1">
      <alignment vertical="center" wrapText="1"/>
    </xf>
    <xf numFmtId="43" fontId="0" fillId="3" borderId="0" xfId="1" applyFont="1" applyFill="1"/>
    <xf numFmtId="43" fontId="0" fillId="3" borderId="0" xfId="0" applyNumberFormat="1" applyFill="1"/>
    <xf numFmtId="3" fontId="0" fillId="3" borderId="0" xfId="0" applyNumberFormat="1" applyFont="1" applyFill="1"/>
    <xf numFmtId="0" fontId="0" fillId="4" borderId="4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3" fontId="12" fillId="3" borderId="28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103187</xdr:colOff>
      <xdr:row>1</xdr:row>
      <xdr:rowOff>63500</xdr:rowOff>
    </xdr:from>
    <xdr:to>
      <xdr:col>4</xdr:col>
      <xdr:colOff>420687</xdr:colOff>
      <xdr:row>6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9075644-1D48-4E09-983C-DD055FF1F4F9}"/>
            </a:ext>
          </a:extLst>
        </xdr:cNvPr>
        <xdr:cNvSpPr/>
      </xdr:nvSpPr>
      <xdr:spPr>
        <a:xfrm>
          <a:off x="103187" y="301625"/>
          <a:ext cx="12080875" cy="1150938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Instructions:</a:t>
          </a:r>
        </a:p>
        <a:p>
          <a:pPr algn="l"/>
          <a:r>
            <a:rPr lang="en-US" sz="1100"/>
            <a:t>1. Each</a:t>
          </a:r>
          <a:r>
            <a:rPr lang="en-US" sz="1100" baseline="0"/>
            <a:t> evidence-based program budget should be on its own tab.  Copy the worksheet if you need additional program budgets.</a:t>
          </a:r>
        </a:p>
        <a:p>
          <a:pPr algn="l"/>
          <a:r>
            <a:rPr lang="en-US" sz="1100" baseline="0"/>
            <a:t>2. Green cells are pull-down cells.  If you click on the cell, a message will appear with instructions.</a:t>
          </a:r>
        </a:p>
        <a:p>
          <a:pPr algn="l"/>
          <a:r>
            <a:rPr lang="en-US" sz="1100" baseline="0"/>
            <a:t>3. Yellow cells are for manual entry.  </a:t>
          </a:r>
        </a:p>
        <a:p>
          <a:pPr algn="l"/>
          <a:r>
            <a:rPr lang="en-US" sz="1100" baseline="0"/>
            <a:t>4. If your district already spends funds on the evidence-based program you selected, please include the current budget (FY2020) in Year 0.  </a:t>
          </a:r>
        </a:p>
        <a:p>
          <a:pPr algn="l"/>
          <a:r>
            <a:rPr lang="en-US" sz="1100" baseline="0"/>
            <a:t>5. If you need to refer to definitions for the Foundation Budget Functional Category, see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http://www.doe.mass.edu/finance/accounting/eoy/chartofaccounts.docx</a:t>
          </a:r>
        </a:p>
        <a:p>
          <a:pPr algn="l"/>
          <a:endParaRPr lang="en-US" sz="1100" baseline="0"/>
        </a:p>
        <a:p>
          <a:pPr algn="l"/>
          <a:endParaRPr lang="en-US" sz="1100" baseline="0"/>
        </a:p>
      </xdr:txBody>
    </xdr:sp>
    <xdr:clientData/>
  </xdr:twoCellAnchor>
  <xdr:twoCellAnchor editAs="oneCell">
    <xdr:from>
      <xdr:col>5</xdr:col>
      <xdr:colOff>134946</xdr:colOff>
      <xdr:row>1</xdr:row>
      <xdr:rowOff>63494</xdr:rowOff>
    </xdr:from>
    <xdr:to>
      <xdr:col>8</xdr:col>
      <xdr:colOff>105101</xdr:colOff>
      <xdr:row>6</xdr:row>
      <xdr:rowOff>86989</xdr:rowOff>
    </xdr:to>
    <xdr:pic>
      <xdr:nvPicPr>
        <xdr:cNvPr id="3" name="Picture 2" descr="DESE logo">
          <a:extLst>
            <a:ext uri="{FF2B5EF4-FFF2-40B4-BE49-F238E27FC236}">
              <a16:creationId xmlns:a16="http://schemas.microsoft.com/office/drawing/2014/main" id="{DDC00CEE-E91F-462D-B915-CE2C60B7A08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549071" y="301619"/>
          <a:ext cx="2478405" cy="1214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103187</xdr:colOff>
      <xdr:row>1</xdr:row>
      <xdr:rowOff>63500</xdr:rowOff>
    </xdr:from>
    <xdr:to>
      <xdr:col>4</xdr:col>
      <xdr:colOff>420687</xdr:colOff>
      <xdr:row>6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72EFCD0-6162-4BB3-83F1-00984EC36A52}"/>
            </a:ext>
          </a:extLst>
        </xdr:cNvPr>
        <xdr:cNvSpPr/>
      </xdr:nvSpPr>
      <xdr:spPr>
        <a:xfrm>
          <a:off x="103187" y="298450"/>
          <a:ext cx="11303000" cy="11112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Instructions:</a:t>
          </a:r>
        </a:p>
        <a:p>
          <a:pPr algn="l"/>
          <a:r>
            <a:rPr lang="en-US" sz="1100"/>
            <a:t>1. Each</a:t>
          </a:r>
          <a:r>
            <a:rPr lang="en-US" sz="1100" baseline="0"/>
            <a:t> evidence-based program budget should be on its own tab.  Copy the worksheet if you need additional program budgets.</a:t>
          </a:r>
        </a:p>
        <a:p>
          <a:pPr algn="l"/>
          <a:r>
            <a:rPr lang="en-US" sz="1100" baseline="0"/>
            <a:t>2. Green cells are pull-down cells.  If you click on the cell, a message will appear with instructions.</a:t>
          </a:r>
        </a:p>
        <a:p>
          <a:pPr algn="l"/>
          <a:r>
            <a:rPr lang="en-US" sz="1100" baseline="0"/>
            <a:t>3. Yellow cells are for manual entry.  </a:t>
          </a:r>
        </a:p>
        <a:p>
          <a:pPr algn="l"/>
          <a:r>
            <a:rPr lang="en-US" sz="1100" baseline="0"/>
            <a:t>4. If your district already spends funds on the evidence-based program you selected, please include the current budget (FY2020) in Year 0.  </a:t>
          </a:r>
        </a:p>
        <a:p>
          <a:pPr algn="l"/>
          <a:r>
            <a:rPr lang="en-US" sz="1100" baseline="0"/>
            <a:t>5. If you need to refer to definitions for the Foundation Budget Functional Category, see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http://www.doe.mass.edu/finance/accounting/eoy/chartofaccounts.docx</a:t>
          </a:r>
        </a:p>
        <a:p>
          <a:pPr algn="l"/>
          <a:endParaRPr lang="en-US" sz="1100" baseline="0"/>
        </a:p>
        <a:p>
          <a:pPr algn="l"/>
          <a:endParaRPr lang="en-US" sz="1100" baseline="0"/>
        </a:p>
      </xdr:txBody>
    </xdr:sp>
    <xdr:clientData/>
  </xdr:twoCellAnchor>
  <xdr:twoCellAnchor editAs="oneCell">
    <xdr:from>
      <xdr:col>5</xdr:col>
      <xdr:colOff>134946</xdr:colOff>
      <xdr:row>1</xdr:row>
      <xdr:rowOff>63494</xdr:rowOff>
    </xdr:from>
    <xdr:to>
      <xdr:col>8</xdr:col>
      <xdr:colOff>105101</xdr:colOff>
      <xdr:row>6</xdr:row>
      <xdr:rowOff>86989</xdr:rowOff>
    </xdr:to>
    <xdr:pic>
      <xdr:nvPicPr>
        <xdr:cNvPr id="3" name="Picture 2" descr="ESE logo">
          <a:extLst>
            <a:ext uri="{FF2B5EF4-FFF2-40B4-BE49-F238E27FC236}">
              <a16:creationId xmlns:a16="http://schemas.microsoft.com/office/drawing/2014/main" id="{2DA08B5E-46BE-453D-8168-17ED74AF674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545896" y="298444"/>
          <a:ext cx="2472055" cy="11982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103187</xdr:colOff>
      <xdr:row>1</xdr:row>
      <xdr:rowOff>63500</xdr:rowOff>
    </xdr:from>
    <xdr:to>
      <xdr:col>4</xdr:col>
      <xdr:colOff>420687</xdr:colOff>
      <xdr:row>6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DB4132E-B8FE-436C-948B-A87089114524}"/>
            </a:ext>
          </a:extLst>
        </xdr:cNvPr>
        <xdr:cNvSpPr/>
      </xdr:nvSpPr>
      <xdr:spPr>
        <a:xfrm>
          <a:off x="103187" y="298450"/>
          <a:ext cx="11303000" cy="11112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Instructions:</a:t>
          </a:r>
        </a:p>
        <a:p>
          <a:pPr algn="l"/>
          <a:r>
            <a:rPr lang="en-US" sz="1100"/>
            <a:t>1. Each</a:t>
          </a:r>
          <a:r>
            <a:rPr lang="en-US" sz="1100" baseline="0"/>
            <a:t> evidence-based program budget should be on its own tab.  Copy the worksheet if you need additional program budgets.</a:t>
          </a:r>
        </a:p>
        <a:p>
          <a:pPr algn="l"/>
          <a:r>
            <a:rPr lang="en-US" sz="1100" baseline="0"/>
            <a:t>2. Green cells are pull-down cells.  If you click on the cell, a message will appear with instructions.</a:t>
          </a:r>
        </a:p>
        <a:p>
          <a:pPr algn="l"/>
          <a:r>
            <a:rPr lang="en-US" sz="1100" baseline="0"/>
            <a:t>3. Yellow cells are for manual entry.  </a:t>
          </a:r>
        </a:p>
        <a:p>
          <a:pPr algn="l"/>
          <a:r>
            <a:rPr lang="en-US" sz="1100" baseline="0"/>
            <a:t>4. If your district already spends funds on the evidence-based program you selected, please include the current budget (FY2020) in Year 0.  </a:t>
          </a:r>
        </a:p>
        <a:p>
          <a:pPr algn="l"/>
          <a:r>
            <a:rPr lang="en-US" sz="1100" baseline="0"/>
            <a:t>5. If you need to refer to definitions for the Foundation Budget Functional Category, see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http://www.doe.mass.edu/finance/accounting/eoy/chartofaccounts.docx</a:t>
          </a:r>
        </a:p>
        <a:p>
          <a:pPr algn="l"/>
          <a:endParaRPr lang="en-US" sz="1100" baseline="0"/>
        </a:p>
        <a:p>
          <a:pPr algn="l"/>
          <a:endParaRPr lang="en-US" sz="1100" baseline="0"/>
        </a:p>
      </xdr:txBody>
    </xdr:sp>
    <xdr:clientData/>
  </xdr:twoCellAnchor>
  <xdr:twoCellAnchor editAs="oneCell">
    <xdr:from>
      <xdr:col>5</xdr:col>
      <xdr:colOff>134946</xdr:colOff>
      <xdr:row>1</xdr:row>
      <xdr:rowOff>63494</xdr:rowOff>
    </xdr:from>
    <xdr:to>
      <xdr:col>8</xdr:col>
      <xdr:colOff>105101</xdr:colOff>
      <xdr:row>6</xdr:row>
      <xdr:rowOff>86989</xdr:rowOff>
    </xdr:to>
    <xdr:pic>
      <xdr:nvPicPr>
        <xdr:cNvPr id="3" name="Picture 2" descr="ESE logo">
          <a:extLst>
            <a:ext uri="{FF2B5EF4-FFF2-40B4-BE49-F238E27FC236}">
              <a16:creationId xmlns:a16="http://schemas.microsoft.com/office/drawing/2014/main" id="{2A723D2E-C70D-4E13-A2FB-9C920D1181B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545896" y="298444"/>
          <a:ext cx="2472055" cy="11982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103187</xdr:colOff>
      <xdr:row>1</xdr:row>
      <xdr:rowOff>63500</xdr:rowOff>
    </xdr:from>
    <xdr:to>
      <xdr:col>4</xdr:col>
      <xdr:colOff>420687</xdr:colOff>
      <xdr:row>6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7183A32-9928-4F98-A74A-860204BEE184}"/>
            </a:ext>
          </a:extLst>
        </xdr:cNvPr>
        <xdr:cNvSpPr/>
      </xdr:nvSpPr>
      <xdr:spPr>
        <a:xfrm>
          <a:off x="103187" y="298450"/>
          <a:ext cx="11303000" cy="11112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Instructions:</a:t>
          </a:r>
        </a:p>
        <a:p>
          <a:pPr algn="l"/>
          <a:r>
            <a:rPr lang="en-US" sz="1100"/>
            <a:t>1. Each</a:t>
          </a:r>
          <a:r>
            <a:rPr lang="en-US" sz="1100" baseline="0"/>
            <a:t> evidence-based program budget should be on its own tab.  Copy the worksheet if you need additional program budgets.</a:t>
          </a:r>
        </a:p>
        <a:p>
          <a:pPr algn="l"/>
          <a:r>
            <a:rPr lang="en-US" sz="1100" baseline="0"/>
            <a:t>2. Green cells are pull-down cells.  If you click on the cell, a message will appear with instructions.</a:t>
          </a:r>
        </a:p>
        <a:p>
          <a:pPr algn="l"/>
          <a:r>
            <a:rPr lang="en-US" sz="1100" baseline="0"/>
            <a:t>3. Yellow cells are for manual entry.  </a:t>
          </a:r>
        </a:p>
        <a:p>
          <a:pPr algn="l"/>
          <a:r>
            <a:rPr lang="en-US" sz="1100" baseline="0"/>
            <a:t>4. If your district already spends funds on the evidence-based program you selected, please include the current budget (FY2020) in Year 0.  </a:t>
          </a:r>
        </a:p>
        <a:p>
          <a:pPr algn="l"/>
          <a:r>
            <a:rPr lang="en-US" sz="1100" baseline="0"/>
            <a:t>5. If you need to refer to definitions for the Foundation Budget Functional Category, see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http://www.doe.mass.edu/finance/accounting/eoy/chartofaccounts.docx</a:t>
          </a:r>
        </a:p>
        <a:p>
          <a:pPr algn="l"/>
          <a:endParaRPr lang="en-US" sz="1100" baseline="0"/>
        </a:p>
        <a:p>
          <a:pPr algn="l"/>
          <a:endParaRPr lang="en-US" sz="1100" baseline="0"/>
        </a:p>
      </xdr:txBody>
    </xdr:sp>
    <xdr:clientData/>
  </xdr:twoCellAnchor>
  <xdr:twoCellAnchor editAs="oneCell">
    <xdr:from>
      <xdr:col>5</xdr:col>
      <xdr:colOff>134946</xdr:colOff>
      <xdr:row>1</xdr:row>
      <xdr:rowOff>63494</xdr:rowOff>
    </xdr:from>
    <xdr:to>
      <xdr:col>8</xdr:col>
      <xdr:colOff>105101</xdr:colOff>
      <xdr:row>6</xdr:row>
      <xdr:rowOff>86989</xdr:rowOff>
    </xdr:to>
    <xdr:pic>
      <xdr:nvPicPr>
        <xdr:cNvPr id="3" name="Picture 2" descr="ESE logo">
          <a:extLst>
            <a:ext uri="{FF2B5EF4-FFF2-40B4-BE49-F238E27FC236}">
              <a16:creationId xmlns:a16="http://schemas.microsoft.com/office/drawing/2014/main" id="{09268254-3688-4E93-B06B-5E1CACC1C3B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545896" y="298444"/>
          <a:ext cx="2472055" cy="11982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2"/>
  <sheetViews>
    <sheetView tabSelected="1" zoomScale="80" zoomScaleNormal="80" workbookViewId="0">
      <selection activeCell="H46" sqref="H46"/>
    </sheetView>
  </sheetViews>
  <sheetFormatPr defaultColWidth="8.77734375" defaultRowHeight="14.4" x14ac:dyDescent="0.3"/>
  <cols>
    <col min="1" max="1" width="66.6640625" style="2" customWidth="1"/>
    <col min="2" max="2" width="42.21875" style="3" customWidth="1"/>
    <col min="3" max="3" width="35" style="2" customWidth="1"/>
    <col min="4" max="4" width="18.21875" style="30" customWidth="1"/>
    <col min="5" max="5" width="6.109375" style="40" customWidth="1"/>
    <col min="6" max="6" width="15" style="2" customWidth="1"/>
    <col min="7" max="7" width="6.109375" style="40" customWidth="1"/>
    <col min="8" max="8" width="14.77734375" style="2" bestFit="1" customWidth="1"/>
    <col min="9" max="16384" width="8.77734375" style="2"/>
  </cols>
  <sheetData>
    <row r="1" spans="1:6" ht="18" x14ac:dyDescent="0.35">
      <c r="A1" s="17" t="s">
        <v>119</v>
      </c>
    </row>
    <row r="2" spans="1:6" ht="18" x14ac:dyDescent="0.35">
      <c r="A2" s="17"/>
    </row>
    <row r="3" spans="1:6" ht="18" x14ac:dyDescent="0.35">
      <c r="A3" s="17"/>
    </row>
    <row r="4" spans="1:6" ht="18" x14ac:dyDescent="0.35">
      <c r="A4" s="17"/>
    </row>
    <row r="5" spans="1:6" ht="18" x14ac:dyDescent="0.35">
      <c r="A5" s="17"/>
    </row>
    <row r="6" spans="1:6" ht="18" x14ac:dyDescent="0.35">
      <c r="A6" s="17"/>
    </row>
    <row r="7" spans="1:6" x14ac:dyDescent="0.3">
      <c r="D7" s="31"/>
    </row>
    <row r="8" spans="1:6" x14ac:dyDescent="0.3">
      <c r="A8" s="69" t="s">
        <v>64</v>
      </c>
      <c r="B8" s="75" t="s">
        <v>108</v>
      </c>
      <c r="C8" s="76"/>
      <c r="D8" s="31"/>
    </row>
    <row r="9" spans="1:6" x14ac:dyDescent="0.3">
      <c r="A9" s="70"/>
      <c r="B9" s="77"/>
      <c r="C9" s="78"/>
      <c r="D9" s="31"/>
    </row>
    <row r="10" spans="1:6" x14ac:dyDescent="0.3">
      <c r="A10" s="69" t="s">
        <v>65</v>
      </c>
      <c r="B10" s="75" t="s">
        <v>85</v>
      </c>
      <c r="C10" s="76"/>
      <c r="D10" s="31"/>
    </row>
    <row r="11" spans="1:6" x14ac:dyDescent="0.3">
      <c r="A11" s="70"/>
      <c r="B11" s="77"/>
      <c r="C11" s="78"/>
      <c r="D11" s="31"/>
      <c r="F11" s="59"/>
    </row>
    <row r="12" spans="1:6" x14ac:dyDescent="0.3">
      <c r="A12" s="69" t="s">
        <v>73</v>
      </c>
      <c r="B12" s="75" t="s">
        <v>68</v>
      </c>
      <c r="C12" s="76"/>
      <c r="F12" s="59"/>
    </row>
    <row r="13" spans="1:6" x14ac:dyDescent="0.3">
      <c r="A13" s="70"/>
      <c r="B13" s="77"/>
      <c r="C13" s="78"/>
      <c r="F13" s="59"/>
    </row>
    <row r="14" spans="1:6" x14ac:dyDescent="0.3">
      <c r="A14" s="73" t="s">
        <v>39</v>
      </c>
      <c r="B14" s="80" t="s">
        <v>63</v>
      </c>
      <c r="C14" s="81"/>
      <c r="D14" s="18"/>
      <c r="F14" s="59"/>
    </row>
    <row r="15" spans="1:6" x14ac:dyDescent="0.3">
      <c r="A15" s="79"/>
      <c r="B15" s="82"/>
      <c r="C15" s="83"/>
      <c r="D15" s="18"/>
      <c r="F15" s="60"/>
    </row>
    <row r="16" spans="1:6" x14ac:dyDescent="0.3">
      <c r="A16" s="79"/>
      <c r="B16" s="82"/>
      <c r="C16" s="83"/>
      <c r="D16" s="18"/>
    </row>
    <row r="17" spans="1:8" x14ac:dyDescent="0.3">
      <c r="A17" s="79"/>
      <c r="B17" s="82"/>
      <c r="C17" s="83"/>
      <c r="D17" s="18"/>
    </row>
    <row r="18" spans="1:8" x14ac:dyDescent="0.3">
      <c r="A18" s="74"/>
      <c r="B18" s="84"/>
      <c r="C18" s="85"/>
      <c r="E18" s="48"/>
      <c r="F18" s="5"/>
    </row>
    <row r="19" spans="1:8" x14ac:dyDescent="0.3">
      <c r="A19" s="73" t="s">
        <v>40</v>
      </c>
      <c r="B19" s="62" t="s">
        <v>62</v>
      </c>
      <c r="C19" s="63"/>
      <c r="D19" s="18"/>
    </row>
    <row r="20" spans="1:8" x14ac:dyDescent="0.3">
      <c r="A20" s="74"/>
      <c r="B20" s="64"/>
      <c r="C20" s="65"/>
      <c r="E20" s="48"/>
      <c r="F20" s="5"/>
    </row>
    <row r="21" spans="1:8" ht="15" thickBot="1" x14ac:dyDescent="0.35">
      <c r="A21" s="8"/>
      <c r="B21" s="5"/>
    </row>
    <row r="22" spans="1:8" ht="14.55" customHeight="1" x14ac:dyDescent="0.3">
      <c r="A22" s="71" t="s">
        <v>31</v>
      </c>
      <c r="B22" s="6" t="s">
        <v>38</v>
      </c>
      <c r="C22" s="11" t="s">
        <v>25</v>
      </c>
      <c r="D22" s="24" t="s">
        <v>26</v>
      </c>
      <c r="E22" s="66" t="s">
        <v>44</v>
      </c>
      <c r="F22" s="67"/>
      <c r="G22" s="68" t="s">
        <v>45</v>
      </c>
      <c r="H22" s="67"/>
    </row>
    <row r="23" spans="1:8" s="7" customFormat="1" x14ac:dyDescent="0.3">
      <c r="A23" s="72"/>
      <c r="B23" s="13" t="s">
        <v>20</v>
      </c>
      <c r="C23" s="12" t="s">
        <v>20</v>
      </c>
      <c r="D23" s="25" t="s">
        <v>27</v>
      </c>
      <c r="E23" s="49" t="s">
        <v>6</v>
      </c>
      <c r="F23" s="26" t="s">
        <v>19</v>
      </c>
      <c r="G23" s="41" t="s">
        <v>6</v>
      </c>
      <c r="H23" s="29" t="s">
        <v>19</v>
      </c>
    </row>
    <row r="24" spans="1:8" x14ac:dyDescent="0.3">
      <c r="A24" s="23" t="s">
        <v>74</v>
      </c>
      <c r="B24" s="10" t="s">
        <v>9</v>
      </c>
      <c r="C24" s="4" t="s">
        <v>22</v>
      </c>
      <c r="D24" s="32" t="s">
        <v>28</v>
      </c>
      <c r="E24" s="43">
        <v>2</v>
      </c>
      <c r="F24" s="37">
        <f>E24*70000</f>
        <v>140000</v>
      </c>
      <c r="G24" s="42">
        <v>10</v>
      </c>
      <c r="H24" s="37">
        <f>G24*72000</f>
        <v>720000</v>
      </c>
    </row>
    <row r="25" spans="1:8" x14ac:dyDescent="0.3">
      <c r="A25" s="23" t="s">
        <v>75</v>
      </c>
      <c r="B25" s="10" t="s">
        <v>10</v>
      </c>
      <c r="C25" s="4" t="s">
        <v>22</v>
      </c>
      <c r="D25" s="32" t="s">
        <v>28</v>
      </c>
      <c r="E25" s="43">
        <v>2</v>
      </c>
      <c r="F25" s="37">
        <f>E25*35000</f>
        <v>70000</v>
      </c>
      <c r="G25" s="42">
        <v>10</v>
      </c>
      <c r="H25" s="37">
        <f>G25*37000</f>
        <v>370000</v>
      </c>
    </row>
    <row r="26" spans="1:8" x14ac:dyDescent="0.3">
      <c r="A26" s="23" t="s">
        <v>115</v>
      </c>
      <c r="B26" s="10" t="s">
        <v>7</v>
      </c>
      <c r="C26" s="4" t="s">
        <v>21</v>
      </c>
      <c r="D26" s="32" t="s">
        <v>28</v>
      </c>
      <c r="E26" s="43"/>
      <c r="F26" s="37"/>
      <c r="G26" s="43">
        <v>1</v>
      </c>
      <c r="H26" s="37">
        <v>90000</v>
      </c>
    </row>
    <row r="27" spans="1:8" x14ac:dyDescent="0.3">
      <c r="A27" s="23" t="s">
        <v>55</v>
      </c>
      <c r="B27" s="10" t="s">
        <v>7</v>
      </c>
      <c r="C27" s="4" t="s">
        <v>21</v>
      </c>
      <c r="D27" s="32" t="s">
        <v>28</v>
      </c>
      <c r="E27" s="43"/>
      <c r="F27" s="37"/>
      <c r="G27" s="43">
        <v>1</v>
      </c>
      <c r="H27" s="37">
        <v>80000</v>
      </c>
    </row>
    <row r="28" spans="1:8" x14ac:dyDescent="0.3">
      <c r="A28" s="23" t="s">
        <v>76</v>
      </c>
      <c r="B28" s="10" t="s">
        <v>14</v>
      </c>
      <c r="C28" s="4" t="s">
        <v>23</v>
      </c>
      <c r="D28" s="32" t="s">
        <v>28</v>
      </c>
      <c r="E28" s="43"/>
      <c r="F28" s="37"/>
      <c r="G28" s="42">
        <v>1</v>
      </c>
      <c r="H28" s="37">
        <v>45000</v>
      </c>
    </row>
    <row r="29" spans="1:8" x14ac:dyDescent="0.3">
      <c r="A29" s="23" t="s">
        <v>77</v>
      </c>
      <c r="B29" s="10" t="s">
        <v>16</v>
      </c>
      <c r="C29" s="4" t="s">
        <v>1</v>
      </c>
      <c r="D29" s="32" t="s">
        <v>28</v>
      </c>
      <c r="E29" s="43" t="s">
        <v>30</v>
      </c>
      <c r="F29" s="37">
        <f>SUM(F25:F27)*0.25</f>
        <v>17500</v>
      </c>
      <c r="G29" s="42" t="s">
        <v>30</v>
      </c>
      <c r="H29" s="37">
        <f>SUM(H25:H28)*0.25</f>
        <v>146250</v>
      </c>
    </row>
    <row r="30" spans="1:8" ht="28.8" x14ac:dyDescent="0.3">
      <c r="A30" s="23" t="s">
        <v>78</v>
      </c>
      <c r="B30" s="10" t="s">
        <v>11</v>
      </c>
      <c r="C30" s="4" t="s">
        <v>0</v>
      </c>
      <c r="D30" s="32" t="s">
        <v>28</v>
      </c>
      <c r="E30" s="43" t="s">
        <v>30</v>
      </c>
      <c r="F30" s="37">
        <f>3000*3</f>
        <v>9000</v>
      </c>
      <c r="G30" s="43" t="s">
        <v>30</v>
      </c>
      <c r="H30" s="37">
        <f>3000*4</f>
        <v>12000</v>
      </c>
    </row>
    <row r="31" spans="1:8" x14ac:dyDescent="0.3">
      <c r="A31" s="23" t="s">
        <v>79</v>
      </c>
      <c r="B31" s="10" t="s">
        <v>11</v>
      </c>
      <c r="C31" s="4" t="s">
        <v>4</v>
      </c>
      <c r="D31" s="32" t="s">
        <v>28</v>
      </c>
      <c r="E31" s="43" t="s">
        <v>30</v>
      </c>
      <c r="F31" s="37">
        <f>3*1500</f>
        <v>4500</v>
      </c>
      <c r="G31" s="43" t="s">
        <v>30</v>
      </c>
      <c r="H31" s="37">
        <f>4*1500</f>
        <v>6000</v>
      </c>
    </row>
    <row r="32" spans="1:8" x14ac:dyDescent="0.3">
      <c r="A32" s="23" t="s">
        <v>80</v>
      </c>
      <c r="B32" s="10" t="s">
        <v>12</v>
      </c>
      <c r="C32" s="4" t="s">
        <v>3</v>
      </c>
      <c r="D32" s="32" t="s">
        <v>29</v>
      </c>
      <c r="E32" s="43" t="s">
        <v>30</v>
      </c>
      <c r="F32" s="37">
        <f>5000*4</f>
        <v>20000</v>
      </c>
      <c r="G32" s="42"/>
      <c r="H32" s="37"/>
    </row>
    <row r="33" spans="1:8" x14ac:dyDescent="0.3">
      <c r="A33" s="23" t="s">
        <v>48</v>
      </c>
      <c r="B33" s="10" t="s">
        <v>12</v>
      </c>
      <c r="C33" s="4" t="s">
        <v>3</v>
      </c>
      <c r="D33" s="32" t="s">
        <v>29</v>
      </c>
      <c r="E33" s="43"/>
      <c r="F33" s="27"/>
      <c r="G33" s="42" t="s">
        <v>30</v>
      </c>
      <c r="H33" s="37">
        <f>15000*8</f>
        <v>120000</v>
      </c>
    </row>
    <row r="34" spans="1:8" x14ac:dyDescent="0.3">
      <c r="A34" s="23" t="s">
        <v>47</v>
      </c>
      <c r="B34" s="10" t="s">
        <v>43</v>
      </c>
      <c r="C34" s="4" t="s">
        <v>42</v>
      </c>
      <c r="D34" s="32" t="s">
        <v>29</v>
      </c>
      <c r="E34" s="43"/>
      <c r="F34" s="27"/>
      <c r="G34" s="42" t="s">
        <v>30</v>
      </c>
      <c r="H34" s="37">
        <f>25000*8</f>
        <v>200000</v>
      </c>
    </row>
    <row r="35" spans="1:8" x14ac:dyDescent="0.3">
      <c r="A35" s="23"/>
      <c r="B35" s="10"/>
      <c r="C35" s="4"/>
      <c r="D35" s="32"/>
      <c r="E35" s="43"/>
      <c r="F35" s="27"/>
      <c r="G35" s="42"/>
      <c r="H35" s="37"/>
    </row>
    <row r="36" spans="1:8" x14ac:dyDescent="0.3">
      <c r="A36" s="23"/>
      <c r="B36" s="10"/>
      <c r="C36" s="4"/>
      <c r="D36" s="32"/>
      <c r="E36" s="43"/>
      <c r="F36" s="27"/>
      <c r="G36" s="42"/>
      <c r="H36" s="37"/>
    </row>
    <row r="37" spans="1:8" x14ac:dyDescent="0.3">
      <c r="A37" s="23"/>
      <c r="B37" s="10"/>
      <c r="C37" s="4"/>
      <c r="D37" s="32"/>
      <c r="E37" s="43"/>
      <c r="F37" s="27"/>
      <c r="G37" s="42"/>
      <c r="H37" s="37"/>
    </row>
    <row r="38" spans="1:8" x14ac:dyDescent="0.3">
      <c r="A38" s="23"/>
      <c r="B38" s="10"/>
      <c r="C38" s="4"/>
      <c r="D38" s="32"/>
      <c r="E38" s="43"/>
      <c r="F38" s="27"/>
      <c r="G38" s="42"/>
      <c r="H38" s="37"/>
    </row>
    <row r="39" spans="1:8" x14ac:dyDescent="0.3">
      <c r="A39" s="23"/>
      <c r="B39" s="10"/>
      <c r="C39" s="4"/>
      <c r="D39" s="32"/>
      <c r="E39" s="43"/>
      <c r="F39" s="27"/>
      <c r="G39" s="42"/>
      <c r="H39" s="37"/>
    </row>
    <row r="40" spans="1:8" x14ac:dyDescent="0.3">
      <c r="A40" s="23"/>
      <c r="B40" s="10"/>
      <c r="C40" s="4"/>
      <c r="D40" s="32"/>
      <c r="E40" s="43"/>
      <c r="F40" s="27"/>
      <c r="G40" s="42"/>
      <c r="H40" s="37"/>
    </row>
    <row r="41" spans="1:8" x14ac:dyDescent="0.3">
      <c r="A41" s="23"/>
      <c r="B41" s="10"/>
      <c r="C41" s="4"/>
      <c r="D41" s="32"/>
      <c r="E41" s="43"/>
      <c r="F41" s="27"/>
      <c r="G41" s="42"/>
      <c r="H41" s="37"/>
    </row>
    <row r="42" spans="1:8" x14ac:dyDescent="0.3">
      <c r="A42" s="23"/>
      <c r="B42" s="10"/>
      <c r="C42" s="4"/>
      <c r="D42" s="32"/>
      <c r="E42" s="50"/>
      <c r="F42" s="27"/>
      <c r="G42" s="44"/>
      <c r="H42" s="37"/>
    </row>
    <row r="43" spans="1:8" x14ac:dyDescent="0.3">
      <c r="A43" s="23"/>
      <c r="B43" s="10"/>
      <c r="C43" s="4"/>
      <c r="D43" s="32"/>
      <c r="E43" s="50"/>
      <c r="F43" s="27"/>
      <c r="G43" s="44"/>
      <c r="H43" s="37"/>
    </row>
    <row r="44" spans="1:8" ht="15" thickBot="1" x14ac:dyDescent="0.35">
      <c r="A44" s="23"/>
      <c r="B44" s="10"/>
      <c r="C44" s="4"/>
      <c r="D44" s="32"/>
      <c r="E44" s="51"/>
      <c r="F44" s="28"/>
      <c r="G44" s="45"/>
      <c r="H44" s="38"/>
    </row>
    <row r="45" spans="1:8" ht="15" thickBot="1" x14ac:dyDescent="0.35">
      <c r="A45" s="5"/>
      <c r="B45" s="5"/>
      <c r="C45" s="5"/>
      <c r="D45" s="14" t="s">
        <v>41</v>
      </c>
      <c r="E45" s="47">
        <f>SUM(E24:E44)</f>
        <v>4</v>
      </c>
      <c r="F45" s="39">
        <f>SUM(F24:F44)</f>
        <v>261000</v>
      </c>
      <c r="G45" s="46">
        <f>SUM(G24:G44)</f>
        <v>23</v>
      </c>
      <c r="H45" s="39">
        <f>SUM(H12:H44)</f>
        <v>1789250</v>
      </c>
    </row>
    <row r="46" spans="1:8" ht="15" thickBot="1" x14ac:dyDescent="0.35">
      <c r="A46" s="1"/>
      <c r="C46" s="1"/>
      <c r="D46" s="33" t="s">
        <v>46</v>
      </c>
      <c r="E46" s="52"/>
      <c r="F46" s="34"/>
      <c r="G46" s="53">
        <f>G45-E45</f>
        <v>19</v>
      </c>
      <c r="H46" s="86">
        <f>H45-F45</f>
        <v>1528250</v>
      </c>
    </row>
    <row r="48" spans="1:8" x14ac:dyDescent="0.3">
      <c r="H48" s="54"/>
    </row>
    <row r="49" spans="8:8" x14ac:dyDescent="0.3">
      <c r="H49" s="54"/>
    </row>
    <row r="50" spans="8:8" x14ac:dyDescent="0.3">
      <c r="H50" s="54"/>
    </row>
    <row r="51" spans="8:8" x14ac:dyDescent="0.3">
      <c r="H51" s="61"/>
    </row>
    <row r="52" spans="8:8" x14ac:dyDescent="0.3">
      <c r="H52" s="55"/>
    </row>
  </sheetData>
  <mergeCells count="13">
    <mergeCell ref="B19:C20"/>
    <mergeCell ref="E22:F22"/>
    <mergeCell ref="G22:H22"/>
    <mergeCell ref="A8:A9"/>
    <mergeCell ref="A22:A23"/>
    <mergeCell ref="A19:A20"/>
    <mergeCell ref="B8:C9"/>
    <mergeCell ref="A14:A18"/>
    <mergeCell ref="B14:C18"/>
    <mergeCell ref="A10:A11"/>
    <mergeCell ref="B10:C11"/>
    <mergeCell ref="A12:A13"/>
    <mergeCell ref="B12:C13"/>
  </mergeCells>
  <pageMargins left="0.7" right="0.7" top="0.75" bottom="0.75" header="0.3" footer="0.3"/>
  <pageSetup scale="58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'Category Definitions'!$I$3:$I$21</xm:f>
          </x14:formula1>
          <xm:sqref>B8:C9</xm:sqref>
        </x14:dataValidation>
        <x14:dataValidation type="list" allowBlank="1" showInputMessage="1" showErrorMessage="1" prompt="Please indicate the appropriate expenditure type." xr:uid="{00000000-0002-0000-0000-000001000000}">
          <x14:formula1>
            <xm:f>'Category Definitions'!$C$2:$C$12</xm:f>
          </x14:formula1>
          <xm:sqref>C45</xm:sqref>
        </x14:dataValidation>
        <x14:dataValidation type="list" allowBlank="1" showInputMessage="1" showErrorMessage="1" prompt="If this is an ongoing expense, indicate &quot;Yes&quot;, if this is a one-time expense, indicate &quot;No&quot;." xr:uid="{00000000-0002-0000-0000-000002000000}">
          <x14:formula1>
            <xm:f>'Category Definitions'!$F$3:$F$4</xm:f>
          </x14:formula1>
          <xm:sqref>D24:D44</xm:sqref>
        </x14:dataValidation>
        <x14:dataValidation type="list" allowBlank="1" showInputMessage="1" showErrorMessage="1" prompt="Select the appropriate expenditure type." xr:uid="{00000000-0002-0000-0000-000003000000}">
          <x14:formula1>
            <xm:f>'Category Definitions'!$C$2:$C$12</xm:f>
          </x14:formula1>
          <xm:sqref>C24:C44</xm:sqref>
        </x14:dataValidation>
        <x14:dataValidation type="list" allowBlank="1" showInputMessage="1" showErrorMessage="1" promptTitle="Foundation Budget Expenditure" prompt="Select the appropriate Foundation Budget Expenditure Category for the budgeted cost" xr:uid="{00000000-0002-0000-0000-000004000000}">
          <x14:formula1>
            <xm:f>'Category Definitions'!A10:A16</xm:f>
          </x14:formula1>
          <xm:sqref>B45</xm:sqref>
        </x14:dataValidation>
        <x14:dataValidation type="list" allowBlank="1" showInputMessage="1" showErrorMessage="1" xr:uid="{00000000-0002-0000-0000-000005000000}">
          <x14:formula1>
            <xm:f>'Category Definitions'!$I$23:$I$32</xm:f>
          </x14:formula1>
          <xm:sqref>B10:C13</xm:sqref>
        </x14:dataValidation>
        <x14:dataValidation type="list" allowBlank="1" showInputMessage="1" showErrorMessage="1" prompt="Select the appropriate Foundation Budget Functional Category for the cost item." xr:uid="{00000000-0002-0000-0000-000006000000}">
          <x14:formula1>
            <xm:f>'Category Definitions'!$A$3:$A$14</xm:f>
          </x14:formula1>
          <xm:sqref>B24:B44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1"/>
  <sheetViews>
    <sheetView topLeftCell="A29" zoomScale="80" zoomScaleNormal="80" workbookViewId="0">
      <selection activeCell="H46" sqref="H46"/>
    </sheetView>
  </sheetViews>
  <sheetFormatPr defaultColWidth="8.77734375" defaultRowHeight="14.4" x14ac:dyDescent="0.3"/>
  <cols>
    <col min="1" max="1" width="66.6640625" style="2" customWidth="1"/>
    <col min="2" max="2" width="42.21875" style="3" customWidth="1"/>
    <col min="3" max="3" width="30.21875" style="2" customWidth="1"/>
    <col min="4" max="4" width="18.21875" style="30" customWidth="1"/>
    <col min="5" max="5" width="6.109375" style="40" customWidth="1"/>
    <col min="6" max="6" width="15" style="2" customWidth="1"/>
    <col min="7" max="7" width="6.109375" style="40" customWidth="1"/>
    <col min="8" max="8" width="14.77734375" style="2" bestFit="1" customWidth="1"/>
    <col min="9" max="16384" width="8.77734375" style="2"/>
  </cols>
  <sheetData>
    <row r="1" spans="1:4" ht="18" x14ac:dyDescent="0.35">
      <c r="A1" s="17" t="s">
        <v>119</v>
      </c>
    </row>
    <row r="2" spans="1:4" ht="18" x14ac:dyDescent="0.35">
      <c r="A2" s="17"/>
    </row>
    <row r="3" spans="1:4" ht="18" x14ac:dyDescent="0.35">
      <c r="A3" s="17"/>
    </row>
    <row r="4" spans="1:4" ht="18" x14ac:dyDescent="0.35">
      <c r="A4" s="17"/>
    </row>
    <row r="5" spans="1:4" ht="18" x14ac:dyDescent="0.35">
      <c r="A5" s="17"/>
    </row>
    <row r="6" spans="1:4" ht="18" x14ac:dyDescent="0.35">
      <c r="A6" s="17"/>
    </row>
    <row r="7" spans="1:4" x14ac:dyDescent="0.3">
      <c r="D7" s="31"/>
    </row>
    <row r="8" spans="1:4" x14ac:dyDescent="0.3">
      <c r="A8" s="69" t="s">
        <v>64</v>
      </c>
      <c r="B8" s="75" t="s">
        <v>107</v>
      </c>
      <c r="C8" s="76"/>
      <c r="D8" s="31"/>
    </row>
    <row r="9" spans="1:4" x14ac:dyDescent="0.3">
      <c r="A9" s="70"/>
      <c r="B9" s="77"/>
      <c r="C9" s="78"/>
      <c r="D9" s="31"/>
    </row>
    <row r="10" spans="1:4" x14ac:dyDescent="0.3">
      <c r="A10" s="69" t="s">
        <v>65</v>
      </c>
      <c r="B10" s="75" t="s">
        <v>70</v>
      </c>
      <c r="C10" s="76"/>
      <c r="D10" s="31"/>
    </row>
    <row r="11" spans="1:4" x14ac:dyDescent="0.3">
      <c r="A11" s="70"/>
      <c r="B11" s="77"/>
      <c r="C11" s="78"/>
      <c r="D11" s="31"/>
    </row>
    <row r="12" spans="1:4" x14ac:dyDescent="0.3">
      <c r="A12" s="69" t="s">
        <v>73</v>
      </c>
      <c r="B12" s="75" t="s">
        <v>69</v>
      </c>
      <c r="C12" s="76"/>
    </row>
    <row r="13" spans="1:4" x14ac:dyDescent="0.3">
      <c r="A13" s="70"/>
      <c r="B13" s="77"/>
      <c r="C13" s="78"/>
    </row>
    <row r="14" spans="1:4" ht="14.55" customHeight="1" x14ac:dyDescent="0.3">
      <c r="A14" s="73" t="s">
        <v>39</v>
      </c>
      <c r="B14" s="80" t="s">
        <v>60</v>
      </c>
      <c r="C14" s="81"/>
      <c r="D14" s="18"/>
    </row>
    <row r="15" spans="1:4" x14ac:dyDescent="0.3">
      <c r="A15" s="79"/>
      <c r="B15" s="82"/>
      <c r="C15" s="83"/>
      <c r="D15" s="18"/>
    </row>
    <row r="16" spans="1:4" x14ac:dyDescent="0.3">
      <c r="A16" s="79"/>
      <c r="B16" s="82"/>
      <c r="C16" s="83"/>
      <c r="D16" s="18"/>
    </row>
    <row r="17" spans="1:8" x14ac:dyDescent="0.3">
      <c r="A17" s="79"/>
      <c r="B17" s="82"/>
      <c r="C17" s="83"/>
      <c r="D17" s="18"/>
    </row>
    <row r="18" spans="1:8" x14ac:dyDescent="0.3">
      <c r="A18" s="74"/>
      <c r="B18" s="84"/>
      <c r="C18" s="85"/>
      <c r="E18" s="48"/>
      <c r="F18" s="5"/>
    </row>
    <row r="19" spans="1:8" x14ac:dyDescent="0.3">
      <c r="A19" s="73" t="s">
        <v>40</v>
      </c>
      <c r="B19" s="62" t="s">
        <v>62</v>
      </c>
      <c r="C19" s="63"/>
      <c r="D19" s="18"/>
    </row>
    <row r="20" spans="1:8" x14ac:dyDescent="0.3">
      <c r="A20" s="74"/>
      <c r="B20" s="64"/>
      <c r="C20" s="65"/>
      <c r="E20" s="48"/>
      <c r="F20" s="5"/>
    </row>
    <row r="21" spans="1:8" ht="15" thickBot="1" x14ac:dyDescent="0.35">
      <c r="A21" s="8"/>
      <c r="B21" s="5"/>
    </row>
    <row r="22" spans="1:8" ht="14.55" customHeight="1" x14ac:dyDescent="0.3">
      <c r="A22" s="71" t="s">
        <v>31</v>
      </c>
      <c r="B22" s="35" t="s">
        <v>38</v>
      </c>
      <c r="C22" s="11" t="s">
        <v>25</v>
      </c>
      <c r="D22" s="24" t="s">
        <v>26</v>
      </c>
      <c r="E22" s="66" t="s">
        <v>44</v>
      </c>
      <c r="F22" s="67"/>
      <c r="G22" s="68" t="s">
        <v>45</v>
      </c>
      <c r="H22" s="67"/>
    </row>
    <row r="23" spans="1:8" s="7" customFormat="1" x14ac:dyDescent="0.3">
      <c r="A23" s="72"/>
      <c r="B23" s="36" t="s">
        <v>20</v>
      </c>
      <c r="C23" s="12" t="s">
        <v>20</v>
      </c>
      <c r="D23" s="25" t="s">
        <v>27</v>
      </c>
      <c r="E23" s="49" t="s">
        <v>6</v>
      </c>
      <c r="F23" s="26" t="s">
        <v>19</v>
      </c>
      <c r="G23" s="41" t="s">
        <v>6</v>
      </c>
      <c r="H23" s="29" t="s">
        <v>19</v>
      </c>
    </row>
    <row r="24" spans="1:8" ht="28.8" x14ac:dyDescent="0.3">
      <c r="A24" s="23" t="s">
        <v>117</v>
      </c>
      <c r="B24" s="10" t="s">
        <v>11</v>
      </c>
      <c r="C24" s="4" t="s">
        <v>22</v>
      </c>
      <c r="D24" s="32" t="s">
        <v>28</v>
      </c>
      <c r="E24" s="43"/>
      <c r="F24" s="37"/>
      <c r="G24" s="42">
        <v>2</v>
      </c>
      <c r="H24" s="37">
        <f>85000*G24</f>
        <v>170000</v>
      </c>
    </row>
    <row r="25" spans="1:8" x14ac:dyDescent="0.3">
      <c r="A25" s="23" t="s">
        <v>59</v>
      </c>
      <c r="B25" s="10" t="s">
        <v>9</v>
      </c>
      <c r="C25" s="4" t="s">
        <v>22</v>
      </c>
      <c r="D25" s="32" t="s">
        <v>28</v>
      </c>
      <c r="E25" s="43"/>
      <c r="F25" s="37"/>
      <c r="G25" s="43">
        <v>4</v>
      </c>
      <c r="H25" s="37">
        <f>68000*G25</f>
        <v>272000</v>
      </c>
    </row>
    <row r="26" spans="1:8" x14ac:dyDescent="0.3">
      <c r="A26" s="23" t="s">
        <v>77</v>
      </c>
      <c r="B26" s="10" t="s">
        <v>16</v>
      </c>
      <c r="C26" s="4" t="s">
        <v>1</v>
      </c>
      <c r="D26" s="32" t="s">
        <v>28</v>
      </c>
      <c r="E26" s="43"/>
      <c r="F26" s="37"/>
      <c r="G26" s="42" t="s">
        <v>30</v>
      </c>
      <c r="H26" s="37">
        <f>SUM(H24:H25)*0.25</f>
        <v>110500</v>
      </c>
    </row>
    <row r="27" spans="1:8" ht="28.8" x14ac:dyDescent="0.3">
      <c r="A27" s="23" t="s">
        <v>116</v>
      </c>
      <c r="B27" s="10" t="s">
        <v>12</v>
      </c>
      <c r="C27" s="4" t="s">
        <v>3</v>
      </c>
      <c r="D27" s="32" t="s">
        <v>29</v>
      </c>
      <c r="E27" s="43"/>
      <c r="F27" s="37"/>
      <c r="G27" s="42" t="s">
        <v>30</v>
      </c>
      <c r="H27" s="37">
        <f>65000*4</f>
        <v>260000</v>
      </c>
    </row>
    <row r="28" spans="1:8" ht="28.8" x14ac:dyDescent="0.3">
      <c r="A28" s="23" t="s">
        <v>112</v>
      </c>
      <c r="B28" s="10" t="s">
        <v>12</v>
      </c>
      <c r="C28" s="4" t="s">
        <v>3</v>
      </c>
      <c r="D28" s="32" t="s">
        <v>29</v>
      </c>
      <c r="E28" s="43"/>
      <c r="F28" s="37"/>
      <c r="G28" s="42" t="s">
        <v>30</v>
      </c>
      <c r="H28" s="37">
        <f>9000*4</f>
        <v>36000</v>
      </c>
    </row>
    <row r="29" spans="1:8" x14ac:dyDescent="0.3">
      <c r="A29" s="23" t="s">
        <v>113</v>
      </c>
      <c r="B29" s="10" t="s">
        <v>11</v>
      </c>
      <c r="C29" s="4" t="s">
        <v>2</v>
      </c>
      <c r="D29" s="32" t="s">
        <v>28</v>
      </c>
      <c r="E29" s="43" t="s">
        <v>30</v>
      </c>
      <c r="F29" s="37">
        <v>25000</v>
      </c>
      <c r="G29" s="42" t="s">
        <v>30</v>
      </c>
      <c r="H29" s="37">
        <f>35000*4</f>
        <v>140000</v>
      </c>
    </row>
    <row r="30" spans="1:8" x14ac:dyDescent="0.3">
      <c r="A30" s="23" t="s">
        <v>114</v>
      </c>
      <c r="B30" s="10" t="s">
        <v>11</v>
      </c>
      <c r="C30" s="4" t="s">
        <v>2</v>
      </c>
      <c r="D30" s="32" t="s">
        <v>28</v>
      </c>
      <c r="E30" s="43" t="s">
        <v>30</v>
      </c>
      <c r="F30" s="37">
        <v>8000</v>
      </c>
      <c r="G30" s="42" t="s">
        <v>30</v>
      </c>
      <c r="H30" s="37">
        <f>10000*4</f>
        <v>40000</v>
      </c>
    </row>
    <row r="31" spans="1:8" x14ac:dyDescent="0.3">
      <c r="A31" s="23"/>
      <c r="B31" s="10"/>
      <c r="C31" s="4"/>
      <c r="D31" s="32"/>
      <c r="E31" s="43"/>
      <c r="F31" s="37"/>
      <c r="G31" s="42"/>
      <c r="H31" s="37"/>
    </row>
    <row r="32" spans="1:8" x14ac:dyDescent="0.3">
      <c r="A32" s="23"/>
      <c r="B32" s="10"/>
      <c r="C32" s="4"/>
      <c r="D32" s="32"/>
      <c r="E32" s="43"/>
      <c r="F32" s="37"/>
      <c r="G32" s="42"/>
      <c r="H32" s="37"/>
    </row>
    <row r="33" spans="1:8" x14ac:dyDescent="0.3">
      <c r="A33" s="23"/>
      <c r="B33" s="10"/>
      <c r="C33" s="4"/>
      <c r="D33" s="32"/>
      <c r="E33" s="43"/>
      <c r="F33" s="27"/>
      <c r="G33" s="42"/>
      <c r="H33" s="37"/>
    </row>
    <row r="34" spans="1:8" x14ac:dyDescent="0.3">
      <c r="A34" s="23"/>
      <c r="B34" s="10"/>
      <c r="C34" s="4"/>
      <c r="D34" s="32"/>
      <c r="E34" s="43"/>
      <c r="F34" s="37"/>
      <c r="G34" s="42"/>
      <c r="H34" s="37"/>
    </row>
    <row r="35" spans="1:8" x14ac:dyDescent="0.3">
      <c r="A35" s="23"/>
      <c r="B35" s="10"/>
      <c r="C35" s="4"/>
      <c r="D35" s="32"/>
      <c r="E35" s="43"/>
      <c r="F35" s="27"/>
      <c r="G35" s="42"/>
      <c r="H35" s="37"/>
    </row>
    <row r="36" spans="1:8" x14ac:dyDescent="0.3">
      <c r="A36" s="23"/>
      <c r="B36" s="10"/>
      <c r="C36" s="4"/>
      <c r="D36" s="32"/>
      <c r="E36" s="43"/>
      <c r="F36" s="27"/>
      <c r="G36" s="42"/>
      <c r="H36" s="37"/>
    </row>
    <row r="37" spans="1:8" x14ac:dyDescent="0.3">
      <c r="A37" s="23"/>
      <c r="B37" s="10"/>
      <c r="C37" s="4"/>
      <c r="D37" s="32"/>
      <c r="E37" s="43"/>
      <c r="F37" s="27"/>
      <c r="G37" s="42"/>
      <c r="H37" s="37"/>
    </row>
    <row r="38" spans="1:8" x14ac:dyDescent="0.3">
      <c r="A38" s="23"/>
      <c r="B38" s="10"/>
      <c r="C38" s="4"/>
      <c r="D38" s="32"/>
      <c r="E38" s="43"/>
      <c r="F38" s="27"/>
      <c r="G38" s="42"/>
      <c r="H38" s="37"/>
    </row>
    <row r="39" spans="1:8" x14ac:dyDescent="0.3">
      <c r="A39" s="23"/>
      <c r="B39" s="10"/>
      <c r="C39" s="4"/>
      <c r="D39" s="32"/>
      <c r="E39" s="43"/>
      <c r="F39" s="27"/>
      <c r="G39" s="42"/>
      <c r="H39" s="37"/>
    </row>
    <row r="40" spans="1:8" x14ac:dyDescent="0.3">
      <c r="A40" s="23"/>
      <c r="B40" s="10"/>
      <c r="C40" s="4"/>
      <c r="D40" s="32"/>
      <c r="E40" s="43"/>
      <c r="F40" s="27"/>
      <c r="G40" s="42"/>
      <c r="H40" s="37"/>
    </row>
    <row r="41" spans="1:8" x14ac:dyDescent="0.3">
      <c r="A41" s="23"/>
      <c r="B41" s="10"/>
      <c r="C41" s="4"/>
      <c r="D41" s="32"/>
      <c r="E41" s="43"/>
      <c r="F41" s="27"/>
      <c r="G41" s="42"/>
      <c r="H41" s="37"/>
    </row>
    <row r="42" spans="1:8" x14ac:dyDescent="0.3">
      <c r="A42" s="23"/>
      <c r="B42" s="10"/>
      <c r="C42" s="4"/>
      <c r="D42" s="32"/>
      <c r="E42" s="50"/>
      <c r="F42" s="27"/>
      <c r="G42" s="44"/>
      <c r="H42" s="37"/>
    </row>
    <row r="43" spans="1:8" x14ac:dyDescent="0.3">
      <c r="A43" s="23"/>
      <c r="B43" s="10"/>
      <c r="C43" s="4"/>
      <c r="D43" s="32"/>
      <c r="E43" s="50"/>
      <c r="F43" s="27"/>
      <c r="G43" s="44"/>
      <c r="H43" s="37"/>
    </row>
    <row r="44" spans="1:8" ht="15" thickBot="1" x14ac:dyDescent="0.35">
      <c r="A44" s="23"/>
      <c r="B44" s="10"/>
      <c r="C44" s="4"/>
      <c r="D44" s="32"/>
      <c r="E44" s="51"/>
      <c r="F44" s="28"/>
      <c r="G44" s="45"/>
      <c r="H44" s="38"/>
    </row>
    <row r="45" spans="1:8" ht="15" thickBot="1" x14ac:dyDescent="0.35">
      <c r="A45" s="5"/>
      <c r="B45" s="5"/>
      <c r="C45" s="5"/>
      <c r="D45" s="14" t="s">
        <v>41</v>
      </c>
      <c r="E45" s="47">
        <f>SUM(E24:E44)</f>
        <v>0</v>
      </c>
      <c r="F45" s="39">
        <f>SUM(F24:F44)</f>
        <v>33000</v>
      </c>
      <c r="G45" s="46">
        <f>SUM(G24:G44)</f>
        <v>6</v>
      </c>
      <c r="H45" s="39">
        <f>SUM(H12:H44)</f>
        <v>1028500</v>
      </c>
    </row>
    <row r="46" spans="1:8" ht="15" thickBot="1" x14ac:dyDescent="0.35">
      <c r="A46" s="1"/>
      <c r="C46" s="1"/>
      <c r="D46" s="33" t="s">
        <v>46</v>
      </c>
      <c r="E46" s="52"/>
      <c r="F46" s="34"/>
      <c r="G46" s="53">
        <f>G45-E45</f>
        <v>6</v>
      </c>
      <c r="H46" s="86">
        <f>H45-F45</f>
        <v>995500</v>
      </c>
    </row>
    <row r="48" spans="1:8" x14ac:dyDescent="0.3">
      <c r="H48" s="54"/>
    </row>
    <row r="49" spans="8:8" x14ac:dyDescent="0.3">
      <c r="H49" s="54"/>
    </row>
    <row r="50" spans="8:8" x14ac:dyDescent="0.3">
      <c r="H50" s="54"/>
    </row>
    <row r="51" spans="8:8" x14ac:dyDescent="0.3">
      <c r="H51" s="55"/>
    </row>
  </sheetData>
  <mergeCells count="13">
    <mergeCell ref="G22:H22"/>
    <mergeCell ref="A14:A18"/>
    <mergeCell ref="B14:C18"/>
    <mergeCell ref="A19:A20"/>
    <mergeCell ref="B19:C20"/>
    <mergeCell ref="A22:A23"/>
    <mergeCell ref="E22:F22"/>
    <mergeCell ref="A8:A9"/>
    <mergeCell ref="B8:C9"/>
    <mergeCell ref="A10:A11"/>
    <mergeCell ref="B10:C11"/>
    <mergeCell ref="A12:A13"/>
    <mergeCell ref="B12:C13"/>
  </mergeCells>
  <pageMargins left="0.7" right="0.7" top="0.75" bottom="0.75" header="0.3" footer="0.3"/>
  <pageSetup scale="58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100-000000000000}">
          <x14:formula1>
            <xm:f>'Category Definitions'!$I$23:$I$32</xm:f>
          </x14:formula1>
          <xm:sqref>B10:C13</xm:sqref>
        </x14:dataValidation>
        <x14:dataValidation type="list" allowBlank="1" showInputMessage="1" showErrorMessage="1" promptTitle="Foundation Budget Expenditure" prompt="Select the appropriate Foundation Budget Expenditure Category for the budgeted cost" xr:uid="{00000000-0002-0000-0100-000001000000}">
          <x14:formula1>
            <xm:f>'Category Definitions'!A10:A16</xm:f>
          </x14:formula1>
          <xm:sqref>B45</xm:sqref>
        </x14:dataValidation>
        <x14:dataValidation type="list" allowBlank="1" showInputMessage="1" showErrorMessage="1" prompt="Select the appropriate expenditure type." xr:uid="{00000000-0002-0000-0100-000002000000}">
          <x14:formula1>
            <xm:f>'Category Definitions'!$C$2:$C$12</xm:f>
          </x14:formula1>
          <xm:sqref>C24:C44</xm:sqref>
        </x14:dataValidation>
        <x14:dataValidation type="list" allowBlank="1" showInputMessage="1" showErrorMessage="1" prompt="If this is an ongoing expense, indicate &quot;Yes&quot;, if this is a one-time expense, indicate &quot;No&quot;." xr:uid="{00000000-0002-0000-0100-000003000000}">
          <x14:formula1>
            <xm:f>'Category Definitions'!$F$3:$F$4</xm:f>
          </x14:formula1>
          <xm:sqref>D24:D44</xm:sqref>
        </x14:dataValidation>
        <x14:dataValidation type="list" allowBlank="1" showInputMessage="1" showErrorMessage="1" prompt="Please indicate the appropriate expenditure type." xr:uid="{00000000-0002-0000-0100-000004000000}">
          <x14:formula1>
            <xm:f>'Category Definitions'!$C$2:$C$12</xm:f>
          </x14:formula1>
          <xm:sqref>C45</xm:sqref>
        </x14:dataValidation>
        <x14:dataValidation type="list" allowBlank="1" showInputMessage="1" showErrorMessage="1" xr:uid="{00000000-0002-0000-0100-000005000000}">
          <x14:formula1>
            <xm:f>'Category Definitions'!$I$3:$I$21</xm:f>
          </x14:formula1>
          <xm:sqref>B8:C9</xm:sqref>
        </x14:dataValidation>
        <x14:dataValidation type="list" allowBlank="1" showInputMessage="1" showErrorMessage="1" prompt="Select the appropriate Foundation Budget Functional Category for the cost item." xr:uid="{00000000-0002-0000-0100-000006000000}">
          <x14:formula1>
            <xm:f>'Category Definitions'!$A$3:$A$14</xm:f>
          </x14:formula1>
          <xm:sqref>B24:B44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51"/>
  <sheetViews>
    <sheetView topLeftCell="A28" zoomScale="80" zoomScaleNormal="80" workbookViewId="0">
      <selection activeCell="H46" sqref="H46"/>
    </sheetView>
  </sheetViews>
  <sheetFormatPr defaultColWidth="8.77734375" defaultRowHeight="14.4" x14ac:dyDescent="0.3"/>
  <cols>
    <col min="1" max="1" width="66.6640625" style="2" customWidth="1"/>
    <col min="2" max="2" width="42.21875" style="3" customWidth="1"/>
    <col min="3" max="3" width="30.21875" style="2" customWidth="1"/>
    <col min="4" max="4" width="18.21875" style="30" customWidth="1"/>
    <col min="5" max="5" width="6.109375" style="40" customWidth="1"/>
    <col min="6" max="6" width="15" style="2" customWidth="1"/>
    <col min="7" max="7" width="6.109375" style="40" customWidth="1"/>
    <col min="8" max="8" width="14.77734375" style="2" bestFit="1" customWidth="1"/>
    <col min="9" max="16384" width="8.77734375" style="2"/>
  </cols>
  <sheetData>
    <row r="1" spans="1:4" ht="18" x14ac:dyDescent="0.35">
      <c r="A1" s="17" t="s">
        <v>119</v>
      </c>
    </row>
    <row r="2" spans="1:4" ht="18" x14ac:dyDescent="0.35">
      <c r="A2" s="17"/>
    </row>
    <row r="3" spans="1:4" ht="18" x14ac:dyDescent="0.35">
      <c r="A3" s="17"/>
    </row>
    <row r="4" spans="1:4" ht="18" x14ac:dyDescent="0.35">
      <c r="A4" s="17"/>
    </row>
    <row r="5" spans="1:4" ht="18" x14ac:dyDescent="0.35">
      <c r="A5" s="17"/>
    </row>
    <row r="6" spans="1:4" ht="18" x14ac:dyDescent="0.35">
      <c r="A6" s="17"/>
    </row>
    <row r="7" spans="1:4" x14ac:dyDescent="0.3">
      <c r="D7" s="31"/>
    </row>
    <row r="8" spans="1:4" x14ac:dyDescent="0.3">
      <c r="A8" s="69" t="s">
        <v>64</v>
      </c>
      <c r="B8" s="75" t="s">
        <v>106</v>
      </c>
      <c r="C8" s="76"/>
      <c r="D8" s="31"/>
    </row>
    <row r="9" spans="1:4" x14ac:dyDescent="0.3">
      <c r="A9" s="70"/>
      <c r="B9" s="77"/>
      <c r="C9" s="78"/>
      <c r="D9" s="31"/>
    </row>
    <row r="10" spans="1:4" x14ac:dyDescent="0.3">
      <c r="A10" s="69" t="s">
        <v>65</v>
      </c>
      <c r="B10" s="75" t="s">
        <v>72</v>
      </c>
      <c r="C10" s="76"/>
      <c r="D10" s="31"/>
    </row>
    <row r="11" spans="1:4" x14ac:dyDescent="0.3">
      <c r="A11" s="70"/>
      <c r="B11" s="77"/>
      <c r="C11" s="78"/>
      <c r="D11" s="31"/>
    </row>
    <row r="12" spans="1:4" x14ac:dyDescent="0.3">
      <c r="A12" s="69" t="s">
        <v>73</v>
      </c>
      <c r="B12" s="75" t="s">
        <v>68</v>
      </c>
      <c r="C12" s="76"/>
    </row>
    <row r="13" spans="1:4" x14ac:dyDescent="0.3">
      <c r="A13" s="70"/>
      <c r="B13" s="77"/>
      <c r="C13" s="78"/>
    </row>
    <row r="14" spans="1:4" ht="14.55" customHeight="1" x14ac:dyDescent="0.3">
      <c r="A14" s="73" t="s">
        <v>39</v>
      </c>
      <c r="B14" s="80" t="s">
        <v>61</v>
      </c>
      <c r="C14" s="81"/>
      <c r="D14" s="18"/>
    </row>
    <row r="15" spans="1:4" x14ac:dyDescent="0.3">
      <c r="A15" s="79"/>
      <c r="B15" s="82"/>
      <c r="C15" s="83"/>
      <c r="D15" s="18"/>
    </row>
    <row r="16" spans="1:4" x14ac:dyDescent="0.3">
      <c r="A16" s="79"/>
      <c r="B16" s="82"/>
      <c r="C16" s="83"/>
      <c r="D16" s="18"/>
    </row>
    <row r="17" spans="1:8" x14ac:dyDescent="0.3">
      <c r="A17" s="79"/>
      <c r="B17" s="82"/>
      <c r="C17" s="83"/>
      <c r="D17" s="18"/>
    </row>
    <row r="18" spans="1:8" x14ac:dyDescent="0.3">
      <c r="A18" s="74"/>
      <c r="B18" s="84"/>
      <c r="C18" s="85"/>
      <c r="E18" s="48"/>
      <c r="F18" s="5"/>
    </row>
    <row r="19" spans="1:8" x14ac:dyDescent="0.3">
      <c r="A19" s="73" t="s">
        <v>40</v>
      </c>
      <c r="B19" s="62" t="s">
        <v>49</v>
      </c>
      <c r="C19" s="63"/>
      <c r="D19" s="18"/>
    </row>
    <row r="20" spans="1:8" x14ac:dyDescent="0.3">
      <c r="A20" s="74"/>
      <c r="B20" s="64"/>
      <c r="C20" s="65"/>
      <c r="E20" s="48"/>
      <c r="F20" s="5"/>
    </row>
    <row r="21" spans="1:8" ht="15" thickBot="1" x14ac:dyDescent="0.35">
      <c r="A21" s="8"/>
      <c r="B21" s="5"/>
    </row>
    <row r="22" spans="1:8" ht="14.55" customHeight="1" x14ac:dyDescent="0.3">
      <c r="A22" s="71" t="s">
        <v>31</v>
      </c>
      <c r="B22" s="35" t="s">
        <v>38</v>
      </c>
      <c r="C22" s="11" t="s">
        <v>25</v>
      </c>
      <c r="D22" s="24" t="s">
        <v>26</v>
      </c>
      <c r="E22" s="66" t="s">
        <v>44</v>
      </c>
      <c r="F22" s="67"/>
      <c r="G22" s="68" t="s">
        <v>45</v>
      </c>
      <c r="H22" s="67"/>
    </row>
    <row r="23" spans="1:8" s="7" customFormat="1" x14ac:dyDescent="0.3">
      <c r="A23" s="72"/>
      <c r="B23" s="36" t="s">
        <v>20</v>
      </c>
      <c r="C23" s="12" t="s">
        <v>20</v>
      </c>
      <c r="D23" s="25" t="s">
        <v>27</v>
      </c>
      <c r="E23" s="49" t="s">
        <v>6</v>
      </c>
      <c r="F23" s="26" t="s">
        <v>19</v>
      </c>
      <c r="G23" s="41" t="s">
        <v>6</v>
      </c>
      <c r="H23" s="29" t="s">
        <v>19</v>
      </c>
    </row>
    <row r="24" spans="1:8" x14ac:dyDescent="0.3">
      <c r="A24" s="23" t="s">
        <v>87</v>
      </c>
      <c r="B24" s="10" t="s">
        <v>7</v>
      </c>
      <c r="C24" s="4" t="s">
        <v>21</v>
      </c>
      <c r="D24" s="32" t="s">
        <v>28</v>
      </c>
      <c r="E24" s="43"/>
      <c r="F24" s="37"/>
      <c r="G24" s="43">
        <v>1</v>
      </c>
      <c r="H24" s="37">
        <v>70000</v>
      </c>
    </row>
    <row r="25" spans="1:8" x14ac:dyDescent="0.3">
      <c r="A25" s="23" t="s">
        <v>54</v>
      </c>
      <c r="B25" s="10" t="s">
        <v>13</v>
      </c>
      <c r="C25" s="4" t="s">
        <v>24</v>
      </c>
      <c r="D25" s="32" t="s">
        <v>28</v>
      </c>
      <c r="E25" s="43"/>
      <c r="F25" s="37"/>
      <c r="G25" s="42">
        <v>1</v>
      </c>
      <c r="H25" s="37">
        <v>70000</v>
      </c>
    </row>
    <row r="26" spans="1:8" x14ac:dyDescent="0.3">
      <c r="A26" s="23" t="s">
        <v>77</v>
      </c>
      <c r="B26" s="10" t="s">
        <v>16</v>
      </c>
      <c r="C26" s="4" t="s">
        <v>1</v>
      </c>
      <c r="D26" s="32" t="s">
        <v>28</v>
      </c>
      <c r="E26" s="43"/>
      <c r="F26" s="37"/>
      <c r="G26" s="43"/>
      <c r="H26" s="37">
        <f>SUM(H24:H25)*0.25</f>
        <v>35000</v>
      </c>
    </row>
    <row r="27" spans="1:8" x14ac:dyDescent="0.3">
      <c r="A27" s="23" t="s">
        <v>51</v>
      </c>
      <c r="B27" s="10" t="s">
        <v>9</v>
      </c>
      <c r="C27" s="4" t="s">
        <v>0</v>
      </c>
      <c r="D27" s="32" t="s">
        <v>28</v>
      </c>
      <c r="E27" s="43"/>
      <c r="F27" s="37"/>
      <c r="G27" s="42"/>
      <c r="H27" s="37">
        <v>15000</v>
      </c>
    </row>
    <row r="28" spans="1:8" x14ac:dyDescent="0.3">
      <c r="A28" s="23" t="s">
        <v>50</v>
      </c>
      <c r="B28" s="10" t="s">
        <v>12</v>
      </c>
      <c r="C28" s="4" t="s">
        <v>5</v>
      </c>
      <c r="D28" s="32" t="s">
        <v>28</v>
      </c>
      <c r="E28" s="43"/>
      <c r="F28" s="37"/>
      <c r="G28" s="42"/>
      <c r="H28" s="37">
        <v>30000</v>
      </c>
    </row>
    <row r="29" spans="1:8" x14ac:dyDescent="0.3">
      <c r="A29" s="23" t="s">
        <v>52</v>
      </c>
      <c r="B29" s="10" t="s">
        <v>12</v>
      </c>
      <c r="C29" s="4" t="s">
        <v>3</v>
      </c>
      <c r="D29" s="32" t="s">
        <v>28</v>
      </c>
      <c r="E29" s="43"/>
      <c r="F29" s="37"/>
      <c r="G29" s="42"/>
      <c r="H29" s="37">
        <v>7500</v>
      </c>
    </row>
    <row r="30" spans="1:8" x14ac:dyDescent="0.3">
      <c r="A30" s="23" t="s">
        <v>53</v>
      </c>
      <c r="B30" s="10" t="s">
        <v>12</v>
      </c>
      <c r="C30" s="4" t="s">
        <v>3</v>
      </c>
      <c r="D30" s="32" t="s">
        <v>28</v>
      </c>
      <c r="E30" s="43"/>
      <c r="F30" s="37"/>
      <c r="G30" s="42"/>
      <c r="H30" s="37">
        <v>7000</v>
      </c>
    </row>
    <row r="31" spans="1:8" x14ac:dyDescent="0.3">
      <c r="A31" s="23"/>
      <c r="B31" s="10"/>
      <c r="C31" s="4"/>
      <c r="D31" s="32"/>
      <c r="E31" s="43"/>
      <c r="F31" s="37"/>
      <c r="G31" s="42"/>
      <c r="H31" s="37"/>
    </row>
    <row r="32" spans="1:8" x14ac:dyDescent="0.3">
      <c r="A32" s="23"/>
      <c r="B32" s="10"/>
      <c r="C32" s="4"/>
      <c r="D32" s="32"/>
      <c r="E32" s="43"/>
      <c r="F32" s="27"/>
      <c r="G32" s="42"/>
      <c r="H32" s="37"/>
    </row>
    <row r="33" spans="1:8" x14ac:dyDescent="0.3">
      <c r="A33" s="23"/>
      <c r="B33" s="10"/>
      <c r="C33" s="4"/>
      <c r="D33" s="32"/>
      <c r="E33" s="43"/>
      <c r="F33" s="27"/>
      <c r="G33" s="42"/>
      <c r="H33" s="37"/>
    </row>
    <row r="34" spans="1:8" x14ac:dyDescent="0.3">
      <c r="A34" s="23"/>
      <c r="B34" s="10"/>
      <c r="C34" s="4"/>
      <c r="D34" s="32"/>
      <c r="E34" s="43"/>
      <c r="F34" s="37"/>
      <c r="G34" s="42"/>
      <c r="H34" s="37"/>
    </row>
    <row r="35" spans="1:8" x14ac:dyDescent="0.3">
      <c r="A35" s="23"/>
      <c r="B35" s="10"/>
      <c r="C35" s="4"/>
      <c r="D35" s="32"/>
      <c r="E35" s="43"/>
      <c r="F35" s="27"/>
      <c r="G35" s="42"/>
      <c r="H35" s="37"/>
    </row>
    <row r="36" spans="1:8" x14ac:dyDescent="0.3">
      <c r="A36" s="23"/>
      <c r="B36" s="10"/>
      <c r="C36" s="4"/>
      <c r="D36" s="32"/>
      <c r="E36" s="43"/>
      <c r="F36" s="27"/>
      <c r="G36" s="42"/>
      <c r="H36" s="37"/>
    </row>
    <row r="37" spans="1:8" x14ac:dyDescent="0.3">
      <c r="A37" s="23"/>
      <c r="B37" s="10"/>
      <c r="C37" s="4"/>
      <c r="D37" s="32"/>
      <c r="E37" s="43"/>
      <c r="F37" s="27"/>
      <c r="G37" s="42"/>
      <c r="H37" s="37"/>
    </row>
    <row r="38" spans="1:8" x14ac:dyDescent="0.3">
      <c r="A38" s="23"/>
      <c r="B38" s="10"/>
      <c r="C38" s="4"/>
      <c r="D38" s="32"/>
      <c r="E38" s="43"/>
      <c r="F38" s="27"/>
      <c r="G38" s="42"/>
      <c r="H38" s="37"/>
    </row>
    <row r="39" spans="1:8" x14ac:dyDescent="0.3">
      <c r="A39" s="23"/>
      <c r="B39" s="10"/>
      <c r="C39" s="4"/>
      <c r="D39" s="32"/>
      <c r="E39" s="43"/>
      <c r="F39" s="27"/>
      <c r="G39" s="42"/>
      <c r="H39" s="37"/>
    </row>
    <row r="40" spans="1:8" x14ac:dyDescent="0.3">
      <c r="A40" s="23"/>
      <c r="B40" s="10"/>
      <c r="C40" s="4"/>
      <c r="D40" s="32"/>
      <c r="E40" s="43"/>
      <c r="F40" s="27"/>
      <c r="G40" s="42"/>
      <c r="H40" s="37"/>
    </row>
    <row r="41" spans="1:8" x14ac:dyDescent="0.3">
      <c r="A41" s="23"/>
      <c r="B41" s="10"/>
      <c r="C41" s="4"/>
      <c r="D41" s="32"/>
      <c r="E41" s="43"/>
      <c r="F41" s="27"/>
      <c r="G41" s="42"/>
      <c r="H41" s="37"/>
    </row>
    <row r="42" spans="1:8" x14ac:dyDescent="0.3">
      <c r="A42" s="23"/>
      <c r="B42" s="10"/>
      <c r="C42" s="4"/>
      <c r="D42" s="32"/>
      <c r="E42" s="50"/>
      <c r="F42" s="27"/>
      <c r="G42" s="44"/>
      <c r="H42" s="37"/>
    </row>
    <row r="43" spans="1:8" x14ac:dyDescent="0.3">
      <c r="A43" s="23"/>
      <c r="B43" s="10"/>
      <c r="C43" s="4"/>
      <c r="D43" s="32"/>
      <c r="E43" s="50"/>
      <c r="F43" s="27"/>
      <c r="G43" s="44"/>
      <c r="H43" s="37"/>
    </row>
    <row r="44" spans="1:8" ht="15" thickBot="1" x14ac:dyDescent="0.35">
      <c r="A44" s="23"/>
      <c r="B44" s="10"/>
      <c r="C44" s="4"/>
      <c r="D44" s="32"/>
      <c r="E44" s="51"/>
      <c r="F44" s="28"/>
      <c r="G44" s="45"/>
      <c r="H44" s="38"/>
    </row>
    <row r="45" spans="1:8" ht="15" thickBot="1" x14ac:dyDescent="0.35">
      <c r="A45" s="5"/>
      <c r="B45" s="5"/>
      <c r="C45" s="5"/>
      <c r="D45" s="14" t="s">
        <v>41</v>
      </c>
      <c r="E45" s="47">
        <f>SUM(E24:E44)</f>
        <v>0</v>
      </c>
      <c r="F45" s="39">
        <f>SUM(F24:F44)</f>
        <v>0</v>
      </c>
      <c r="G45" s="46">
        <f>SUM(G24:G44)</f>
        <v>2</v>
      </c>
      <c r="H45" s="39">
        <f>SUM(H12:H44)</f>
        <v>234500</v>
      </c>
    </row>
    <row r="46" spans="1:8" ht="15" thickBot="1" x14ac:dyDescent="0.35">
      <c r="A46" s="1"/>
      <c r="C46" s="1"/>
      <c r="D46" s="33" t="s">
        <v>46</v>
      </c>
      <c r="E46" s="52"/>
      <c r="F46" s="34"/>
      <c r="G46" s="53">
        <f>G45-E45</f>
        <v>2</v>
      </c>
      <c r="H46" s="86">
        <f>H45-F45</f>
        <v>234500</v>
      </c>
    </row>
    <row r="48" spans="1:8" x14ac:dyDescent="0.3">
      <c r="H48" s="54"/>
    </row>
    <row r="49" spans="8:8" x14ac:dyDescent="0.3">
      <c r="H49" s="54"/>
    </row>
    <row r="50" spans="8:8" x14ac:dyDescent="0.3">
      <c r="H50" s="54"/>
    </row>
    <row r="51" spans="8:8" x14ac:dyDescent="0.3">
      <c r="H51" s="55"/>
    </row>
  </sheetData>
  <mergeCells count="13">
    <mergeCell ref="G22:H22"/>
    <mergeCell ref="A14:A18"/>
    <mergeCell ref="B14:C18"/>
    <mergeCell ref="A19:A20"/>
    <mergeCell ref="B19:C20"/>
    <mergeCell ref="A22:A23"/>
    <mergeCell ref="E22:F22"/>
    <mergeCell ref="A8:A9"/>
    <mergeCell ref="B8:C9"/>
    <mergeCell ref="A10:A11"/>
    <mergeCell ref="B10:C11"/>
    <mergeCell ref="A12:A13"/>
    <mergeCell ref="B12:C13"/>
  </mergeCells>
  <pageMargins left="0.7" right="0.7" top="0.75" bottom="0.75" header="0.3" footer="0.3"/>
  <pageSetup scale="58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200-000000000000}">
          <x14:formula1>
            <xm:f>'Category Definitions'!$I$3:$I$21</xm:f>
          </x14:formula1>
          <xm:sqref>B8:C9</xm:sqref>
        </x14:dataValidation>
        <x14:dataValidation type="list" allowBlank="1" showInputMessage="1" showErrorMessage="1" prompt="Please indicate the appropriate expenditure type." xr:uid="{00000000-0002-0000-0200-000001000000}">
          <x14:formula1>
            <xm:f>'Category Definitions'!$C$2:$C$12</xm:f>
          </x14:formula1>
          <xm:sqref>C45</xm:sqref>
        </x14:dataValidation>
        <x14:dataValidation type="list" allowBlank="1" showInputMessage="1" showErrorMessage="1" prompt="If this is an ongoing expense, indicate &quot;Yes&quot;, if this is a one-time expense, indicate &quot;No&quot;." xr:uid="{00000000-0002-0000-0200-000002000000}">
          <x14:formula1>
            <xm:f>'Category Definitions'!$F$3:$F$4</xm:f>
          </x14:formula1>
          <xm:sqref>D24:D44</xm:sqref>
        </x14:dataValidation>
        <x14:dataValidation type="list" allowBlank="1" showInputMessage="1" showErrorMessage="1" prompt="Select the appropriate expenditure type." xr:uid="{00000000-0002-0000-0200-000003000000}">
          <x14:formula1>
            <xm:f>'Category Definitions'!$C$2:$C$12</xm:f>
          </x14:formula1>
          <xm:sqref>C24:C44</xm:sqref>
        </x14:dataValidation>
        <x14:dataValidation type="list" allowBlank="1" showInputMessage="1" showErrorMessage="1" promptTitle="Foundation Budget Expenditure" prompt="Select the appropriate Foundation Budget Expenditure Category for the budgeted cost" xr:uid="{00000000-0002-0000-0200-000004000000}">
          <x14:formula1>
            <xm:f>'Category Definitions'!A10:A16</xm:f>
          </x14:formula1>
          <xm:sqref>B45</xm:sqref>
        </x14:dataValidation>
        <x14:dataValidation type="list" allowBlank="1" showInputMessage="1" showErrorMessage="1" xr:uid="{00000000-0002-0000-0200-000005000000}">
          <x14:formula1>
            <xm:f>'Category Definitions'!$I$23:$I$32</xm:f>
          </x14:formula1>
          <xm:sqref>B10:C13</xm:sqref>
        </x14:dataValidation>
        <x14:dataValidation type="list" allowBlank="1" showInputMessage="1" showErrorMessage="1" prompt="Select the appropriate Foundation Budget Functional Category for the cost item." xr:uid="{00000000-0002-0000-0200-000006000000}">
          <x14:formula1>
            <xm:f>'Category Definitions'!$A$3:$A$14</xm:f>
          </x14:formula1>
          <xm:sqref>B24:B44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51"/>
  <sheetViews>
    <sheetView topLeftCell="A28" zoomScale="80" zoomScaleNormal="80" workbookViewId="0">
      <selection activeCell="H46" sqref="H46"/>
    </sheetView>
  </sheetViews>
  <sheetFormatPr defaultColWidth="8.77734375" defaultRowHeight="14.4" x14ac:dyDescent="0.3"/>
  <cols>
    <col min="1" max="1" width="66.6640625" style="2" customWidth="1"/>
    <col min="2" max="2" width="42.21875" style="3" customWidth="1"/>
    <col min="3" max="3" width="30.21875" style="2" customWidth="1"/>
    <col min="4" max="4" width="18.21875" style="30" customWidth="1"/>
    <col min="5" max="5" width="6.109375" style="40" customWidth="1"/>
    <col min="6" max="6" width="15" style="2" customWidth="1"/>
    <col min="7" max="7" width="6.109375" style="40" customWidth="1"/>
    <col min="8" max="8" width="14.77734375" style="2" bestFit="1" customWidth="1"/>
    <col min="9" max="16384" width="8.77734375" style="2"/>
  </cols>
  <sheetData>
    <row r="1" spans="1:4" ht="18" x14ac:dyDescent="0.35">
      <c r="A1" s="17" t="s">
        <v>119</v>
      </c>
    </row>
    <row r="2" spans="1:4" ht="18" x14ac:dyDescent="0.35">
      <c r="A2" s="17"/>
    </row>
    <row r="3" spans="1:4" ht="18" x14ac:dyDescent="0.35">
      <c r="A3" s="17"/>
    </row>
    <row r="4" spans="1:4" ht="18" x14ac:dyDescent="0.35">
      <c r="A4" s="17"/>
    </row>
    <row r="5" spans="1:4" ht="18" x14ac:dyDescent="0.35">
      <c r="A5" s="17"/>
    </row>
    <row r="6" spans="1:4" ht="18" x14ac:dyDescent="0.35">
      <c r="A6" s="17"/>
    </row>
    <row r="7" spans="1:4" x14ac:dyDescent="0.3">
      <c r="D7" s="31"/>
    </row>
    <row r="8" spans="1:4" x14ac:dyDescent="0.3">
      <c r="A8" s="69" t="s">
        <v>64</v>
      </c>
      <c r="B8" s="75" t="s">
        <v>105</v>
      </c>
      <c r="C8" s="76"/>
      <c r="D8" s="31"/>
    </row>
    <row r="9" spans="1:4" x14ac:dyDescent="0.3">
      <c r="A9" s="70"/>
      <c r="B9" s="77"/>
      <c r="C9" s="78"/>
      <c r="D9" s="31"/>
    </row>
    <row r="10" spans="1:4" x14ac:dyDescent="0.3">
      <c r="A10" s="69" t="s">
        <v>65</v>
      </c>
      <c r="B10" s="75" t="s">
        <v>84</v>
      </c>
      <c r="C10" s="76"/>
      <c r="D10" s="31"/>
    </row>
    <row r="11" spans="1:4" x14ac:dyDescent="0.3">
      <c r="A11" s="70"/>
      <c r="B11" s="77"/>
      <c r="C11" s="78"/>
      <c r="D11" s="31"/>
    </row>
    <row r="12" spans="1:4" x14ac:dyDescent="0.3">
      <c r="A12" s="69" t="s">
        <v>73</v>
      </c>
      <c r="B12" s="75"/>
      <c r="C12" s="76"/>
    </row>
    <row r="13" spans="1:4" x14ac:dyDescent="0.3">
      <c r="A13" s="70"/>
      <c r="B13" s="77"/>
      <c r="C13" s="78"/>
    </row>
    <row r="14" spans="1:4" ht="14.55" customHeight="1" x14ac:dyDescent="0.3">
      <c r="A14" s="73" t="s">
        <v>39</v>
      </c>
      <c r="B14" s="80" t="s">
        <v>111</v>
      </c>
      <c r="C14" s="81"/>
      <c r="D14" s="18"/>
    </row>
    <row r="15" spans="1:4" x14ac:dyDescent="0.3">
      <c r="A15" s="79"/>
      <c r="B15" s="82"/>
      <c r="C15" s="83"/>
      <c r="D15" s="18"/>
    </row>
    <row r="16" spans="1:4" x14ac:dyDescent="0.3">
      <c r="A16" s="79"/>
      <c r="B16" s="82"/>
      <c r="C16" s="83"/>
      <c r="D16" s="18"/>
    </row>
    <row r="17" spans="1:8" x14ac:dyDescent="0.3">
      <c r="A17" s="79"/>
      <c r="B17" s="82"/>
      <c r="C17" s="83"/>
      <c r="D17" s="18"/>
    </row>
    <row r="18" spans="1:8" x14ac:dyDescent="0.3">
      <c r="A18" s="74"/>
      <c r="B18" s="84"/>
      <c r="C18" s="85"/>
      <c r="E18" s="48"/>
      <c r="F18" s="5"/>
    </row>
    <row r="19" spans="1:8" x14ac:dyDescent="0.3">
      <c r="A19" s="73" t="s">
        <v>40</v>
      </c>
      <c r="B19" s="62" t="s">
        <v>56</v>
      </c>
      <c r="C19" s="63"/>
      <c r="D19" s="18"/>
    </row>
    <row r="20" spans="1:8" x14ac:dyDescent="0.3">
      <c r="A20" s="74"/>
      <c r="B20" s="64"/>
      <c r="C20" s="65"/>
      <c r="E20" s="48"/>
      <c r="F20" s="5"/>
    </row>
    <row r="21" spans="1:8" ht="15" thickBot="1" x14ac:dyDescent="0.35">
      <c r="A21" s="8"/>
      <c r="B21" s="5"/>
    </row>
    <row r="22" spans="1:8" ht="14.55" customHeight="1" x14ac:dyDescent="0.3">
      <c r="A22" s="71" t="s">
        <v>31</v>
      </c>
      <c r="B22" s="35" t="s">
        <v>38</v>
      </c>
      <c r="C22" s="11" t="s">
        <v>25</v>
      </c>
      <c r="D22" s="24" t="s">
        <v>26</v>
      </c>
      <c r="E22" s="66" t="s">
        <v>44</v>
      </c>
      <c r="F22" s="67"/>
      <c r="G22" s="68" t="s">
        <v>45</v>
      </c>
      <c r="H22" s="67"/>
    </row>
    <row r="23" spans="1:8" s="7" customFormat="1" x14ac:dyDescent="0.3">
      <c r="A23" s="72"/>
      <c r="B23" s="36" t="s">
        <v>20</v>
      </c>
      <c r="C23" s="12" t="s">
        <v>20</v>
      </c>
      <c r="D23" s="25" t="s">
        <v>27</v>
      </c>
      <c r="E23" s="49" t="s">
        <v>6</v>
      </c>
      <c r="F23" s="26" t="s">
        <v>19</v>
      </c>
      <c r="G23" s="41" t="s">
        <v>6</v>
      </c>
      <c r="H23" s="29" t="s">
        <v>19</v>
      </c>
    </row>
    <row r="24" spans="1:8" x14ac:dyDescent="0.3">
      <c r="A24" s="23" t="s">
        <v>109</v>
      </c>
      <c r="B24" s="10" t="s">
        <v>9</v>
      </c>
      <c r="C24" s="4" t="s">
        <v>0</v>
      </c>
      <c r="D24" s="32" t="s">
        <v>28</v>
      </c>
      <c r="E24" s="43"/>
      <c r="F24" s="37"/>
      <c r="G24" s="43"/>
      <c r="H24" s="37">
        <f>36*3000</f>
        <v>108000</v>
      </c>
    </row>
    <row r="25" spans="1:8" ht="28.8" x14ac:dyDescent="0.3">
      <c r="A25" s="23" t="s">
        <v>110</v>
      </c>
      <c r="B25" s="10" t="s">
        <v>9</v>
      </c>
      <c r="C25" s="4" t="s">
        <v>0</v>
      </c>
      <c r="D25" s="32" t="s">
        <v>28</v>
      </c>
      <c r="E25" s="43"/>
      <c r="F25" s="37"/>
      <c r="G25" s="42"/>
      <c r="H25" s="37">
        <f>4*3000</f>
        <v>12000</v>
      </c>
    </row>
    <row r="26" spans="1:8" x14ac:dyDescent="0.3">
      <c r="A26" s="23" t="s">
        <v>81</v>
      </c>
      <c r="B26" s="10" t="s">
        <v>7</v>
      </c>
      <c r="C26" s="4" t="s">
        <v>0</v>
      </c>
      <c r="D26" s="32" t="s">
        <v>28</v>
      </c>
      <c r="E26" s="43"/>
      <c r="F26" s="37"/>
      <c r="G26" s="42"/>
      <c r="H26" s="37">
        <v>12000</v>
      </c>
    </row>
    <row r="27" spans="1:8" x14ac:dyDescent="0.3">
      <c r="A27" s="23" t="s">
        <v>82</v>
      </c>
      <c r="B27" s="10" t="s">
        <v>14</v>
      </c>
      <c r="C27" s="4" t="s">
        <v>0</v>
      </c>
      <c r="D27" s="32" t="s">
        <v>28</v>
      </c>
      <c r="E27" s="43"/>
      <c r="F27" s="37"/>
      <c r="G27" s="42"/>
      <c r="H27" s="37">
        <v>12000</v>
      </c>
    </row>
    <row r="28" spans="1:8" x14ac:dyDescent="0.3">
      <c r="A28" s="23" t="s">
        <v>83</v>
      </c>
      <c r="B28" s="10" t="s">
        <v>11</v>
      </c>
      <c r="C28" s="4" t="s">
        <v>2</v>
      </c>
      <c r="D28" s="32" t="s">
        <v>28</v>
      </c>
      <c r="E28" s="43"/>
      <c r="F28" s="37"/>
      <c r="G28" s="42"/>
      <c r="H28" s="37">
        <v>5000</v>
      </c>
    </row>
    <row r="29" spans="1:8" x14ac:dyDescent="0.3">
      <c r="A29" s="23" t="s">
        <v>57</v>
      </c>
      <c r="B29" s="10" t="s">
        <v>12</v>
      </c>
      <c r="C29" s="4" t="s">
        <v>3</v>
      </c>
      <c r="D29" s="32" t="s">
        <v>28</v>
      </c>
      <c r="E29" s="43"/>
      <c r="F29" s="37"/>
      <c r="G29" s="43"/>
      <c r="H29" s="37">
        <v>2100</v>
      </c>
    </row>
    <row r="30" spans="1:8" x14ac:dyDescent="0.3">
      <c r="A30" s="23" t="s">
        <v>58</v>
      </c>
      <c r="B30" s="10" t="s">
        <v>15</v>
      </c>
      <c r="C30" s="4" t="s">
        <v>5</v>
      </c>
      <c r="D30" s="32" t="s">
        <v>28</v>
      </c>
      <c r="E30" s="43"/>
      <c r="F30" s="37"/>
      <c r="G30" s="43"/>
      <c r="H30" s="37">
        <v>8000</v>
      </c>
    </row>
    <row r="31" spans="1:8" x14ac:dyDescent="0.3">
      <c r="A31" s="23"/>
      <c r="B31" s="10"/>
      <c r="C31" s="4"/>
      <c r="D31" s="32"/>
      <c r="E31" s="43"/>
      <c r="F31" s="37"/>
      <c r="G31" s="42"/>
      <c r="H31" s="37"/>
    </row>
    <row r="32" spans="1:8" x14ac:dyDescent="0.3">
      <c r="A32" s="23"/>
      <c r="B32" s="10"/>
      <c r="C32" s="4"/>
      <c r="D32" s="32"/>
      <c r="E32" s="43"/>
      <c r="F32" s="37"/>
      <c r="G32" s="42"/>
      <c r="H32" s="37"/>
    </row>
    <row r="33" spans="1:8" x14ac:dyDescent="0.3">
      <c r="A33" s="23"/>
      <c r="B33" s="10"/>
      <c r="C33" s="4"/>
      <c r="D33" s="32"/>
      <c r="E33" s="43"/>
      <c r="F33" s="27"/>
      <c r="G33" s="42"/>
      <c r="H33" s="37"/>
    </row>
    <row r="34" spans="1:8" x14ac:dyDescent="0.3">
      <c r="A34" s="23"/>
      <c r="B34" s="10"/>
      <c r="C34" s="4"/>
      <c r="D34" s="32"/>
      <c r="E34" s="43"/>
      <c r="F34" s="37"/>
      <c r="G34" s="42"/>
      <c r="H34" s="37"/>
    </row>
    <row r="35" spans="1:8" x14ac:dyDescent="0.3">
      <c r="A35" s="23"/>
      <c r="B35" s="10"/>
      <c r="C35" s="4"/>
      <c r="D35" s="32"/>
      <c r="E35" s="43"/>
      <c r="F35" s="27"/>
      <c r="G35" s="42"/>
      <c r="H35" s="37"/>
    </row>
    <row r="36" spans="1:8" x14ac:dyDescent="0.3">
      <c r="A36" s="23"/>
      <c r="B36" s="10"/>
      <c r="C36" s="4"/>
      <c r="D36" s="32"/>
      <c r="E36" s="43"/>
      <c r="F36" s="27"/>
      <c r="G36" s="42"/>
      <c r="H36" s="37"/>
    </row>
    <row r="37" spans="1:8" x14ac:dyDescent="0.3">
      <c r="A37" s="23"/>
      <c r="B37" s="10"/>
      <c r="C37" s="4"/>
      <c r="D37" s="32"/>
      <c r="E37" s="43"/>
      <c r="F37" s="27"/>
      <c r="G37" s="42"/>
      <c r="H37" s="37"/>
    </row>
    <row r="38" spans="1:8" x14ac:dyDescent="0.3">
      <c r="A38" s="23"/>
      <c r="B38" s="10"/>
      <c r="C38" s="4"/>
      <c r="D38" s="32"/>
      <c r="E38" s="43"/>
      <c r="F38" s="27"/>
      <c r="G38" s="42"/>
      <c r="H38" s="37"/>
    </row>
    <row r="39" spans="1:8" x14ac:dyDescent="0.3">
      <c r="A39" s="23"/>
      <c r="B39" s="10"/>
      <c r="C39" s="4"/>
      <c r="D39" s="32"/>
      <c r="E39" s="43"/>
      <c r="F39" s="27"/>
      <c r="G39" s="42"/>
      <c r="H39" s="37"/>
    </row>
    <row r="40" spans="1:8" x14ac:dyDescent="0.3">
      <c r="A40" s="23"/>
      <c r="B40" s="10"/>
      <c r="C40" s="4"/>
      <c r="D40" s="32"/>
      <c r="E40" s="43"/>
      <c r="F40" s="27"/>
      <c r="G40" s="42"/>
      <c r="H40" s="37"/>
    </row>
    <row r="41" spans="1:8" x14ac:dyDescent="0.3">
      <c r="A41" s="23"/>
      <c r="B41" s="10"/>
      <c r="C41" s="4"/>
      <c r="D41" s="32"/>
      <c r="E41" s="43"/>
      <c r="F41" s="27"/>
      <c r="G41" s="42"/>
      <c r="H41" s="37"/>
    </row>
    <row r="42" spans="1:8" x14ac:dyDescent="0.3">
      <c r="A42" s="23"/>
      <c r="B42" s="10"/>
      <c r="C42" s="4"/>
      <c r="D42" s="32"/>
      <c r="E42" s="50"/>
      <c r="F42" s="27"/>
      <c r="G42" s="44"/>
      <c r="H42" s="37"/>
    </row>
    <row r="43" spans="1:8" x14ac:dyDescent="0.3">
      <c r="A43" s="23"/>
      <c r="B43" s="10"/>
      <c r="C43" s="4"/>
      <c r="D43" s="32"/>
      <c r="E43" s="50"/>
      <c r="F43" s="27"/>
      <c r="G43" s="44"/>
      <c r="H43" s="37"/>
    </row>
    <row r="44" spans="1:8" ht="15" thickBot="1" x14ac:dyDescent="0.35">
      <c r="A44" s="23"/>
      <c r="B44" s="4"/>
      <c r="C44" s="4"/>
      <c r="D44" s="32"/>
      <c r="E44" s="51"/>
      <c r="F44" s="28"/>
      <c r="G44" s="45"/>
      <c r="H44" s="38"/>
    </row>
    <row r="45" spans="1:8" ht="15" thickBot="1" x14ac:dyDescent="0.35">
      <c r="A45" s="5"/>
      <c r="B45" s="5"/>
      <c r="C45" s="5"/>
      <c r="D45" s="14" t="s">
        <v>41</v>
      </c>
      <c r="E45" s="47">
        <f>SUM(E24:E44)</f>
        <v>0</v>
      </c>
      <c r="F45" s="39">
        <f>SUM(F24:F44)</f>
        <v>0</v>
      </c>
      <c r="G45" s="46">
        <f>SUM(G24:G44)</f>
        <v>0</v>
      </c>
      <c r="H45" s="39">
        <f>SUM(H12:H44)</f>
        <v>159100</v>
      </c>
    </row>
    <row r="46" spans="1:8" ht="15" thickBot="1" x14ac:dyDescent="0.35">
      <c r="A46" s="1"/>
      <c r="C46" s="1"/>
      <c r="D46" s="33" t="s">
        <v>46</v>
      </c>
      <c r="E46" s="52"/>
      <c r="F46" s="34"/>
      <c r="G46" s="53">
        <f>G45-E45</f>
        <v>0</v>
      </c>
      <c r="H46" s="86">
        <f>H45-F45</f>
        <v>159100</v>
      </c>
    </row>
    <row r="48" spans="1:8" x14ac:dyDescent="0.3">
      <c r="H48" s="54"/>
    </row>
    <row r="49" spans="8:8" x14ac:dyDescent="0.3">
      <c r="H49" s="54"/>
    </row>
    <row r="50" spans="8:8" x14ac:dyDescent="0.3">
      <c r="H50" s="54"/>
    </row>
    <row r="51" spans="8:8" x14ac:dyDescent="0.3">
      <c r="H51" s="55"/>
    </row>
  </sheetData>
  <mergeCells count="13">
    <mergeCell ref="G22:H22"/>
    <mergeCell ref="A14:A18"/>
    <mergeCell ref="B14:C18"/>
    <mergeCell ref="A19:A20"/>
    <mergeCell ref="B19:C20"/>
    <mergeCell ref="A22:A23"/>
    <mergeCell ref="E22:F22"/>
    <mergeCell ref="A8:A9"/>
    <mergeCell ref="B8:C9"/>
    <mergeCell ref="A10:A11"/>
    <mergeCell ref="B10:C11"/>
    <mergeCell ref="A12:A13"/>
    <mergeCell ref="B12:C13"/>
  </mergeCells>
  <pageMargins left="0.7" right="0.7" top="0.75" bottom="0.75" header="0.3" footer="0.3"/>
  <pageSetup scale="58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300-000000000000}">
          <x14:formula1>
            <xm:f>'Category Definitions'!$I$23:$I$32</xm:f>
          </x14:formula1>
          <xm:sqref>B10:C13</xm:sqref>
        </x14:dataValidation>
        <x14:dataValidation type="list" allowBlank="1" showInputMessage="1" showErrorMessage="1" promptTitle="Foundation Budget Expenditure" prompt="Select the appropriate Foundation Budget Expenditure Category for the budgeted cost" xr:uid="{00000000-0002-0000-0300-000001000000}">
          <x14:formula1>
            <xm:f>'Category Definitions'!A10:A16</xm:f>
          </x14:formula1>
          <xm:sqref>B45</xm:sqref>
        </x14:dataValidation>
        <x14:dataValidation type="list" allowBlank="1" showInputMessage="1" showErrorMessage="1" prompt="Select the appropriate Foundation Budget Functional Category for the cost item." xr:uid="{00000000-0002-0000-0300-000002000000}">
          <x14:formula1>
            <xm:f>'Category Definitions'!$A$3:$A$16</xm:f>
          </x14:formula1>
          <xm:sqref>B31:B44</xm:sqref>
        </x14:dataValidation>
        <x14:dataValidation type="list" allowBlank="1" showInputMessage="1" showErrorMessage="1" prompt="Select the appropriate expenditure type." xr:uid="{00000000-0002-0000-0300-000003000000}">
          <x14:formula1>
            <xm:f>'Category Definitions'!$C$2:$C$12</xm:f>
          </x14:formula1>
          <xm:sqref>C24:C44</xm:sqref>
        </x14:dataValidation>
        <x14:dataValidation type="list" allowBlank="1" showInputMessage="1" showErrorMessage="1" prompt="If this is an ongoing expense, indicate &quot;Yes&quot;, if this is a one-time expense, indicate &quot;No&quot;." xr:uid="{00000000-0002-0000-0300-000004000000}">
          <x14:formula1>
            <xm:f>'Category Definitions'!$F$3:$F$4</xm:f>
          </x14:formula1>
          <xm:sqref>D24:D44</xm:sqref>
        </x14:dataValidation>
        <x14:dataValidation type="list" allowBlank="1" showInputMessage="1" showErrorMessage="1" prompt="Please indicate the appropriate expenditure type." xr:uid="{00000000-0002-0000-0300-000005000000}">
          <x14:formula1>
            <xm:f>'Category Definitions'!$C$2:$C$12</xm:f>
          </x14:formula1>
          <xm:sqref>C45</xm:sqref>
        </x14:dataValidation>
        <x14:dataValidation type="list" allowBlank="1" showInputMessage="1" showErrorMessage="1" xr:uid="{00000000-0002-0000-0300-000006000000}">
          <x14:formula1>
            <xm:f>'Category Definitions'!$I$3:$I$21</xm:f>
          </x14:formula1>
          <xm:sqref>B8:C9</xm:sqref>
        </x14:dataValidation>
        <x14:dataValidation type="list" allowBlank="1" showInputMessage="1" showErrorMessage="1" prompt="Select the appropriate Foundation Budget Functional Category for the cost item." xr:uid="{00000000-0002-0000-0300-000007000000}">
          <x14:formula1>
            <xm:f>'Category Definitions'!$A$3:$A$14</xm:f>
          </x14:formula1>
          <xm:sqref>B24:B30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I32"/>
  <sheetViews>
    <sheetView topLeftCell="A2" zoomScale="80" zoomScaleNormal="80" workbookViewId="0">
      <selection activeCell="I21" sqref="I21"/>
    </sheetView>
  </sheetViews>
  <sheetFormatPr defaultRowHeight="14.4" x14ac:dyDescent="0.3"/>
  <cols>
    <col min="1" max="1" width="42" bestFit="1" customWidth="1"/>
    <col min="8" max="8" width="3.109375" bestFit="1" customWidth="1"/>
    <col min="9" max="9" width="105.21875" customWidth="1"/>
  </cols>
  <sheetData>
    <row r="2" spans="1:9" x14ac:dyDescent="0.3">
      <c r="A2" s="22" t="s">
        <v>18</v>
      </c>
      <c r="C2" t="s">
        <v>1</v>
      </c>
    </row>
    <row r="3" spans="1:9" ht="29.4" thickBot="1" x14ac:dyDescent="0.35">
      <c r="A3" t="s">
        <v>7</v>
      </c>
      <c r="C3" s="21" t="s">
        <v>42</v>
      </c>
      <c r="F3" t="s">
        <v>28</v>
      </c>
      <c r="H3" s="15"/>
      <c r="I3" s="56" t="s">
        <v>88</v>
      </c>
    </row>
    <row r="4" spans="1:9" ht="15" thickBot="1" x14ac:dyDescent="0.35">
      <c r="A4" t="s">
        <v>8</v>
      </c>
      <c r="C4" t="s">
        <v>2</v>
      </c>
      <c r="F4" t="s">
        <v>29</v>
      </c>
      <c r="H4" s="15"/>
      <c r="I4" s="56" t="s">
        <v>89</v>
      </c>
    </row>
    <row r="5" spans="1:9" ht="15" thickBot="1" x14ac:dyDescent="0.35">
      <c r="A5" t="s">
        <v>9</v>
      </c>
      <c r="C5" s="9" t="s">
        <v>21</v>
      </c>
      <c r="H5" s="15"/>
      <c r="I5" s="56" t="s">
        <v>90</v>
      </c>
    </row>
    <row r="6" spans="1:9" ht="15" thickBot="1" x14ac:dyDescent="0.35">
      <c r="A6" t="s">
        <v>10</v>
      </c>
      <c r="C6" t="s">
        <v>23</v>
      </c>
      <c r="H6" s="15"/>
      <c r="I6" s="56" t="s">
        <v>91</v>
      </c>
    </row>
    <row r="7" spans="1:9" ht="29.4" thickBot="1" x14ac:dyDescent="0.35">
      <c r="A7" t="s">
        <v>11</v>
      </c>
      <c r="C7" t="s">
        <v>22</v>
      </c>
      <c r="H7" s="15"/>
      <c r="I7" s="56" t="s">
        <v>92</v>
      </c>
    </row>
    <row r="8" spans="1:9" ht="15" thickBot="1" x14ac:dyDescent="0.35">
      <c r="A8" t="s">
        <v>12</v>
      </c>
      <c r="C8" t="s">
        <v>24</v>
      </c>
      <c r="H8" s="15"/>
      <c r="I8" s="56" t="s">
        <v>93</v>
      </c>
    </row>
    <row r="9" spans="1:9" ht="15" thickBot="1" x14ac:dyDescent="0.35">
      <c r="A9" t="s">
        <v>13</v>
      </c>
      <c r="C9" t="s">
        <v>0</v>
      </c>
      <c r="H9" s="15"/>
      <c r="I9" s="56" t="s">
        <v>94</v>
      </c>
    </row>
    <row r="10" spans="1:9" ht="15" thickBot="1" x14ac:dyDescent="0.35">
      <c r="A10" t="s">
        <v>14</v>
      </c>
      <c r="C10" t="s">
        <v>3</v>
      </c>
      <c r="H10" s="15"/>
      <c r="I10" s="56" t="s">
        <v>95</v>
      </c>
    </row>
    <row r="11" spans="1:9" ht="15" thickBot="1" x14ac:dyDescent="0.35">
      <c r="A11" t="s">
        <v>15</v>
      </c>
      <c r="C11" t="s">
        <v>4</v>
      </c>
      <c r="H11" s="15"/>
      <c r="I11" s="56" t="s">
        <v>96</v>
      </c>
    </row>
    <row r="12" spans="1:9" ht="15" thickBot="1" x14ac:dyDescent="0.35">
      <c r="A12" t="s">
        <v>16</v>
      </c>
      <c r="C12" t="s">
        <v>5</v>
      </c>
      <c r="H12" s="15"/>
      <c r="I12" s="57" t="s">
        <v>104</v>
      </c>
    </row>
    <row r="13" spans="1:9" ht="15" thickBot="1" x14ac:dyDescent="0.35">
      <c r="A13" t="s">
        <v>17</v>
      </c>
      <c r="H13" s="15"/>
      <c r="I13" s="56" t="s">
        <v>97</v>
      </c>
    </row>
    <row r="14" spans="1:9" ht="29.4" thickBot="1" x14ac:dyDescent="0.35">
      <c r="A14" t="s">
        <v>43</v>
      </c>
      <c r="H14" s="15"/>
      <c r="I14" s="56" t="s">
        <v>98</v>
      </c>
    </row>
    <row r="15" spans="1:9" ht="15" thickBot="1" x14ac:dyDescent="0.35">
      <c r="H15" s="15"/>
      <c r="I15" s="56" t="s">
        <v>99</v>
      </c>
    </row>
    <row r="16" spans="1:9" ht="15" thickBot="1" x14ac:dyDescent="0.35">
      <c r="A16" s="21"/>
      <c r="C16" s="19" t="s">
        <v>32</v>
      </c>
      <c r="H16" s="15"/>
      <c r="I16" s="56" t="s">
        <v>100</v>
      </c>
    </row>
    <row r="17" spans="3:9" ht="15" thickBot="1" x14ac:dyDescent="0.35">
      <c r="C17" s="19" t="s">
        <v>33</v>
      </c>
      <c r="H17" s="15"/>
      <c r="I17" s="56" t="s">
        <v>101</v>
      </c>
    </row>
    <row r="18" spans="3:9" ht="15" thickBot="1" x14ac:dyDescent="0.35">
      <c r="C18" s="19" t="s">
        <v>34</v>
      </c>
      <c r="H18" s="15"/>
      <c r="I18" s="56" t="s">
        <v>102</v>
      </c>
    </row>
    <row r="19" spans="3:9" ht="15" thickBot="1" x14ac:dyDescent="0.35">
      <c r="C19" s="19" t="s">
        <v>35</v>
      </c>
      <c r="H19" s="15"/>
      <c r="I19" s="56" t="s">
        <v>103</v>
      </c>
    </row>
    <row r="20" spans="3:9" ht="15" thickBot="1" x14ac:dyDescent="0.35">
      <c r="C20" s="19" t="s">
        <v>36</v>
      </c>
      <c r="H20" s="15"/>
      <c r="I20" s="16" t="s">
        <v>118</v>
      </c>
    </row>
    <row r="21" spans="3:9" x14ac:dyDescent="0.3">
      <c r="C21" s="20" t="s">
        <v>37</v>
      </c>
      <c r="I21" s="16"/>
    </row>
    <row r="23" spans="3:9" x14ac:dyDescent="0.3">
      <c r="I23" s="58" t="s">
        <v>84</v>
      </c>
    </row>
    <row r="24" spans="3:9" x14ac:dyDescent="0.3">
      <c r="I24" s="58" t="s">
        <v>66</v>
      </c>
    </row>
    <row r="25" spans="3:9" x14ac:dyDescent="0.3">
      <c r="I25" s="58" t="s">
        <v>67</v>
      </c>
    </row>
    <row r="26" spans="3:9" x14ac:dyDescent="0.3">
      <c r="I26" s="58" t="s">
        <v>68</v>
      </c>
    </row>
    <row r="27" spans="3:9" x14ac:dyDescent="0.3">
      <c r="I27" s="58" t="s">
        <v>69</v>
      </c>
    </row>
    <row r="28" spans="3:9" x14ac:dyDescent="0.3">
      <c r="I28" s="58" t="s">
        <v>70</v>
      </c>
    </row>
    <row r="29" spans="3:9" ht="26.4" x14ac:dyDescent="0.3">
      <c r="I29" s="58" t="s">
        <v>85</v>
      </c>
    </row>
    <row r="30" spans="3:9" x14ac:dyDescent="0.3">
      <c r="I30" s="58" t="s">
        <v>71</v>
      </c>
    </row>
    <row r="31" spans="3:9" x14ac:dyDescent="0.3">
      <c r="I31" s="58" t="s">
        <v>72</v>
      </c>
    </row>
    <row r="32" spans="3:9" x14ac:dyDescent="0.3">
      <c r="I32" s="58" t="s">
        <v>86</v>
      </c>
    </row>
  </sheetData>
  <dataConsolidate/>
  <pageMargins left="0.7" right="0.7" top="0.75" bottom="0.75" header="0.3" footer="0.3"/>
  <pageSetup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DESE-231-57961</_dlc_DocId>
    <_dlc_DocIdUrl xmlns="733efe1c-5bbe-4968-87dc-d400e65c879f">
      <Url>https://sharepoint.doemass.org/ese/webteam/cps/_layouts/DocIdRedir.aspx?ID=DESE-231-57961</Url>
      <Description>DESE-231-57961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3a5a55f13e9bb649c79d8b6e4cc9fe8c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9f746412060615af2bac066d19f8186c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D36C690-4C70-4159-B117-C348AE2D3BC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BC5CC6B-F96A-4C25-92A2-AFB9D779CF01}">
  <ds:schemaRefs>
    <ds:schemaRef ds:uri="http://purl.org/dc/terms/"/>
    <ds:schemaRef ds:uri="http://purl.org/dc/dcmitype/"/>
    <ds:schemaRef ds:uri="0a4e05da-b9bc-4326-ad73-01ef31b95567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733efe1c-5bbe-4968-87dc-d400e65c879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D61565C-D64D-41BD-9526-845A47DB47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7A24C02-E94A-4BD3-BB50-D695FA4F0923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1) PreK Expansion</vt:lpstr>
      <vt:lpstr>2) Early Literacy</vt:lpstr>
      <vt:lpstr>3) Early College</vt:lpstr>
      <vt:lpstr>4) Accel. Academies</vt:lpstr>
      <vt:lpstr>Category Definitions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Sample Long Form Student Opportunity Act Programs Budget</dc:title>
  <dc:subject>Sample Long Form SOA Programs Budget</dc:subject>
  <dc:creator>Seth Racine</dc:creator>
  <cp:lastModifiedBy>O'Brien-Driscoll, Courtney (EOE)</cp:lastModifiedBy>
  <cp:lastPrinted>2020-01-29T13:25:18Z</cp:lastPrinted>
  <dcterms:created xsi:type="dcterms:W3CDTF">2020-01-15T15:05:58Z</dcterms:created>
  <dcterms:modified xsi:type="dcterms:W3CDTF">2020-02-03T20:38:33Z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0x010100524261BFE874874F899C38CF9C771BFF</vt:lpwstr>
  </property>
  <property fmtid="{D5CDD505-2E9C-101B-9397-08002B2CF9AE}" pid="3" name="_dlc_DocIdItemGuid">
    <vt:lpwstr>0052806f-5517-4de4-a440-8228baa489fd</vt:lpwstr>
  </property>
  <property fmtid="{D5CDD505-2E9C-101B-9397-08002B2CF9AE}" pid="4" name="metadate">
    <vt:lpwstr>Feb 3 2020</vt:lpwstr>
  </property>
</Properties>
</file>