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24-01\SCTASK0490975\"/>
    </mc:Choice>
  </mc:AlternateContent>
  <xr:revisionPtr revIDLastSave="0" documentId="13_ncr:1_{066D5A70-D28A-4064-A609-D9E0BCAE3810}" xr6:coauthVersionLast="47" xr6:coauthVersionMax="47" xr10:uidLastSave="{00000000-0000-0000-0000-000000000000}"/>
  <bookViews>
    <workbookView xWindow="-28920" yWindow="-120" windowWidth="29040" windowHeight="15720" xr2:uid="{CDEF40DF-57C2-4DF2-BA5F-CF2B915D2F9F}"/>
  </bookViews>
  <sheets>
    <sheet name="FY25 Title I Warning Chart" sheetId="1" r:id="rId1"/>
  </sheets>
  <externalReferences>
    <externalReference r:id="rId2"/>
    <externalReference r:id="rId3"/>
  </externalReferences>
  <definedNames>
    <definedName name="census22">[1]LEA22!$C$10:$G$303</definedName>
    <definedName name="census23">[1]LEA23!$C$10:$I$299</definedName>
    <definedName name="census25">'[1]LEA 25'!$C$3:$I$296</definedName>
    <definedName name="HH">'[1]conc analysis MD'!$A$2:$O$398</definedName>
    <definedName name="leastwothree">'FY25 Title I Warning Chart'!$A$10:$A$302</definedName>
    <definedName name="pop">[2]Sheet1!$C$10:$I$307</definedName>
    <definedName name="poptwofour">'[1]LEA 24'!$C$3:$I$296</definedName>
    <definedName name="_xlnm.Print_Area" localSheetId="0">'FY25 Title I Warning Chart'!$A$1:$A$302</definedName>
    <definedName name="_xlnm.Print_Titles" localSheetId="0">'FY25 Title I Warning Chart'!$1:$9</definedName>
    <definedName name="Title12022">[1]TOTALS22!$A$2:$P$402</definedName>
    <definedName name="Title12023">'[1]Title I 2023'!$A$2:$R$401</definedName>
    <definedName name="Title12024">'[1]Title I 2024'!$A$2:$P$400</definedName>
    <definedName name="warning">[2]Sheet2!$A$1:$N$406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01" i="1" l="1"/>
  <c r="U296" i="1"/>
  <c r="U294" i="1"/>
  <c r="U285" i="1"/>
  <c r="U283" i="1"/>
  <c r="U275" i="1"/>
  <c r="U271" i="1"/>
  <c r="U262" i="1"/>
  <c r="U260" i="1"/>
  <c r="U232" i="1"/>
  <c r="U229" i="1"/>
  <c r="U224" i="1"/>
  <c r="U218" i="1"/>
  <c r="U216" i="1"/>
  <c r="U210" i="1"/>
  <c r="U205" i="1"/>
  <c r="U200" i="1"/>
  <c r="U145" i="1"/>
  <c r="U133" i="1"/>
  <c r="U132" i="1"/>
  <c r="U114" i="1"/>
  <c r="U98" i="1"/>
  <c r="U96" i="1"/>
  <c r="U87" i="1"/>
  <c r="U77" i="1"/>
  <c r="U45" i="1"/>
  <c r="U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Deninger, Matthew (DOE)</author>
  </authors>
  <commentList>
    <comment ref="T8" authorId="0" shapeId="0" xr:uid="{85971182-8D98-4B09-A30E-7BE9F5E19B2D}">
      <text>
        <r>
          <rPr>
            <b/>
            <sz val="9"/>
            <color indexed="81"/>
            <rFont val="Tahoma"/>
            <charset val="1"/>
          </rPr>
          <t>Deninger, Matthew (DOE):</t>
        </r>
        <r>
          <rPr>
            <sz val="9"/>
            <color indexed="81"/>
            <rFont val="Tahoma"/>
            <charset val="1"/>
          </rPr>
          <t xml:space="preserve">
Districts that drop below the 15% mark are held harmless for 4 straight years. If a district remains below 15% for 4 straight years, they are no longer held harmless and are no longer eligible for the Concentration Grant (indicated by a red "NO").</t>
        </r>
      </text>
    </comment>
  </commentList>
</comments>
</file>

<file path=xl/sharedStrings.xml><?xml version="1.0" encoding="utf-8"?>
<sst xmlns="http://schemas.openxmlformats.org/spreadsheetml/2006/main" count="1538" uniqueCount="326">
  <si>
    <t>2022 Census Poverty Data by Local Educational Agency, for FY25 Title I Calculations</t>
  </si>
  <si>
    <t>2020 Census for FY23 Funding</t>
  </si>
  <si>
    <t>2021 Census for FY24 Funding</t>
  </si>
  <si>
    <t>2022 Census for FY25 Funding</t>
  </si>
  <si>
    <t>%change in children in poverty from FY24 to FY25</t>
  </si>
  <si>
    <t>FY23</t>
  </si>
  <si>
    <t>FY24</t>
  </si>
  <si>
    <t>FY25</t>
  </si>
  <si>
    <t>For districts that were Title I eligible in FY24: below are warnings that you may lose eligibility in FY25 for certain portions of Title I.</t>
  </si>
  <si>
    <t>Ages</t>
  </si>
  <si>
    <t>Below 2% Warning for Basic Grant</t>
  </si>
  <si>
    <t>Fewer than 10 Formula Children for Basic Grant</t>
  </si>
  <si>
    <t>Below 15% Warning for Concentration Grant</t>
  </si>
  <si>
    <t>Below 5% Warning for Targeted/EFIG Grants</t>
  </si>
  <si>
    <t>TOTAL APPROX</t>
  </si>
  <si>
    <t xml:space="preserve">Name of </t>
  </si>
  <si>
    <t>5 - 17</t>
  </si>
  <si>
    <t>Poverty</t>
  </si>
  <si>
    <t>REDUCTION</t>
  </si>
  <si>
    <t>Local Educational Agency (LEA)</t>
  </si>
  <si>
    <t>Population</t>
  </si>
  <si>
    <t>Percentage</t>
  </si>
  <si>
    <t>Warning?</t>
  </si>
  <si>
    <t>Approx $</t>
  </si>
  <si>
    <t>IN FY25</t>
  </si>
  <si>
    <t>Abington School District</t>
  </si>
  <si>
    <t>Acton-Boxborough Regional School District</t>
  </si>
  <si>
    <t>Acushnet School District</t>
  </si>
  <si>
    <t>Hoosac Valley School District</t>
  </si>
  <si>
    <t>Agawam School District</t>
  </si>
  <si>
    <t>Amesbury School District</t>
  </si>
  <si>
    <t>Amherst School District</t>
  </si>
  <si>
    <t>Amherst-Pelham School District</t>
  </si>
  <si>
    <t>Andover School District</t>
  </si>
  <si>
    <t>Arlington School District</t>
  </si>
  <si>
    <t>Ashburnham-Westminster School District</t>
  </si>
  <si>
    <t>Ashland School District</t>
  </si>
  <si>
    <t>Athol-Royalston School District</t>
  </si>
  <si>
    <t>Attleboro School District</t>
  </si>
  <si>
    <t>Auburn School District</t>
  </si>
  <si>
    <t>Avon School District</t>
  </si>
  <si>
    <t>Ayer-Shirley School District</t>
  </si>
  <si>
    <t>NO</t>
  </si>
  <si>
    <t>Barnstable School District</t>
  </si>
  <si>
    <t>Bedford School District</t>
  </si>
  <si>
    <t>Belchertown School District</t>
  </si>
  <si>
    <t>Bellingham School District</t>
  </si>
  <si>
    <t>Belmont School District</t>
  </si>
  <si>
    <t>Berkley School District</t>
  </si>
  <si>
    <t>Berkshire Hills School District</t>
  </si>
  <si>
    <t>Berlin-Boylston School District</t>
  </si>
  <si>
    <t>Beverly School District</t>
  </si>
  <si>
    <t>Billerica School District</t>
  </si>
  <si>
    <t>Blackstone-Millville School District</t>
  </si>
  <si>
    <t>Boston School District</t>
  </si>
  <si>
    <t>Bourne School District</t>
  </si>
  <si>
    <t>Boxford School District</t>
  </si>
  <si>
    <t>Braintree School District</t>
  </si>
  <si>
    <t>Brewster School District</t>
  </si>
  <si>
    <t>Yes (thru FY28)</t>
  </si>
  <si>
    <t>Bridgewater-Raynham School District</t>
  </si>
  <si>
    <t>Brimfield School District</t>
  </si>
  <si>
    <t>Brockton School District</t>
  </si>
  <si>
    <t>Brookfield School District</t>
  </si>
  <si>
    <t>Yes (thru FY25)</t>
  </si>
  <si>
    <t>Brookline School District</t>
  </si>
  <si>
    <t>Burlington School District</t>
  </si>
  <si>
    <t>Cambridge School District</t>
  </si>
  <si>
    <t>Canton School District</t>
  </si>
  <si>
    <t>Carlisle School District</t>
  </si>
  <si>
    <t>Carver School District</t>
  </si>
  <si>
    <t>Central Berkshire School District</t>
  </si>
  <si>
    <t>Chelmsford School District</t>
  </si>
  <si>
    <t>Chelsea School District</t>
  </si>
  <si>
    <t>Chesterfield-Goshen School District</t>
  </si>
  <si>
    <t>Chicopee School District</t>
  </si>
  <si>
    <t>Clarksburg School District</t>
  </si>
  <si>
    <t>Clinton School District</t>
  </si>
  <si>
    <t>Cohasset School District</t>
  </si>
  <si>
    <t>Concord School District</t>
  </si>
  <si>
    <t>Concord-Carlisle School District</t>
  </si>
  <si>
    <t>Conway School District</t>
  </si>
  <si>
    <t>Danvers School District</t>
  </si>
  <si>
    <t>Dartmouth School District</t>
  </si>
  <si>
    <t>Dedham School District</t>
  </si>
  <si>
    <t>Deerfield School District</t>
  </si>
  <si>
    <t>Dennis-Yarmouth School District</t>
  </si>
  <si>
    <t>Dighton-Rehoboth School District</t>
  </si>
  <si>
    <t>Douglas School District</t>
  </si>
  <si>
    <t>Dover School District</t>
  </si>
  <si>
    <t>Dover-Sherborn School District</t>
  </si>
  <si>
    <t>Dracut School District</t>
  </si>
  <si>
    <t>Dudley-Charlton Regional School District</t>
  </si>
  <si>
    <t>Duxbury School District</t>
  </si>
  <si>
    <t>East Bridgewater School District</t>
  </si>
  <si>
    <t>East Longmeadow School District</t>
  </si>
  <si>
    <t>Eastham School District</t>
  </si>
  <si>
    <t>Easthampton School District</t>
  </si>
  <si>
    <t>Easton School District</t>
  </si>
  <si>
    <t>Edgartown School District</t>
  </si>
  <si>
    <t>Erving School District</t>
  </si>
  <si>
    <t>Everett School District</t>
  </si>
  <si>
    <t>Fairhaven School District</t>
  </si>
  <si>
    <t>Fairhaven/New Bedford School Districts in Acushnet (9-12)</t>
  </si>
  <si>
    <t>Fall River School District</t>
  </si>
  <si>
    <t>Falmouth School District</t>
  </si>
  <si>
    <t>Farmington River Regional School District</t>
  </si>
  <si>
    <t>Fitchburg School District</t>
  </si>
  <si>
    <t>Florida School District</t>
  </si>
  <si>
    <t>Foxborough School District</t>
  </si>
  <si>
    <t>Framingham School District</t>
  </si>
  <si>
    <t>Franklin School District</t>
  </si>
  <si>
    <t>Freetown-Lakeville School District</t>
  </si>
  <si>
    <t>Frontier School District</t>
  </si>
  <si>
    <t>Gardner School District</t>
  </si>
  <si>
    <t>Gateway School District</t>
  </si>
  <si>
    <t>Georgetown School District</t>
  </si>
  <si>
    <t>Gill-Montague School District</t>
  </si>
  <si>
    <t>Gloucester School District</t>
  </si>
  <si>
    <t>Grafton School District</t>
  </si>
  <si>
    <t>Granby School District</t>
  </si>
  <si>
    <t>Greenfield School District</t>
  </si>
  <si>
    <t>Groton-Dunstable School District</t>
  </si>
  <si>
    <t>Hadley School District</t>
  </si>
  <si>
    <t>Halifax School District</t>
  </si>
  <si>
    <t>Hamilton-Wenham School District</t>
  </si>
  <si>
    <t>Hampden-Wilbraham School District</t>
  </si>
  <si>
    <t>Hampshire School District</t>
  </si>
  <si>
    <t>Hancock School District</t>
  </si>
  <si>
    <t>Hanover School District</t>
  </si>
  <si>
    <t>Harvard School District</t>
  </si>
  <si>
    <t>Hatfield School District</t>
  </si>
  <si>
    <t>Haverhill School District</t>
  </si>
  <si>
    <t>Hawlemont School District</t>
  </si>
  <si>
    <t>Hingham School District</t>
  </si>
  <si>
    <t>Holbrook School District</t>
  </si>
  <si>
    <t>Holland School District</t>
  </si>
  <si>
    <t>Holliston School District</t>
  </si>
  <si>
    <t>Holyoke School District</t>
  </si>
  <si>
    <t>Hopedale School District</t>
  </si>
  <si>
    <t>Hopkinton School District</t>
  </si>
  <si>
    <t>Hudson School District</t>
  </si>
  <si>
    <t>Hull School District</t>
  </si>
  <si>
    <t>Ipswich School District</t>
  </si>
  <si>
    <t>King Philip School District</t>
  </si>
  <si>
    <t>Kingston School District</t>
  </si>
  <si>
    <t>Lawrence School District</t>
  </si>
  <si>
    <t>Lee School District</t>
  </si>
  <si>
    <t>Lee/Berkshire Hills in Farmington River Regional (7-12)</t>
  </si>
  <si>
    <t>Leicester School District</t>
  </si>
  <si>
    <t>Lenox School District</t>
  </si>
  <si>
    <t>Leominster School District</t>
  </si>
  <si>
    <t>Yes (thru FY26)</t>
  </si>
  <si>
    <t>Leverett School District</t>
  </si>
  <si>
    <t>Lexington School District</t>
  </si>
  <si>
    <t>Lincoln School District</t>
  </si>
  <si>
    <t>Lincoln-Sudbury School District</t>
  </si>
  <si>
    <t>Littleton School District</t>
  </si>
  <si>
    <t>Longmeadow School District</t>
  </si>
  <si>
    <t>Lowell School District</t>
  </si>
  <si>
    <t>Ludlow School District</t>
  </si>
  <si>
    <t>Lunenburg School District</t>
  </si>
  <si>
    <t>Lynn School District</t>
  </si>
  <si>
    <t>Lynnfield School District</t>
  </si>
  <si>
    <t>Malden School District</t>
  </si>
  <si>
    <t>Manchester Essex Regional School District</t>
  </si>
  <si>
    <t>Mansfield School District</t>
  </si>
  <si>
    <t>Marblehead School District</t>
  </si>
  <si>
    <t>Marion School District</t>
  </si>
  <si>
    <t>Marlborough School District</t>
  </si>
  <si>
    <t>Marshfield School District</t>
  </si>
  <si>
    <t>Martha's Vineyard School District</t>
  </si>
  <si>
    <t>Masconomet School District</t>
  </si>
  <si>
    <t>Mashpee School District</t>
  </si>
  <si>
    <t>Mattapoisett School District</t>
  </si>
  <si>
    <t>Maynard School District</t>
  </si>
  <si>
    <t>Medfield School District</t>
  </si>
  <si>
    <t>Medford School District</t>
  </si>
  <si>
    <t>Medway School District</t>
  </si>
  <si>
    <t>Melrose School District</t>
  </si>
  <si>
    <t>Mendon-Upton School District</t>
  </si>
  <si>
    <t>Methuen School District</t>
  </si>
  <si>
    <t>Middleborough School District</t>
  </si>
  <si>
    <t>Middleton School District</t>
  </si>
  <si>
    <t>Milford School District</t>
  </si>
  <si>
    <t>Millbury School District</t>
  </si>
  <si>
    <t>Millis School District</t>
  </si>
  <si>
    <t>Milton School District</t>
  </si>
  <si>
    <t>Mohawk Trail School District</t>
  </si>
  <si>
    <t>Monomoy Regional School District</t>
  </si>
  <si>
    <t>Monson School District</t>
  </si>
  <si>
    <t>Mount Greylock School District</t>
  </si>
  <si>
    <t>Mount Greylock/New Lebanon (NY) School Districts in Hancock (7-12)</t>
  </si>
  <si>
    <t>Nahant School District</t>
  </si>
  <si>
    <t>Nantucket School District</t>
  </si>
  <si>
    <t>Narragansett School District</t>
  </si>
  <si>
    <t>Nashoba School District</t>
  </si>
  <si>
    <t>Natick School District</t>
  </si>
  <si>
    <t>Nauset School District</t>
  </si>
  <si>
    <t>Nauset/Provincetown School Districts in Turo (7-12)</t>
  </si>
  <si>
    <t>Needham School District</t>
  </si>
  <si>
    <t>New Bedford School District</t>
  </si>
  <si>
    <t>New Salem-Wendell School District</t>
  </si>
  <si>
    <t>Newburyport School District</t>
  </si>
  <si>
    <t>Newton School District</t>
  </si>
  <si>
    <t>Norfolk School District</t>
  </si>
  <si>
    <t>North Adams School District</t>
  </si>
  <si>
    <t>North Andover School District</t>
  </si>
  <si>
    <t>North Attleborough School District</t>
  </si>
  <si>
    <t>North Brookfield School District</t>
  </si>
  <si>
    <t>North Middlesex School District</t>
  </si>
  <si>
    <t>North Reading School District</t>
  </si>
  <si>
    <t>Northampton School District</t>
  </si>
  <si>
    <t>Northborough School District</t>
  </si>
  <si>
    <t>Northborough-Southborough School District</t>
  </si>
  <si>
    <t>Northbridge School District</t>
  </si>
  <si>
    <t>Norton School District</t>
  </si>
  <si>
    <t>Norwell School District</t>
  </si>
  <si>
    <t>Norwood School District</t>
  </si>
  <si>
    <t>Oak Bluffs School District</t>
  </si>
  <si>
    <t>Old Rochester School District</t>
  </si>
  <si>
    <t>Orange School District</t>
  </si>
  <si>
    <t>Orleans School District</t>
  </si>
  <si>
    <t>Oxford School District</t>
  </si>
  <si>
    <t>Palmer School District</t>
  </si>
  <si>
    <t>Peabody School District</t>
  </si>
  <si>
    <t>Pelham School District</t>
  </si>
  <si>
    <t>Pembroke School District</t>
  </si>
  <si>
    <t>Pentucket School District</t>
  </si>
  <si>
    <t>Petersham School District</t>
  </si>
  <si>
    <t>Yes (thru FY27)</t>
  </si>
  <si>
    <t>Pioneer Valley School District</t>
  </si>
  <si>
    <t>Pittsfield School District</t>
  </si>
  <si>
    <t>Plainville School District</t>
  </si>
  <si>
    <t>Plymouth School District</t>
  </si>
  <si>
    <t>Plympton School District</t>
  </si>
  <si>
    <t>Provincetown School District</t>
  </si>
  <si>
    <t>Quabbin School District</t>
  </si>
  <si>
    <t>Quaboag Regional School District</t>
  </si>
  <si>
    <t>Quincy School District</t>
  </si>
  <si>
    <t>Ralph C. Mahar School District</t>
  </si>
  <si>
    <t>Randolph School District</t>
  </si>
  <si>
    <t>Reading School District</t>
  </si>
  <si>
    <t>Revere School District</t>
  </si>
  <si>
    <t>Richmond School District</t>
  </si>
  <si>
    <t>Rochester School District</t>
  </si>
  <si>
    <t>Rockland School District</t>
  </si>
  <si>
    <t>Rockport School District</t>
  </si>
  <si>
    <t>Rowe School District</t>
  </si>
  <si>
    <t>Salem School District</t>
  </si>
  <si>
    <t>Sandwich School District</t>
  </si>
  <si>
    <t>Saugus School District</t>
  </si>
  <si>
    <t>Savoy School District</t>
  </si>
  <si>
    <t>Scituate School District</t>
  </si>
  <si>
    <t>Seekonk School District</t>
  </si>
  <si>
    <t>Sharon School District</t>
  </si>
  <si>
    <t>Sherborn School District</t>
  </si>
  <si>
    <t>Shrewsbury School District</t>
  </si>
  <si>
    <t>Shutesbury School District</t>
  </si>
  <si>
    <t>Silver Lake School District</t>
  </si>
  <si>
    <t>Somerset School District</t>
  </si>
  <si>
    <t>Somerset-Berkley School District</t>
  </si>
  <si>
    <t>Somerville School District</t>
  </si>
  <si>
    <t>South Hadley School District</t>
  </si>
  <si>
    <t>Southampton School District</t>
  </si>
  <si>
    <t>Southborough School District</t>
  </si>
  <si>
    <t>Southbridge School District</t>
  </si>
  <si>
    <t>Southern Berkshire School District</t>
  </si>
  <si>
    <t>Southwick-Tolland-Granville Regional School District</t>
  </si>
  <si>
    <t>Spencer-East Brookfield School District</t>
  </si>
  <si>
    <t>Springfield School District</t>
  </si>
  <si>
    <t>Stoneham School District</t>
  </si>
  <si>
    <t>Stoughton School District</t>
  </si>
  <si>
    <t>Sturbridge School District</t>
  </si>
  <si>
    <t>Sudbury School District</t>
  </si>
  <si>
    <t>Sunderland School District</t>
  </si>
  <si>
    <t>Sutton School District</t>
  </si>
  <si>
    <t>Swampscott School District</t>
  </si>
  <si>
    <t>Swansea School District</t>
  </si>
  <si>
    <t>Tantasqua School District</t>
  </si>
  <si>
    <t>Taunton School District</t>
  </si>
  <si>
    <t>Tewksbury School District</t>
  </si>
  <si>
    <t>Tisbury School District</t>
  </si>
  <si>
    <t>Topsfield School District</t>
  </si>
  <si>
    <t>Triton School District</t>
  </si>
  <si>
    <t>Truro School District</t>
  </si>
  <si>
    <t>Tyngsborough School District</t>
  </si>
  <si>
    <t>Up-Island Regional School District</t>
  </si>
  <si>
    <t>Uxbridge School District</t>
  </si>
  <si>
    <t>Wachusett School District</t>
  </si>
  <si>
    <t>Wakefield School District</t>
  </si>
  <si>
    <t>Wales School District</t>
  </si>
  <si>
    <t>Walpole School District</t>
  </si>
  <si>
    <t>Waltham School District</t>
  </si>
  <si>
    <t>Ware School District</t>
  </si>
  <si>
    <t>Wareham School District</t>
  </si>
  <si>
    <t>Watertown School District</t>
  </si>
  <si>
    <t>Wayland School District</t>
  </si>
  <si>
    <t>Webster School District</t>
  </si>
  <si>
    <t>Wellesley School District</t>
  </si>
  <si>
    <t>Wellfleet School District</t>
  </si>
  <si>
    <t>West Boylston School District</t>
  </si>
  <si>
    <t>West Bridgewater School District</t>
  </si>
  <si>
    <t>West Springfield School District</t>
  </si>
  <si>
    <t>Westborough School District</t>
  </si>
  <si>
    <t>Westfield School District</t>
  </si>
  <si>
    <t>Westford School District</t>
  </si>
  <si>
    <t>Westhampton School District</t>
  </si>
  <si>
    <t>Weston School District</t>
  </si>
  <si>
    <t>Westport School District</t>
  </si>
  <si>
    <t>Westwood School District</t>
  </si>
  <si>
    <t>Weymouth School District</t>
  </si>
  <si>
    <t>Whately School District</t>
  </si>
  <si>
    <t>Whitman-Hanson School District</t>
  </si>
  <si>
    <t>Williamsburg School District</t>
  </si>
  <si>
    <t>Wilmington School District</t>
  </si>
  <si>
    <t>Winchendon School District</t>
  </si>
  <si>
    <t>Winchester School District</t>
  </si>
  <si>
    <t>Winthrop School District</t>
  </si>
  <si>
    <t>Woburn School District</t>
  </si>
  <si>
    <t>Worcester School District</t>
  </si>
  <si>
    <t>Worthington School District</t>
  </si>
  <si>
    <t>Wrentham School District</t>
  </si>
  <si>
    <t>WARNING</t>
  </si>
  <si>
    <t/>
  </si>
  <si>
    <t>85% Hold Harmless?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</si>
</sst>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D7A7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0" fillId="0" borderId="4" xfId="0" applyBorder="1"/>
    <xf numFmtId="0" fontId="2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2" borderId="5" xfId="0" quotePrefix="1" applyNumberFormat="1" applyFont="1" applyFill="1" applyBorder="1" applyAlignment="1">
      <alignment horizontal="center"/>
    </xf>
    <xf numFmtId="0" fontId="2" fillId="5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2" borderId="4" xfId="0" applyFill="1" applyBorder="1"/>
    <xf numFmtId="0" fontId="0" fillId="4" borderId="0" xfId="0" applyFill="1"/>
    <xf numFmtId="164" fontId="0" fillId="4" borderId="7" xfId="0" applyNumberFormat="1" applyFill="1" applyBorder="1"/>
    <xf numFmtId="164" fontId="0" fillId="5" borderId="5" xfId="0" applyNumberFormat="1" applyFill="1" applyBorder="1"/>
    <xf numFmtId="0" fontId="0" fillId="0" borderId="5" xfId="0" applyBorder="1"/>
    <xf numFmtId="0" fontId="0" fillId="0" borderId="5" xfId="0" quotePrefix="1" applyBorder="1"/>
    <xf numFmtId="3" fontId="0" fillId="2" borderId="5" xfId="0" applyNumberFormat="1" applyFill="1" applyBorder="1" applyAlignment="1">
      <alignment horizontal="right"/>
    </xf>
    <xf numFmtId="10" fontId="0" fillId="2" borderId="5" xfId="2" applyNumberFormat="1" applyFont="1" applyFill="1" applyBorder="1"/>
    <xf numFmtId="10" fontId="1" fillId="0" borderId="0" xfId="2" applyNumberFormat="1" applyFont="1" applyFill="1"/>
    <xf numFmtId="44" fontId="0" fillId="4" borderId="0" xfId="1" applyFont="1" applyFill="1"/>
    <xf numFmtId="164" fontId="1" fillId="4" borderId="7" xfId="1" applyNumberFormat="1" applyFont="1" applyFill="1" applyBorder="1"/>
    <xf numFmtId="0" fontId="1" fillId="0" borderId="5" xfId="0" applyFont="1" applyBorder="1"/>
    <xf numFmtId="44" fontId="1" fillId="4" borderId="0" xfId="1" applyFont="1" applyFill="1"/>
    <xf numFmtId="44" fontId="1" fillId="4" borderId="7" xfId="1" applyFont="1" applyFill="1" applyBorder="1"/>
    <xf numFmtId="0" fontId="0" fillId="4" borderId="3" xfId="0" applyFill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0" fillId="4" borderId="0" xfId="0" applyNumberFormat="1" applyFill="1"/>
    <xf numFmtId="0" fontId="0" fillId="4" borderId="6" xfId="0" applyFill="1" applyBorder="1"/>
    <xf numFmtId="0" fontId="0" fillId="4" borderId="7" xfId="0" applyFill="1" applyBorder="1"/>
    <xf numFmtId="44" fontId="0" fillId="4" borderId="3" xfId="1" applyFont="1" applyFill="1" applyBorder="1"/>
    <xf numFmtId="164" fontId="1" fillId="4" borderId="0" xfId="1" applyNumberFormat="1" applyFont="1" applyFill="1" applyBorder="1"/>
    <xf numFmtId="44" fontId="0" fillId="4" borderId="6" xfId="1" applyFont="1" applyFill="1" applyBorder="1"/>
    <xf numFmtId="164" fontId="1" fillId="4" borderId="0" xfId="1" applyNumberFormat="1" applyFont="1" applyFill="1"/>
    <xf numFmtId="44" fontId="4" fillId="4" borderId="7" xfId="1" applyFont="1" applyFill="1" applyBorder="1" applyAlignment="1">
      <alignment horizontal="center"/>
    </xf>
    <xf numFmtId="44" fontId="1" fillId="4" borderId="7" xfId="1" applyFon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/>
    </xf>
    <xf numFmtId="44" fontId="0" fillId="4" borderId="7" xfId="1" applyFont="1" applyFill="1" applyBorder="1" applyAlignment="1">
      <alignment horizontal="center"/>
    </xf>
    <xf numFmtId="44" fontId="7" fillId="4" borderId="7" xfId="1" applyFont="1" applyFill="1" applyBorder="1" applyAlignment="1">
      <alignment horizontal="center"/>
    </xf>
    <xf numFmtId="44" fontId="7" fillId="4" borderId="0" xfId="1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-my.sharepoint.com/personal/matthew_j_deninger_mass_gov/Documents/Title%20I%20Warning%20Chart/Title%20I%20Warning%20Chart%20-%20FY25%20With%20Formul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-my.sharepoint.com/Users/mxd/Desktop/FY20/Massachusetts%20Census%202017%20Compiled%20with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ublic Display with Formulas"/>
      <sheetName val="LEA 25"/>
      <sheetName val="Title I 2024"/>
      <sheetName val="Title I 2023"/>
      <sheetName val="LEA 24"/>
      <sheetName val="LEA23"/>
      <sheetName val="TOTALS23"/>
      <sheetName val="conc analysis MD"/>
      <sheetName val="LEA22"/>
      <sheetName val="TOTALS22"/>
      <sheetName val="LEA21"/>
      <sheetName val="TOTALS21"/>
      <sheetName val="TOTALS20"/>
    </sheetNames>
    <sheetDataSet>
      <sheetData sheetId="0"/>
      <sheetData sheetId="1">
        <row r="3">
          <cell r="C3">
            <v>2501650</v>
          </cell>
          <cell r="D3" t="str">
            <v>Abington School District</v>
          </cell>
          <cell r="E3">
            <v>166</v>
          </cell>
          <cell r="F3">
            <v>2449</v>
          </cell>
          <cell r="G3">
            <v>6.7782768476929364E-2</v>
          </cell>
          <cell r="H3">
            <v>17134</v>
          </cell>
          <cell r="I3" t="str">
            <v>Yes</v>
          </cell>
        </row>
        <row r="4">
          <cell r="C4">
            <v>2501710</v>
          </cell>
          <cell r="D4" t="str">
            <v>Acton-Boxborough Regional School District</v>
          </cell>
          <cell r="E4">
            <v>181</v>
          </cell>
          <cell r="F4">
            <v>5712</v>
          </cell>
          <cell r="G4">
            <v>3.168767507002801E-2</v>
          </cell>
          <cell r="H4">
            <v>29257</v>
          </cell>
          <cell r="I4" t="str">
            <v>No</v>
          </cell>
        </row>
        <row r="5">
          <cell r="C5">
            <v>2501740</v>
          </cell>
          <cell r="D5" t="str">
            <v>Acushnet School District</v>
          </cell>
          <cell r="E5">
            <v>80</v>
          </cell>
          <cell r="F5">
            <v>1017</v>
          </cell>
          <cell r="G5">
            <v>7.8662733529990161E-2</v>
          </cell>
          <cell r="H5">
            <v>10575</v>
          </cell>
          <cell r="I5" t="str">
            <v>Yes</v>
          </cell>
        </row>
        <row r="6">
          <cell r="C6">
            <v>2501800</v>
          </cell>
          <cell r="D6" t="str">
            <v>Agawam School District</v>
          </cell>
          <cell r="E6">
            <v>444</v>
          </cell>
          <cell r="F6">
            <v>3849</v>
          </cell>
          <cell r="G6">
            <v>0.11535463756819954</v>
          </cell>
          <cell r="H6">
            <v>28397</v>
          </cell>
          <cell r="I6" t="str">
            <v>No</v>
          </cell>
        </row>
        <row r="7">
          <cell r="C7">
            <v>2501860</v>
          </cell>
          <cell r="D7" t="str">
            <v>Amesbury School District</v>
          </cell>
          <cell r="E7">
            <v>185</v>
          </cell>
          <cell r="F7">
            <v>2289</v>
          </cell>
          <cell r="G7">
            <v>8.0821319353429441E-2</v>
          </cell>
          <cell r="H7">
            <v>17300</v>
          </cell>
          <cell r="I7" t="str">
            <v>Yes</v>
          </cell>
        </row>
        <row r="8">
          <cell r="C8">
            <v>2501890</v>
          </cell>
          <cell r="D8" t="str">
            <v>Amherst School District</v>
          </cell>
          <cell r="E8">
            <v>139</v>
          </cell>
          <cell r="F8">
            <v>1304</v>
          </cell>
          <cell r="G8">
            <v>0.10659509202453987</v>
          </cell>
          <cell r="H8">
            <v>39331</v>
          </cell>
          <cell r="I8" t="str">
            <v>No</v>
          </cell>
        </row>
        <row r="9">
          <cell r="C9">
            <v>2501920</v>
          </cell>
          <cell r="D9" t="str">
            <v>Amherst-Pelham School District</v>
          </cell>
          <cell r="E9">
            <v>148</v>
          </cell>
          <cell r="F9">
            <v>1634</v>
          </cell>
          <cell r="G9">
            <v>9.057527539779682E-2</v>
          </cell>
          <cell r="H9">
            <v>44188</v>
          </cell>
          <cell r="I9" t="str">
            <v>No</v>
          </cell>
        </row>
        <row r="10">
          <cell r="C10">
            <v>2501950</v>
          </cell>
          <cell r="D10" t="str">
            <v>Andover School District</v>
          </cell>
          <cell r="E10">
            <v>198</v>
          </cell>
          <cell r="F10">
            <v>6678</v>
          </cell>
          <cell r="G10">
            <v>2.9649595687331536E-2</v>
          </cell>
          <cell r="H10">
            <v>36431</v>
          </cell>
          <cell r="I10" t="str">
            <v>No</v>
          </cell>
        </row>
        <row r="11">
          <cell r="C11">
            <v>2501980</v>
          </cell>
          <cell r="D11" t="str">
            <v>Arlington School District</v>
          </cell>
          <cell r="E11">
            <v>210</v>
          </cell>
          <cell r="F11">
            <v>6675</v>
          </cell>
          <cell r="G11">
            <v>3.1460674157303373E-2</v>
          </cell>
          <cell r="H11">
            <v>45885</v>
          </cell>
          <cell r="I11" t="str">
            <v>No</v>
          </cell>
        </row>
        <row r="12">
          <cell r="C12">
            <v>2502040</v>
          </cell>
          <cell r="D12" t="str">
            <v>Ashburnham-Westminster School District</v>
          </cell>
          <cell r="E12">
            <v>106</v>
          </cell>
          <cell r="F12">
            <v>2552</v>
          </cell>
          <cell r="G12">
            <v>4.1536050156739814E-2</v>
          </cell>
          <cell r="H12">
            <v>14542</v>
          </cell>
          <cell r="I12" t="str">
            <v>Yes</v>
          </cell>
        </row>
        <row r="13">
          <cell r="C13">
            <v>2502100</v>
          </cell>
          <cell r="D13" t="str">
            <v>Ashland School District</v>
          </cell>
          <cell r="E13">
            <v>141</v>
          </cell>
          <cell r="F13">
            <v>2883</v>
          </cell>
          <cell r="G13">
            <v>4.8907388137356921E-2</v>
          </cell>
          <cell r="H13">
            <v>18660</v>
          </cell>
          <cell r="I13" t="str">
            <v>Yes</v>
          </cell>
        </row>
        <row r="14">
          <cell r="C14">
            <v>2502160</v>
          </cell>
          <cell r="D14" t="str">
            <v>Athol-Royalston School District</v>
          </cell>
          <cell r="E14">
            <v>355</v>
          </cell>
          <cell r="F14">
            <v>2001</v>
          </cell>
          <cell r="G14">
            <v>0.1774112943528236</v>
          </cell>
          <cell r="H14">
            <v>13208</v>
          </cell>
          <cell r="I14" t="str">
            <v>Yes</v>
          </cell>
        </row>
        <row r="15">
          <cell r="C15">
            <v>2502190</v>
          </cell>
          <cell r="D15" t="str">
            <v>Attleboro School District</v>
          </cell>
          <cell r="E15">
            <v>754</v>
          </cell>
          <cell r="F15">
            <v>6804</v>
          </cell>
          <cell r="G15">
            <v>0.11081716637272193</v>
          </cell>
          <cell r="H15">
            <v>46530</v>
          </cell>
          <cell r="I15" t="str">
            <v>No</v>
          </cell>
        </row>
        <row r="16">
          <cell r="C16">
            <v>2502220</v>
          </cell>
          <cell r="D16" t="str">
            <v>Auburn School District</v>
          </cell>
          <cell r="E16">
            <v>150</v>
          </cell>
          <cell r="F16">
            <v>2551</v>
          </cell>
          <cell r="G16">
            <v>5.8800470403763232E-2</v>
          </cell>
          <cell r="H16">
            <v>16905</v>
          </cell>
          <cell r="I16" t="str">
            <v>Yes</v>
          </cell>
        </row>
        <row r="17">
          <cell r="C17">
            <v>2502250</v>
          </cell>
          <cell r="D17" t="str">
            <v>Avon School District</v>
          </cell>
          <cell r="E17">
            <v>54</v>
          </cell>
          <cell r="F17">
            <v>717</v>
          </cell>
          <cell r="G17">
            <v>7.5313807531380755E-2</v>
          </cell>
          <cell r="H17">
            <v>4774</v>
          </cell>
          <cell r="I17" t="str">
            <v>Yes</v>
          </cell>
        </row>
        <row r="18">
          <cell r="C18">
            <v>2500542</v>
          </cell>
          <cell r="D18" t="str">
            <v>Ayer-Shirley School District</v>
          </cell>
          <cell r="E18">
            <v>136</v>
          </cell>
          <cell r="F18">
            <v>2005</v>
          </cell>
          <cell r="G18">
            <v>6.7830423940149626E-2</v>
          </cell>
          <cell r="H18">
            <v>15765</v>
          </cell>
          <cell r="I18" t="str">
            <v>Yes</v>
          </cell>
        </row>
        <row r="19">
          <cell r="C19">
            <v>2502310</v>
          </cell>
          <cell r="D19" t="str">
            <v>Barnstable School District</v>
          </cell>
          <cell r="E19">
            <v>604</v>
          </cell>
          <cell r="F19">
            <v>5927</v>
          </cell>
          <cell r="G19">
            <v>0.10190652944153872</v>
          </cell>
          <cell r="H19">
            <v>49655</v>
          </cell>
          <cell r="I19" t="str">
            <v>No</v>
          </cell>
        </row>
        <row r="20">
          <cell r="C20">
            <v>2502400</v>
          </cell>
          <cell r="D20" t="str">
            <v>Bedford School District</v>
          </cell>
          <cell r="E20">
            <v>63</v>
          </cell>
          <cell r="F20">
            <v>2490</v>
          </cell>
          <cell r="G20">
            <v>2.5301204819277109E-2</v>
          </cell>
          <cell r="H20">
            <v>14252</v>
          </cell>
          <cell r="I20" t="str">
            <v>Yes</v>
          </cell>
        </row>
        <row r="21">
          <cell r="C21">
            <v>2502430</v>
          </cell>
          <cell r="D21" t="str">
            <v>Belchertown School District</v>
          </cell>
          <cell r="E21">
            <v>154</v>
          </cell>
          <cell r="F21">
            <v>2347</v>
          </cell>
          <cell r="G21">
            <v>6.5615679590967188E-2</v>
          </cell>
          <cell r="H21">
            <v>15377</v>
          </cell>
          <cell r="I21" t="str">
            <v>Yes</v>
          </cell>
        </row>
        <row r="22">
          <cell r="C22">
            <v>2502460</v>
          </cell>
          <cell r="D22" t="str">
            <v>Bellingham School District</v>
          </cell>
          <cell r="E22">
            <v>134</v>
          </cell>
          <cell r="F22">
            <v>2415</v>
          </cell>
          <cell r="G22">
            <v>5.5486542443064182E-2</v>
          </cell>
          <cell r="H22">
            <v>16935</v>
          </cell>
          <cell r="I22" t="str">
            <v>Yes</v>
          </cell>
        </row>
        <row r="23">
          <cell r="C23">
            <v>2502490</v>
          </cell>
          <cell r="D23" t="str">
            <v>Belmont School District</v>
          </cell>
          <cell r="E23">
            <v>176</v>
          </cell>
          <cell r="F23">
            <v>4971</v>
          </cell>
          <cell r="G23">
            <v>3.540535103600885E-2</v>
          </cell>
          <cell r="H23">
            <v>27046</v>
          </cell>
          <cell r="I23" t="str">
            <v>No</v>
          </cell>
        </row>
        <row r="24">
          <cell r="C24">
            <v>2502520</v>
          </cell>
          <cell r="D24" t="str">
            <v>Berkley School District</v>
          </cell>
          <cell r="E24">
            <v>41</v>
          </cell>
          <cell r="F24">
            <v>797</v>
          </cell>
          <cell r="G24">
            <v>5.1442910915934753E-2</v>
          </cell>
          <cell r="H24">
            <v>6774</v>
          </cell>
          <cell r="I24" t="str">
            <v>Yes</v>
          </cell>
        </row>
        <row r="25">
          <cell r="C25">
            <v>2502530</v>
          </cell>
          <cell r="D25" t="str">
            <v>Berkshire Hills School District</v>
          </cell>
          <cell r="E25">
            <v>140</v>
          </cell>
          <cell r="F25">
            <v>1266</v>
          </cell>
          <cell r="G25">
            <v>0.11058451816745656</v>
          </cell>
          <cell r="H25">
            <v>10438</v>
          </cell>
          <cell r="I25" t="str">
            <v>Yes</v>
          </cell>
        </row>
        <row r="26">
          <cell r="C26">
            <v>2502580</v>
          </cell>
          <cell r="D26" t="str">
            <v>Berlin-Boylston School District</v>
          </cell>
          <cell r="E26">
            <v>38</v>
          </cell>
          <cell r="F26">
            <v>1229</v>
          </cell>
          <cell r="G26">
            <v>3.0919446704637917E-2</v>
          </cell>
          <cell r="H26">
            <v>8015</v>
          </cell>
          <cell r="I26" t="str">
            <v>Yes</v>
          </cell>
        </row>
        <row r="27">
          <cell r="C27">
            <v>2502640</v>
          </cell>
          <cell r="D27" t="str">
            <v>Beverly School District</v>
          </cell>
          <cell r="E27">
            <v>469</v>
          </cell>
          <cell r="F27">
            <v>5378</v>
          </cell>
          <cell r="G27">
            <v>8.7207140200818142E-2</v>
          </cell>
          <cell r="H27">
            <v>42508</v>
          </cell>
          <cell r="I27" t="str">
            <v>No</v>
          </cell>
        </row>
        <row r="28">
          <cell r="C28">
            <v>2502670</v>
          </cell>
          <cell r="D28" t="str">
            <v>Billerica School District</v>
          </cell>
          <cell r="E28">
            <v>307</v>
          </cell>
          <cell r="F28">
            <v>5870</v>
          </cell>
          <cell r="G28">
            <v>5.2299829642248725E-2</v>
          </cell>
          <cell r="H28">
            <v>41735</v>
          </cell>
          <cell r="I28" t="str">
            <v>No</v>
          </cell>
        </row>
        <row r="29">
          <cell r="C29">
            <v>2502715</v>
          </cell>
          <cell r="D29" t="str">
            <v>Blackstone-Millville School District</v>
          </cell>
          <cell r="E29">
            <v>180</v>
          </cell>
          <cell r="F29">
            <v>1929</v>
          </cell>
          <cell r="G29">
            <v>9.3312597200622086E-2</v>
          </cell>
          <cell r="H29">
            <v>12394</v>
          </cell>
          <cell r="I29" t="str">
            <v>Yes</v>
          </cell>
        </row>
        <row r="30">
          <cell r="C30">
            <v>2502790</v>
          </cell>
          <cell r="D30" t="str">
            <v>Boston School District</v>
          </cell>
          <cell r="E30">
            <v>15915</v>
          </cell>
          <cell r="F30">
            <v>68724</v>
          </cell>
          <cell r="G30">
            <v>0.2315784878645015</v>
          </cell>
          <cell r="H30">
            <v>648928</v>
          </cell>
          <cell r="I30" t="str">
            <v>No</v>
          </cell>
        </row>
        <row r="31">
          <cell r="C31">
            <v>2502820</v>
          </cell>
          <cell r="D31" t="str">
            <v>Bourne School District</v>
          </cell>
          <cell r="E31">
            <v>147</v>
          </cell>
          <cell r="F31">
            <v>2166</v>
          </cell>
          <cell r="G31">
            <v>6.7867036011080337E-2</v>
          </cell>
          <cell r="H31">
            <v>20761</v>
          </cell>
          <cell r="I31" t="str">
            <v>No</v>
          </cell>
        </row>
        <row r="32">
          <cell r="C32">
            <v>2502880</v>
          </cell>
          <cell r="D32" t="str">
            <v>Boxford School District</v>
          </cell>
          <cell r="E32">
            <v>17</v>
          </cell>
          <cell r="F32">
            <v>810</v>
          </cell>
          <cell r="G32">
            <v>2.0987654320987655E-2</v>
          </cell>
          <cell r="H32">
            <v>8172</v>
          </cell>
          <cell r="I32" t="str">
            <v>Yes</v>
          </cell>
        </row>
        <row r="33">
          <cell r="C33">
            <v>2502940</v>
          </cell>
          <cell r="D33" t="str">
            <v>Braintree School District</v>
          </cell>
          <cell r="E33">
            <v>310</v>
          </cell>
          <cell r="F33">
            <v>6114</v>
          </cell>
          <cell r="G33">
            <v>5.0703303892705269E-2</v>
          </cell>
          <cell r="H33">
            <v>39119</v>
          </cell>
          <cell r="I33" t="str">
            <v>No</v>
          </cell>
        </row>
        <row r="34">
          <cell r="C34">
            <v>2502970</v>
          </cell>
          <cell r="D34" t="str">
            <v>Brewster School District</v>
          </cell>
          <cell r="E34">
            <v>28</v>
          </cell>
          <cell r="F34">
            <v>429</v>
          </cell>
          <cell r="G34">
            <v>6.5268065268065265E-2</v>
          </cell>
          <cell r="H34">
            <v>10474</v>
          </cell>
          <cell r="I34" t="str">
            <v>Yes</v>
          </cell>
        </row>
        <row r="35">
          <cell r="C35">
            <v>2503030</v>
          </cell>
          <cell r="D35" t="str">
            <v>Bridgewater-Raynham School District</v>
          </cell>
          <cell r="E35">
            <v>334</v>
          </cell>
          <cell r="F35">
            <v>6278</v>
          </cell>
          <cell r="G35">
            <v>5.3201656578528191E-2</v>
          </cell>
          <cell r="H35">
            <v>43919</v>
          </cell>
          <cell r="I35" t="str">
            <v>No</v>
          </cell>
        </row>
        <row r="36">
          <cell r="C36">
            <v>2503060</v>
          </cell>
          <cell r="D36" t="str">
            <v>Brimfield School District</v>
          </cell>
          <cell r="E36">
            <v>22</v>
          </cell>
          <cell r="F36">
            <v>255</v>
          </cell>
          <cell r="G36">
            <v>8.6274509803921567E-2</v>
          </cell>
          <cell r="H36">
            <v>3656</v>
          </cell>
          <cell r="I36" t="str">
            <v>Yes</v>
          </cell>
        </row>
        <row r="37">
          <cell r="C37">
            <v>2503090</v>
          </cell>
          <cell r="D37" t="str">
            <v>Brockton School District</v>
          </cell>
          <cell r="E37">
            <v>2855</v>
          </cell>
          <cell r="F37">
            <v>17644</v>
          </cell>
          <cell r="G37">
            <v>0.1618113806393108</v>
          </cell>
          <cell r="H37">
            <v>106091</v>
          </cell>
          <cell r="I37" t="str">
            <v>No</v>
          </cell>
        </row>
        <row r="38">
          <cell r="C38">
            <v>2503120</v>
          </cell>
          <cell r="D38" t="str">
            <v>Brookfield School District</v>
          </cell>
          <cell r="E38">
            <v>20</v>
          </cell>
          <cell r="F38">
            <v>225</v>
          </cell>
          <cell r="G38">
            <v>8.8888888888888892E-2</v>
          </cell>
          <cell r="H38">
            <v>3442</v>
          </cell>
          <cell r="I38" t="str">
            <v>Yes</v>
          </cell>
        </row>
        <row r="39">
          <cell r="C39">
            <v>2503150</v>
          </cell>
          <cell r="D39" t="str">
            <v>Brookline School District</v>
          </cell>
          <cell r="E39">
            <v>378</v>
          </cell>
          <cell r="F39">
            <v>8327</v>
          </cell>
          <cell r="G39">
            <v>4.5394499819863099E-2</v>
          </cell>
          <cell r="H39">
            <v>63152</v>
          </cell>
          <cell r="I39" t="str">
            <v>No</v>
          </cell>
        </row>
        <row r="40">
          <cell r="C40">
            <v>2503240</v>
          </cell>
          <cell r="D40" t="str">
            <v>Burlington School District</v>
          </cell>
          <cell r="E40">
            <v>196</v>
          </cell>
          <cell r="F40">
            <v>3893</v>
          </cell>
          <cell r="G40">
            <v>5.0346776265091188E-2</v>
          </cell>
          <cell r="H40">
            <v>26136</v>
          </cell>
          <cell r="I40" t="str">
            <v>No</v>
          </cell>
        </row>
        <row r="41">
          <cell r="C41">
            <v>2503270</v>
          </cell>
          <cell r="D41" t="str">
            <v>Cambridge School District</v>
          </cell>
          <cell r="E41">
            <v>933</v>
          </cell>
          <cell r="F41">
            <v>8583</v>
          </cell>
          <cell r="G41">
            <v>0.10870325061167424</v>
          </cell>
          <cell r="H41">
            <v>117322</v>
          </cell>
          <cell r="I41" t="str">
            <v>No</v>
          </cell>
        </row>
        <row r="42">
          <cell r="C42">
            <v>2503300</v>
          </cell>
          <cell r="D42" t="str">
            <v>Canton School District</v>
          </cell>
          <cell r="E42">
            <v>170</v>
          </cell>
          <cell r="F42">
            <v>3905</v>
          </cell>
          <cell r="G42">
            <v>4.353393085787452E-2</v>
          </cell>
          <cell r="H42">
            <v>24355</v>
          </cell>
          <cell r="I42" t="str">
            <v>No</v>
          </cell>
        </row>
        <row r="43">
          <cell r="C43">
            <v>2503330</v>
          </cell>
          <cell r="D43" t="str">
            <v>Carlisle School District</v>
          </cell>
          <cell r="E43">
            <v>29</v>
          </cell>
          <cell r="F43">
            <v>651</v>
          </cell>
          <cell r="G43">
            <v>4.4546850998463901E-2</v>
          </cell>
          <cell r="H43">
            <v>5189</v>
          </cell>
          <cell r="I43" t="str">
            <v>Yes</v>
          </cell>
        </row>
        <row r="44">
          <cell r="C44">
            <v>2503360</v>
          </cell>
          <cell r="D44" t="str">
            <v>Carver School District</v>
          </cell>
          <cell r="E44">
            <v>122</v>
          </cell>
          <cell r="F44">
            <v>1731</v>
          </cell>
          <cell r="G44">
            <v>7.0479491623339108E-2</v>
          </cell>
          <cell r="H44">
            <v>11694</v>
          </cell>
          <cell r="I44" t="str">
            <v>Yes</v>
          </cell>
        </row>
        <row r="45">
          <cell r="C45">
            <v>2503390</v>
          </cell>
          <cell r="D45" t="str">
            <v>Central Berkshire School District</v>
          </cell>
          <cell r="E45">
            <v>168</v>
          </cell>
          <cell r="F45">
            <v>1655</v>
          </cell>
          <cell r="G45">
            <v>0.1015105740181269</v>
          </cell>
          <cell r="H45">
            <v>13038</v>
          </cell>
          <cell r="I45" t="str">
            <v>Yes</v>
          </cell>
        </row>
        <row r="46">
          <cell r="C46">
            <v>2503510</v>
          </cell>
          <cell r="D46" t="str">
            <v>Chelmsford School District</v>
          </cell>
          <cell r="E46">
            <v>292</v>
          </cell>
          <cell r="F46">
            <v>5727</v>
          </cell>
          <cell r="G46">
            <v>5.0986554915313426E-2</v>
          </cell>
          <cell r="H46">
            <v>36060</v>
          </cell>
          <cell r="I46" t="str">
            <v>No</v>
          </cell>
        </row>
        <row r="47">
          <cell r="C47">
            <v>2503540</v>
          </cell>
          <cell r="D47" t="str">
            <v>Chelsea School District</v>
          </cell>
          <cell r="E47">
            <v>1698</v>
          </cell>
          <cell r="F47">
            <v>6271</v>
          </cell>
          <cell r="G47">
            <v>0.27077021208738639</v>
          </cell>
          <cell r="H47">
            <v>39174</v>
          </cell>
          <cell r="I47" t="str">
            <v>No</v>
          </cell>
        </row>
        <row r="48">
          <cell r="C48">
            <v>2500014</v>
          </cell>
          <cell r="D48" t="str">
            <v>Chesterfield-Goshen School District</v>
          </cell>
          <cell r="E48">
            <v>10</v>
          </cell>
          <cell r="F48">
            <v>129</v>
          </cell>
          <cell r="G48">
            <v>7.7519379844961239E-2</v>
          </cell>
          <cell r="H48">
            <v>2150</v>
          </cell>
          <cell r="I48" t="str">
            <v>Yes</v>
          </cell>
        </row>
        <row r="49">
          <cell r="C49">
            <v>2503660</v>
          </cell>
          <cell r="D49" t="str">
            <v>Chicopee School District</v>
          </cell>
          <cell r="E49">
            <v>1629</v>
          </cell>
          <cell r="F49">
            <v>7704</v>
          </cell>
          <cell r="G49">
            <v>0.21144859813084113</v>
          </cell>
          <cell r="H49">
            <v>54989</v>
          </cell>
          <cell r="I49" t="str">
            <v>No</v>
          </cell>
        </row>
        <row r="50">
          <cell r="C50">
            <v>2503720</v>
          </cell>
          <cell r="D50" t="str">
            <v>Clarksburg School District</v>
          </cell>
          <cell r="E50">
            <v>21</v>
          </cell>
          <cell r="F50">
            <v>148</v>
          </cell>
          <cell r="G50">
            <v>0.14189189189189189</v>
          </cell>
          <cell r="H50">
            <v>1642</v>
          </cell>
          <cell r="I50" t="str">
            <v>Yes</v>
          </cell>
        </row>
        <row r="51">
          <cell r="C51">
            <v>2503750</v>
          </cell>
          <cell r="D51" t="str">
            <v>Clinton School District</v>
          </cell>
          <cell r="E51">
            <v>206</v>
          </cell>
          <cell r="F51">
            <v>2088</v>
          </cell>
          <cell r="G51">
            <v>9.8659003831417624E-2</v>
          </cell>
          <cell r="H51">
            <v>15443</v>
          </cell>
          <cell r="I51" t="str">
            <v>Yes</v>
          </cell>
        </row>
        <row r="52">
          <cell r="C52">
            <v>2503780</v>
          </cell>
          <cell r="D52" t="str">
            <v>Cohasset School District</v>
          </cell>
          <cell r="E52">
            <v>36</v>
          </cell>
          <cell r="F52">
            <v>1748</v>
          </cell>
          <cell r="G52">
            <v>2.0594965675057208E-2</v>
          </cell>
          <cell r="H52">
            <v>8376</v>
          </cell>
          <cell r="I52" t="str">
            <v>Yes</v>
          </cell>
        </row>
        <row r="53">
          <cell r="C53">
            <v>2503840</v>
          </cell>
          <cell r="D53" t="str">
            <v>Concord School District</v>
          </cell>
          <cell r="E53">
            <v>51</v>
          </cell>
          <cell r="F53">
            <v>2152</v>
          </cell>
          <cell r="G53">
            <v>2.3698884758364312E-2</v>
          </cell>
          <cell r="H53">
            <v>18322</v>
          </cell>
          <cell r="I53" t="str">
            <v>Yes</v>
          </cell>
        </row>
        <row r="54">
          <cell r="C54">
            <v>2503870</v>
          </cell>
          <cell r="D54" t="str">
            <v>Concord-Carlisle School District</v>
          </cell>
          <cell r="E54">
            <v>36</v>
          </cell>
          <cell r="F54">
            <v>1537</v>
          </cell>
          <cell r="G54">
            <v>2.3422251138581651E-2</v>
          </cell>
          <cell r="H54">
            <v>23511</v>
          </cell>
          <cell r="I54" t="str">
            <v>No</v>
          </cell>
        </row>
        <row r="55">
          <cell r="C55">
            <v>2503900</v>
          </cell>
          <cell r="D55" t="str">
            <v>Conway School District</v>
          </cell>
          <cell r="E55">
            <v>6</v>
          </cell>
          <cell r="F55">
            <v>112</v>
          </cell>
          <cell r="G55">
            <v>5.3571428571428568E-2</v>
          </cell>
          <cell r="H55">
            <v>1758</v>
          </cell>
          <cell r="I55" t="str">
            <v>Yes</v>
          </cell>
        </row>
        <row r="56">
          <cell r="C56">
            <v>2503990</v>
          </cell>
          <cell r="D56" t="str">
            <v>Danvers School District</v>
          </cell>
          <cell r="E56">
            <v>251</v>
          </cell>
          <cell r="F56">
            <v>4010</v>
          </cell>
          <cell r="G56">
            <v>6.2593516209476313E-2</v>
          </cell>
          <cell r="H56">
            <v>27981</v>
          </cell>
          <cell r="I56" t="str">
            <v>No</v>
          </cell>
        </row>
        <row r="57">
          <cell r="C57">
            <v>2504020</v>
          </cell>
          <cell r="D57" t="str">
            <v>Dartmouth School District</v>
          </cell>
          <cell r="E57">
            <v>327</v>
          </cell>
          <cell r="F57">
            <v>4371</v>
          </cell>
          <cell r="G57">
            <v>7.4811256005490739E-2</v>
          </cell>
          <cell r="H57">
            <v>33834</v>
          </cell>
          <cell r="I57" t="str">
            <v>No</v>
          </cell>
        </row>
        <row r="58">
          <cell r="C58">
            <v>2504050</v>
          </cell>
          <cell r="D58" t="str">
            <v>Dedham School District</v>
          </cell>
          <cell r="E58">
            <v>200</v>
          </cell>
          <cell r="F58">
            <v>3438</v>
          </cell>
          <cell r="G58">
            <v>5.8173356602675974E-2</v>
          </cell>
          <cell r="H58">
            <v>25348</v>
          </cell>
          <cell r="I58" t="str">
            <v>No</v>
          </cell>
        </row>
        <row r="59">
          <cell r="C59">
            <v>2504080</v>
          </cell>
          <cell r="D59" t="str">
            <v>Deerfield School District</v>
          </cell>
          <cell r="E59">
            <v>24</v>
          </cell>
          <cell r="F59">
            <v>369</v>
          </cell>
          <cell r="G59">
            <v>6.5040650406504072E-2</v>
          </cell>
          <cell r="H59">
            <v>5080</v>
          </cell>
          <cell r="I59" t="str">
            <v>Yes</v>
          </cell>
        </row>
        <row r="60">
          <cell r="C60">
            <v>2504140</v>
          </cell>
          <cell r="D60" t="str">
            <v>Dennis-Yarmouth School District</v>
          </cell>
          <cell r="E60">
            <v>422</v>
          </cell>
          <cell r="F60">
            <v>3737</v>
          </cell>
          <cell r="G60">
            <v>0.11292480599411292</v>
          </cell>
          <cell r="H60">
            <v>40297</v>
          </cell>
          <cell r="I60" t="str">
            <v>No</v>
          </cell>
        </row>
        <row r="61">
          <cell r="C61">
            <v>2504200</v>
          </cell>
          <cell r="D61" t="str">
            <v>Dighton-Rehoboth School District</v>
          </cell>
          <cell r="E61">
            <v>175</v>
          </cell>
          <cell r="F61">
            <v>3526</v>
          </cell>
          <cell r="G61">
            <v>4.9631310266591039E-2</v>
          </cell>
          <cell r="H61">
            <v>20634</v>
          </cell>
          <cell r="I61" t="str">
            <v>No</v>
          </cell>
        </row>
        <row r="62">
          <cell r="C62">
            <v>2504230</v>
          </cell>
          <cell r="D62" t="str">
            <v>Douglas School District</v>
          </cell>
          <cell r="E62">
            <v>64</v>
          </cell>
          <cell r="F62">
            <v>1432</v>
          </cell>
          <cell r="G62">
            <v>4.4692737430167599E-2</v>
          </cell>
          <cell r="H62">
            <v>8992</v>
          </cell>
          <cell r="I62" t="str">
            <v>Yes</v>
          </cell>
        </row>
        <row r="63">
          <cell r="C63">
            <v>2504260</v>
          </cell>
          <cell r="D63" t="str">
            <v>Dover School District</v>
          </cell>
          <cell r="E63">
            <v>13</v>
          </cell>
          <cell r="F63">
            <v>560</v>
          </cell>
          <cell r="G63">
            <v>2.3214285714285715E-2</v>
          </cell>
          <cell r="H63">
            <v>5919</v>
          </cell>
          <cell r="I63" t="str">
            <v>Yes</v>
          </cell>
        </row>
        <row r="64">
          <cell r="C64">
            <v>2504290</v>
          </cell>
          <cell r="D64" t="str">
            <v>Dover-Sherborn School District</v>
          </cell>
          <cell r="E64">
            <v>29</v>
          </cell>
          <cell r="F64">
            <v>1368</v>
          </cell>
          <cell r="G64">
            <v>2.1198830409356724E-2</v>
          </cell>
          <cell r="H64">
            <v>10280</v>
          </cell>
          <cell r="I64" t="str">
            <v>Yes</v>
          </cell>
        </row>
        <row r="65">
          <cell r="C65">
            <v>2504320</v>
          </cell>
          <cell r="D65" t="str">
            <v>Dracut School District</v>
          </cell>
          <cell r="E65">
            <v>440</v>
          </cell>
          <cell r="F65">
            <v>5099</v>
          </cell>
          <cell r="G65">
            <v>8.6291429692096494E-2</v>
          </cell>
          <cell r="H65">
            <v>32319</v>
          </cell>
          <cell r="I65" t="str">
            <v>No</v>
          </cell>
        </row>
        <row r="66">
          <cell r="C66">
            <v>2504360</v>
          </cell>
          <cell r="D66" t="str">
            <v>Dudley-Charlton Regional School District</v>
          </cell>
          <cell r="E66">
            <v>274</v>
          </cell>
          <cell r="F66">
            <v>4068</v>
          </cell>
          <cell r="G66">
            <v>6.7354965585054077E-2</v>
          </cell>
          <cell r="H66">
            <v>25260</v>
          </cell>
          <cell r="I66" t="str">
            <v>No</v>
          </cell>
        </row>
        <row r="67">
          <cell r="C67">
            <v>2504410</v>
          </cell>
          <cell r="D67" t="str">
            <v>Duxbury School District</v>
          </cell>
          <cell r="E67">
            <v>71</v>
          </cell>
          <cell r="F67">
            <v>3154</v>
          </cell>
          <cell r="G67">
            <v>2.2511097019657578E-2</v>
          </cell>
          <cell r="H67">
            <v>16158</v>
          </cell>
          <cell r="I67" t="str">
            <v>Yes</v>
          </cell>
        </row>
        <row r="68">
          <cell r="C68">
            <v>2504440</v>
          </cell>
          <cell r="D68" t="str">
            <v>East Bridgewater School District</v>
          </cell>
          <cell r="E68">
            <v>112</v>
          </cell>
          <cell r="F68">
            <v>2310</v>
          </cell>
          <cell r="G68">
            <v>4.8484848484848485E-2</v>
          </cell>
          <cell r="H68">
            <v>14501</v>
          </cell>
          <cell r="I68" t="str">
            <v>Yes</v>
          </cell>
        </row>
        <row r="69">
          <cell r="C69">
            <v>2504500</v>
          </cell>
          <cell r="D69" t="str">
            <v>East Longmeadow School District</v>
          </cell>
          <cell r="E69">
            <v>130</v>
          </cell>
          <cell r="F69">
            <v>2599</v>
          </cell>
          <cell r="G69">
            <v>5.0019238168526353E-2</v>
          </cell>
          <cell r="H69">
            <v>16261</v>
          </cell>
          <cell r="I69" t="str">
            <v>Yes</v>
          </cell>
        </row>
        <row r="70">
          <cell r="C70">
            <v>2504530</v>
          </cell>
          <cell r="D70" t="str">
            <v>Eastham School District</v>
          </cell>
          <cell r="E70">
            <v>17</v>
          </cell>
          <cell r="F70">
            <v>216</v>
          </cell>
          <cell r="G70">
            <v>7.8703703703703706E-2</v>
          </cell>
          <cell r="H70">
            <v>5839</v>
          </cell>
          <cell r="I70" t="str">
            <v>Yes</v>
          </cell>
        </row>
        <row r="71">
          <cell r="C71">
            <v>2504590</v>
          </cell>
          <cell r="D71" t="str">
            <v>Easthampton School District</v>
          </cell>
          <cell r="E71">
            <v>152</v>
          </cell>
          <cell r="F71">
            <v>1765</v>
          </cell>
          <cell r="G71">
            <v>8.6118980169971673E-2</v>
          </cell>
          <cell r="H71">
            <v>16243</v>
          </cell>
          <cell r="I71" t="str">
            <v>Yes</v>
          </cell>
        </row>
        <row r="72">
          <cell r="C72">
            <v>2504620</v>
          </cell>
          <cell r="D72" t="str">
            <v>Easton School District</v>
          </cell>
          <cell r="E72">
            <v>152</v>
          </cell>
          <cell r="F72">
            <v>3888</v>
          </cell>
          <cell r="G72">
            <v>3.9094650205761319E-2</v>
          </cell>
          <cell r="H72">
            <v>25095</v>
          </cell>
          <cell r="I72" t="str">
            <v>No</v>
          </cell>
        </row>
        <row r="73">
          <cell r="C73">
            <v>2509090</v>
          </cell>
          <cell r="D73" t="str">
            <v>Edgartown School District</v>
          </cell>
          <cell r="E73">
            <v>47</v>
          </cell>
          <cell r="F73">
            <v>456</v>
          </cell>
          <cell r="G73">
            <v>0.10307017543859649</v>
          </cell>
          <cell r="H73">
            <v>5235</v>
          </cell>
          <cell r="I73" t="str">
            <v>Yes</v>
          </cell>
        </row>
        <row r="74">
          <cell r="C74">
            <v>2504710</v>
          </cell>
          <cell r="D74" t="str">
            <v>Erving School District</v>
          </cell>
          <cell r="E74">
            <v>23</v>
          </cell>
          <cell r="F74">
            <v>142</v>
          </cell>
          <cell r="G74">
            <v>0.1619718309859155</v>
          </cell>
          <cell r="H74">
            <v>1662</v>
          </cell>
          <cell r="I74" t="str">
            <v>Yes</v>
          </cell>
        </row>
        <row r="75">
          <cell r="C75">
            <v>2504770</v>
          </cell>
          <cell r="D75" t="str">
            <v>Everett School District</v>
          </cell>
          <cell r="E75">
            <v>1327</v>
          </cell>
          <cell r="F75">
            <v>7491</v>
          </cell>
          <cell r="G75">
            <v>0.17714590842344147</v>
          </cell>
          <cell r="H75">
            <v>48627</v>
          </cell>
          <cell r="I75" t="str">
            <v>No</v>
          </cell>
        </row>
        <row r="76">
          <cell r="C76">
            <v>2504800</v>
          </cell>
          <cell r="D76" t="str">
            <v>Fairhaven School District</v>
          </cell>
          <cell r="E76">
            <v>251</v>
          </cell>
          <cell r="F76">
            <v>2092</v>
          </cell>
          <cell r="G76">
            <v>0.11998087954110899</v>
          </cell>
          <cell r="H76">
            <v>15948</v>
          </cell>
          <cell r="I76" t="str">
            <v>Yes</v>
          </cell>
        </row>
        <row r="77">
          <cell r="C77">
            <v>2525010</v>
          </cell>
          <cell r="D77" t="str">
            <v>Fairhaven/New Bedford School Districts in Acushnet (9-12)</v>
          </cell>
          <cell r="E77">
            <v>37</v>
          </cell>
          <cell r="F77">
            <v>563</v>
          </cell>
          <cell r="G77">
            <v>6.5719360568383664E-2</v>
          </cell>
          <cell r="H77">
            <v>10575</v>
          </cell>
          <cell r="I77" t="str">
            <v>Yes</v>
          </cell>
        </row>
        <row r="78">
          <cell r="C78">
            <v>2504830</v>
          </cell>
          <cell r="D78" t="str">
            <v>Fall River School District</v>
          </cell>
          <cell r="E78">
            <v>3733</v>
          </cell>
          <cell r="F78">
            <v>13891</v>
          </cell>
          <cell r="G78">
            <v>0.26873515225685696</v>
          </cell>
          <cell r="H78">
            <v>94141</v>
          </cell>
          <cell r="I78" t="str">
            <v>No</v>
          </cell>
        </row>
        <row r="79">
          <cell r="C79">
            <v>2504860</v>
          </cell>
          <cell r="D79" t="str">
            <v>Falmouth School District</v>
          </cell>
          <cell r="E79">
            <v>290</v>
          </cell>
          <cell r="F79">
            <v>3416</v>
          </cell>
          <cell r="G79">
            <v>8.489461358313817E-2</v>
          </cell>
          <cell r="H79">
            <v>33008</v>
          </cell>
          <cell r="I79" t="str">
            <v>No</v>
          </cell>
        </row>
        <row r="80">
          <cell r="C80">
            <v>2513321</v>
          </cell>
          <cell r="D80" t="str">
            <v>Farmington River Regional School District</v>
          </cell>
          <cell r="E80">
            <v>10</v>
          </cell>
          <cell r="F80">
            <v>121</v>
          </cell>
          <cell r="G80">
            <v>8.2644628099173556E-2</v>
          </cell>
          <cell r="H80">
            <v>2599</v>
          </cell>
          <cell r="I80" t="str">
            <v>Yes</v>
          </cell>
        </row>
        <row r="81">
          <cell r="C81">
            <v>2504890</v>
          </cell>
          <cell r="D81" t="str">
            <v>Fitchburg School District</v>
          </cell>
          <cell r="E81">
            <v>1327</v>
          </cell>
          <cell r="F81">
            <v>6426</v>
          </cell>
          <cell r="G81">
            <v>0.20650482415188298</v>
          </cell>
          <cell r="H81">
            <v>41986</v>
          </cell>
          <cell r="I81" t="str">
            <v>No</v>
          </cell>
        </row>
        <row r="82">
          <cell r="C82">
            <v>2504920</v>
          </cell>
          <cell r="D82" t="str">
            <v>Florida School District</v>
          </cell>
          <cell r="E82">
            <v>12</v>
          </cell>
          <cell r="F82">
            <v>65</v>
          </cell>
          <cell r="G82">
            <v>0.18461538461538463</v>
          </cell>
          <cell r="H82">
            <v>806</v>
          </cell>
          <cell r="I82" t="str">
            <v>Yes</v>
          </cell>
        </row>
        <row r="83">
          <cell r="C83">
            <v>2504950</v>
          </cell>
          <cell r="D83" t="str">
            <v>Foxborough School District</v>
          </cell>
          <cell r="E83">
            <v>130</v>
          </cell>
          <cell r="F83">
            <v>2972</v>
          </cell>
          <cell r="G83">
            <v>4.374158815612382E-2</v>
          </cell>
          <cell r="H83">
            <v>18606</v>
          </cell>
          <cell r="I83" t="str">
            <v>Yes</v>
          </cell>
        </row>
        <row r="84">
          <cell r="C84">
            <v>2504980</v>
          </cell>
          <cell r="D84" t="str">
            <v>Framingham School District</v>
          </cell>
          <cell r="E84">
            <v>1346</v>
          </cell>
          <cell r="F84">
            <v>10022</v>
          </cell>
          <cell r="G84">
            <v>0.13430453003392537</v>
          </cell>
          <cell r="H84">
            <v>71701</v>
          </cell>
          <cell r="I84" t="str">
            <v>No</v>
          </cell>
        </row>
        <row r="85">
          <cell r="C85">
            <v>2505010</v>
          </cell>
          <cell r="D85" t="str">
            <v>Franklin School District</v>
          </cell>
          <cell r="E85">
            <v>193</v>
          </cell>
          <cell r="F85">
            <v>5722</v>
          </cell>
          <cell r="G85">
            <v>3.3729465221950368E-2</v>
          </cell>
          <cell r="H85">
            <v>33240</v>
          </cell>
          <cell r="I85" t="str">
            <v>No</v>
          </cell>
        </row>
        <row r="86">
          <cell r="C86">
            <v>2505070</v>
          </cell>
          <cell r="D86" t="str">
            <v>Freetown-Lakeville School District</v>
          </cell>
          <cell r="E86">
            <v>158</v>
          </cell>
          <cell r="F86">
            <v>3408</v>
          </cell>
          <cell r="G86">
            <v>4.6361502347417843E-2</v>
          </cell>
          <cell r="H86">
            <v>20792</v>
          </cell>
          <cell r="I86" t="str">
            <v>No</v>
          </cell>
        </row>
        <row r="87">
          <cell r="C87">
            <v>2505100</v>
          </cell>
          <cell r="D87" t="str">
            <v>Frontier School District</v>
          </cell>
          <cell r="E87">
            <v>55</v>
          </cell>
          <cell r="F87">
            <v>722</v>
          </cell>
          <cell r="G87">
            <v>7.6177285318559551E-2</v>
          </cell>
          <cell r="H87">
            <v>12098</v>
          </cell>
          <cell r="I87" t="str">
            <v>Yes</v>
          </cell>
        </row>
        <row r="88">
          <cell r="C88">
            <v>2505130</v>
          </cell>
          <cell r="D88" t="str">
            <v>Gardner School District</v>
          </cell>
          <cell r="E88">
            <v>444</v>
          </cell>
          <cell r="F88">
            <v>2757</v>
          </cell>
          <cell r="G88">
            <v>0.16104461371055495</v>
          </cell>
          <cell r="H88">
            <v>21307</v>
          </cell>
          <cell r="I88" t="str">
            <v>No</v>
          </cell>
        </row>
        <row r="89">
          <cell r="C89">
            <v>2505160</v>
          </cell>
          <cell r="D89" t="str">
            <v>Gateway School District</v>
          </cell>
          <cell r="E89">
            <v>98</v>
          </cell>
          <cell r="F89">
            <v>996</v>
          </cell>
          <cell r="G89">
            <v>9.8393574297188757E-2</v>
          </cell>
          <cell r="H89">
            <v>7338</v>
          </cell>
          <cell r="I89" t="str">
            <v>Yes</v>
          </cell>
        </row>
        <row r="90">
          <cell r="C90">
            <v>2505220</v>
          </cell>
          <cell r="D90" t="str">
            <v>Georgetown School District</v>
          </cell>
          <cell r="E90">
            <v>62</v>
          </cell>
          <cell r="F90">
            <v>1458</v>
          </cell>
          <cell r="G90">
            <v>4.2524005486968448E-2</v>
          </cell>
          <cell r="H90">
            <v>8438</v>
          </cell>
          <cell r="I90" t="str">
            <v>Yes</v>
          </cell>
        </row>
        <row r="91">
          <cell r="C91">
            <v>2505270</v>
          </cell>
          <cell r="D91" t="str">
            <v>Gill-Montague School District</v>
          </cell>
          <cell r="E91">
            <v>200</v>
          </cell>
          <cell r="F91">
            <v>1397</v>
          </cell>
          <cell r="G91">
            <v>0.14316392269148176</v>
          </cell>
          <cell r="H91">
            <v>11774</v>
          </cell>
          <cell r="I91" t="str">
            <v>Yes</v>
          </cell>
        </row>
        <row r="92">
          <cell r="C92">
            <v>2505280</v>
          </cell>
          <cell r="D92" t="str">
            <v>Gloucester School District</v>
          </cell>
          <cell r="E92">
            <v>397</v>
          </cell>
          <cell r="F92">
            <v>3530</v>
          </cell>
          <cell r="G92">
            <v>0.11246458923512748</v>
          </cell>
          <cell r="H92">
            <v>29616</v>
          </cell>
          <cell r="I92" t="str">
            <v>No</v>
          </cell>
        </row>
        <row r="93">
          <cell r="C93">
            <v>2505340</v>
          </cell>
          <cell r="D93" t="str">
            <v>Gosnold School District</v>
          </cell>
          <cell r="E93">
            <v>0</v>
          </cell>
          <cell r="F93">
            <v>3</v>
          </cell>
          <cell r="G93">
            <v>0</v>
          </cell>
          <cell r="H93">
            <v>71</v>
          </cell>
          <cell r="I93" t="str">
            <v>Yes</v>
          </cell>
        </row>
        <row r="94">
          <cell r="C94">
            <v>2505370</v>
          </cell>
          <cell r="D94" t="str">
            <v>Grafton School District</v>
          </cell>
          <cell r="E94">
            <v>87</v>
          </cell>
          <cell r="F94">
            <v>3250</v>
          </cell>
          <cell r="G94">
            <v>2.6769230769230771E-2</v>
          </cell>
          <cell r="H94">
            <v>19683</v>
          </cell>
          <cell r="I94" t="str">
            <v>Yes</v>
          </cell>
        </row>
        <row r="95">
          <cell r="C95">
            <v>2505400</v>
          </cell>
          <cell r="D95" t="str">
            <v>Granby School District</v>
          </cell>
          <cell r="E95">
            <v>59</v>
          </cell>
          <cell r="F95">
            <v>842</v>
          </cell>
          <cell r="G95">
            <v>7.0071258907363418E-2</v>
          </cell>
          <cell r="H95">
            <v>6134</v>
          </cell>
          <cell r="I95" t="str">
            <v>Yes</v>
          </cell>
        </row>
        <row r="96">
          <cell r="C96">
            <v>2505490</v>
          </cell>
          <cell r="D96" t="str">
            <v>Greenfield School District</v>
          </cell>
          <cell r="E96">
            <v>398</v>
          </cell>
          <cell r="F96">
            <v>2170</v>
          </cell>
          <cell r="G96">
            <v>0.18341013824884791</v>
          </cell>
          <cell r="H96">
            <v>17734</v>
          </cell>
          <cell r="I96" t="str">
            <v>Yes</v>
          </cell>
        </row>
        <row r="97">
          <cell r="C97">
            <v>2505500</v>
          </cell>
          <cell r="D97" t="str">
            <v>Groton-Dunstable School District</v>
          </cell>
          <cell r="E97">
            <v>69</v>
          </cell>
          <cell r="F97">
            <v>2846</v>
          </cell>
          <cell r="G97">
            <v>2.4244553759662685E-2</v>
          </cell>
          <cell r="H97">
            <v>14539</v>
          </cell>
          <cell r="I97" t="str">
            <v>Yes</v>
          </cell>
        </row>
        <row r="98">
          <cell r="C98">
            <v>2505580</v>
          </cell>
          <cell r="D98" t="str">
            <v>Hadley School District</v>
          </cell>
          <cell r="E98">
            <v>38</v>
          </cell>
          <cell r="F98">
            <v>586</v>
          </cell>
          <cell r="G98">
            <v>6.4846416382252553E-2</v>
          </cell>
          <cell r="H98">
            <v>5334</v>
          </cell>
          <cell r="I98" t="str">
            <v>Yes</v>
          </cell>
        </row>
        <row r="99">
          <cell r="C99">
            <v>2505610</v>
          </cell>
          <cell r="D99" t="str">
            <v>Halifax School District</v>
          </cell>
          <cell r="E99">
            <v>28</v>
          </cell>
          <cell r="F99">
            <v>599</v>
          </cell>
          <cell r="G99">
            <v>4.6744574290484141E-2</v>
          </cell>
          <cell r="H99">
            <v>7782</v>
          </cell>
          <cell r="I99" t="str">
            <v>Yes</v>
          </cell>
        </row>
        <row r="100">
          <cell r="C100">
            <v>2505670</v>
          </cell>
          <cell r="D100" t="str">
            <v>Hamilton-Wenham School District</v>
          </cell>
          <cell r="E100">
            <v>61</v>
          </cell>
          <cell r="F100">
            <v>2222</v>
          </cell>
          <cell r="G100">
            <v>2.7452745274527453E-2</v>
          </cell>
          <cell r="H100">
            <v>12492</v>
          </cell>
          <cell r="I100" t="str">
            <v>Yes</v>
          </cell>
        </row>
        <row r="101">
          <cell r="C101">
            <v>2505730</v>
          </cell>
          <cell r="D101" t="str">
            <v>Hampden-Wilbraham School District</v>
          </cell>
          <cell r="E101">
            <v>142</v>
          </cell>
          <cell r="F101">
            <v>3134</v>
          </cell>
          <cell r="G101">
            <v>4.530950861518826E-2</v>
          </cell>
          <cell r="H101">
            <v>19378</v>
          </cell>
          <cell r="I101" t="str">
            <v>Yes</v>
          </cell>
        </row>
        <row r="102">
          <cell r="C102">
            <v>2505740</v>
          </cell>
          <cell r="D102" t="str">
            <v>Hampshire School District</v>
          </cell>
          <cell r="E102">
            <v>41</v>
          </cell>
          <cell r="F102">
            <v>859</v>
          </cell>
          <cell r="G102">
            <v>4.7729918509895226E-2</v>
          </cell>
          <cell r="H102">
            <v>12513</v>
          </cell>
          <cell r="I102" t="str">
            <v>Yes</v>
          </cell>
        </row>
        <row r="103">
          <cell r="C103">
            <v>2505760</v>
          </cell>
          <cell r="D103" t="str">
            <v>Hancock School District</v>
          </cell>
          <cell r="E103">
            <v>2</v>
          </cell>
          <cell r="F103">
            <v>43</v>
          </cell>
          <cell r="G103">
            <v>4.6511627906976744E-2</v>
          </cell>
          <cell r="H103">
            <v>750</v>
          </cell>
          <cell r="I103" t="str">
            <v>Yes</v>
          </cell>
        </row>
        <row r="104">
          <cell r="C104">
            <v>2505790</v>
          </cell>
          <cell r="D104" t="str">
            <v>Hanover School District</v>
          </cell>
          <cell r="E104">
            <v>73</v>
          </cell>
          <cell r="F104">
            <v>2871</v>
          </cell>
          <cell r="G104">
            <v>2.5426680599094392E-2</v>
          </cell>
          <cell r="H104">
            <v>14896</v>
          </cell>
          <cell r="I104" t="str">
            <v>Yes</v>
          </cell>
        </row>
        <row r="105">
          <cell r="C105">
            <v>2505880</v>
          </cell>
          <cell r="D105" t="str">
            <v>Harvard School District</v>
          </cell>
          <cell r="E105">
            <v>34</v>
          </cell>
          <cell r="F105">
            <v>1110</v>
          </cell>
          <cell r="G105">
            <v>3.063063063063063E-2</v>
          </cell>
          <cell r="H105">
            <v>6857</v>
          </cell>
          <cell r="I105" t="str">
            <v>Yes</v>
          </cell>
        </row>
        <row r="106">
          <cell r="C106">
            <v>2505940</v>
          </cell>
          <cell r="D106" t="str">
            <v>Hatfield School District</v>
          </cell>
          <cell r="E106">
            <v>14</v>
          </cell>
          <cell r="F106">
            <v>360</v>
          </cell>
          <cell r="G106">
            <v>3.888888888888889E-2</v>
          </cell>
          <cell r="H106">
            <v>3358</v>
          </cell>
          <cell r="I106" t="str">
            <v>Yes</v>
          </cell>
        </row>
        <row r="107">
          <cell r="C107">
            <v>2505970</v>
          </cell>
          <cell r="D107" t="str">
            <v>Haverhill School District</v>
          </cell>
          <cell r="E107">
            <v>1502</v>
          </cell>
          <cell r="F107">
            <v>9738</v>
          </cell>
          <cell r="G107">
            <v>0.15424111727254056</v>
          </cell>
          <cell r="H107">
            <v>67530</v>
          </cell>
          <cell r="I107" t="str">
            <v>No</v>
          </cell>
        </row>
        <row r="108">
          <cell r="C108">
            <v>2506000</v>
          </cell>
          <cell r="D108" t="str">
            <v>Hawlemont School District</v>
          </cell>
          <cell r="E108">
            <v>12</v>
          </cell>
          <cell r="F108">
            <v>85</v>
          </cell>
          <cell r="G108">
            <v>0.14117647058823529</v>
          </cell>
          <cell r="H108">
            <v>1535</v>
          </cell>
          <cell r="I108" t="str">
            <v>Yes</v>
          </cell>
        </row>
        <row r="109">
          <cell r="C109">
            <v>2506090</v>
          </cell>
          <cell r="D109" t="str">
            <v>Hingham School District</v>
          </cell>
          <cell r="E109">
            <v>86</v>
          </cell>
          <cell r="F109">
            <v>4585</v>
          </cell>
          <cell r="G109">
            <v>1.8756815703380589E-2</v>
          </cell>
          <cell r="H109">
            <v>24387</v>
          </cell>
          <cell r="I109" t="str">
            <v>No</v>
          </cell>
        </row>
        <row r="110">
          <cell r="C110">
            <v>2506150</v>
          </cell>
          <cell r="D110" t="str">
            <v>Holbrook School District</v>
          </cell>
          <cell r="E110">
            <v>120</v>
          </cell>
          <cell r="F110">
            <v>1622</v>
          </cell>
          <cell r="G110">
            <v>7.3982737361282372E-2</v>
          </cell>
          <cell r="H110">
            <v>11398</v>
          </cell>
          <cell r="I110" t="str">
            <v>Yes</v>
          </cell>
        </row>
        <row r="111">
          <cell r="C111">
            <v>2506210</v>
          </cell>
          <cell r="D111" t="str">
            <v>Holland School District</v>
          </cell>
          <cell r="E111">
            <v>14</v>
          </cell>
          <cell r="F111">
            <v>187</v>
          </cell>
          <cell r="G111">
            <v>7.4866310160427801E-2</v>
          </cell>
          <cell r="H111">
            <v>2576</v>
          </cell>
          <cell r="I111" t="str">
            <v>Yes</v>
          </cell>
        </row>
        <row r="112">
          <cell r="C112">
            <v>2506240</v>
          </cell>
          <cell r="D112" t="str">
            <v>Holliston School District</v>
          </cell>
          <cell r="E112">
            <v>62</v>
          </cell>
          <cell r="F112">
            <v>2945</v>
          </cell>
          <cell r="G112">
            <v>2.1052631578947368E-2</v>
          </cell>
          <cell r="H112">
            <v>14859</v>
          </cell>
          <cell r="I112" t="str">
            <v>Yes</v>
          </cell>
        </row>
        <row r="113">
          <cell r="C113">
            <v>2506270</v>
          </cell>
          <cell r="D113" t="str">
            <v>Holyoke School District</v>
          </cell>
          <cell r="E113">
            <v>1897</v>
          </cell>
          <cell r="F113">
            <v>5862</v>
          </cell>
          <cell r="G113">
            <v>0.32360968952575914</v>
          </cell>
          <cell r="H113">
            <v>37845</v>
          </cell>
          <cell r="I113" t="str">
            <v>No</v>
          </cell>
        </row>
        <row r="114">
          <cell r="C114">
            <v>2501780</v>
          </cell>
          <cell r="D114" t="str">
            <v>Hoosac Valley School District</v>
          </cell>
          <cell r="E114">
            <v>232</v>
          </cell>
          <cell r="F114">
            <v>1497</v>
          </cell>
          <cell r="G114">
            <v>0.15497661990647962</v>
          </cell>
          <cell r="H114">
            <v>11959</v>
          </cell>
          <cell r="I114" t="str">
            <v>Yes</v>
          </cell>
        </row>
        <row r="115">
          <cell r="C115">
            <v>2506300</v>
          </cell>
          <cell r="D115" t="str">
            <v>Hopedale School District</v>
          </cell>
          <cell r="E115">
            <v>43</v>
          </cell>
          <cell r="F115">
            <v>1021</v>
          </cell>
          <cell r="G115">
            <v>4.2115572967678747E-2</v>
          </cell>
          <cell r="H115">
            <v>6023</v>
          </cell>
          <cell r="I115" t="str">
            <v>Yes</v>
          </cell>
        </row>
        <row r="116">
          <cell r="C116">
            <v>2506330</v>
          </cell>
          <cell r="D116" t="str">
            <v>Hopkinton School District</v>
          </cell>
          <cell r="E116">
            <v>129</v>
          </cell>
          <cell r="F116">
            <v>4181</v>
          </cell>
          <cell r="G116">
            <v>3.0853862712269791E-2</v>
          </cell>
          <cell r="H116">
            <v>18587</v>
          </cell>
          <cell r="I116" t="str">
            <v>Yes</v>
          </cell>
        </row>
        <row r="117">
          <cell r="C117">
            <v>2506390</v>
          </cell>
          <cell r="D117" t="str">
            <v>Hudson School District</v>
          </cell>
          <cell r="E117">
            <v>203</v>
          </cell>
          <cell r="F117">
            <v>2848</v>
          </cell>
          <cell r="G117">
            <v>7.127808988764045E-2</v>
          </cell>
          <cell r="H117">
            <v>19909</v>
          </cell>
          <cell r="I117" t="str">
            <v>Yes</v>
          </cell>
        </row>
        <row r="118">
          <cell r="C118">
            <v>2506420</v>
          </cell>
          <cell r="D118" t="str">
            <v>Hull School District</v>
          </cell>
          <cell r="E118">
            <v>90</v>
          </cell>
          <cell r="F118">
            <v>921</v>
          </cell>
          <cell r="G118">
            <v>9.7719869706840393E-2</v>
          </cell>
          <cell r="H118">
            <v>10115</v>
          </cell>
          <cell r="I118" t="str">
            <v>Yes</v>
          </cell>
        </row>
        <row r="119">
          <cell r="C119">
            <v>2506480</v>
          </cell>
          <cell r="D119" t="str">
            <v>Ipswich School District</v>
          </cell>
          <cell r="E119">
            <v>84</v>
          </cell>
          <cell r="F119">
            <v>1806</v>
          </cell>
          <cell r="G119">
            <v>4.6511627906976744E-2</v>
          </cell>
          <cell r="H119">
            <v>13733</v>
          </cell>
          <cell r="I119" t="str">
            <v>Yes</v>
          </cell>
        </row>
        <row r="120">
          <cell r="C120">
            <v>2506510</v>
          </cell>
          <cell r="D120" t="str">
            <v>King Philip School District</v>
          </cell>
          <cell r="E120">
            <v>79</v>
          </cell>
          <cell r="F120">
            <v>2656</v>
          </cell>
          <cell r="G120">
            <v>2.9743975903614456E-2</v>
          </cell>
          <cell r="H120">
            <v>33764</v>
          </cell>
          <cell r="I120" t="str">
            <v>No</v>
          </cell>
        </row>
        <row r="121">
          <cell r="C121">
            <v>2506540</v>
          </cell>
          <cell r="D121" t="str">
            <v>Kingston School District</v>
          </cell>
          <cell r="E121">
            <v>72</v>
          </cell>
          <cell r="F121">
            <v>1210</v>
          </cell>
          <cell r="G121">
            <v>5.9504132231404959E-2</v>
          </cell>
          <cell r="H121">
            <v>13766</v>
          </cell>
          <cell r="I121" t="str">
            <v>Yes</v>
          </cell>
        </row>
        <row r="122">
          <cell r="C122">
            <v>2506660</v>
          </cell>
          <cell r="D122" t="str">
            <v>Lawrence School District</v>
          </cell>
          <cell r="E122">
            <v>3565</v>
          </cell>
          <cell r="F122">
            <v>16262</v>
          </cell>
          <cell r="G122">
            <v>0.219222727831755</v>
          </cell>
          <cell r="H122">
            <v>88806</v>
          </cell>
          <cell r="I122" t="str">
            <v>No</v>
          </cell>
        </row>
        <row r="123">
          <cell r="C123">
            <v>2506690</v>
          </cell>
          <cell r="D123" t="str">
            <v>Lee School District</v>
          </cell>
          <cell r="E123">
            <v>53</v>
          </cell>
          <cell r="F123">
            <v>647</v>
          </cell>
          <cell r="G123">
            <v>8.1916537867078823E-2</v>
          </cell>
          <cell r="H123">
            <v>6159</v>
          </cell>
          <cell r="I123" t="str">
            <v>Yes</v>
          </cell>
        </row>
        <row r="124">
          <cell r="C124">
            <v>2525015</v>
          </cell>
          <cell r="D124" t="str">
            <v>Lee/Berkshire Hills in Farmington River Regional (7-12)</v>
          </cell>
          <cell r="E124">
            <v>8</v>
          </cell>
          <cell r="F124">
            <v>117</v>
          </cell>
          <cell r="G124">
            <v>6.8376068376068383E-2</v>
          </cell>
          <cell r="H124">
            <v>2599</v>
          </cell>
          <cell r="I124" t="str">
            <v>Yes</v>
          </cell>
        </row>
        <row r="125">
          <cell r="C125">
            <v>2506720</v>
          </cell>
          <cell r="D125" t="str">
            <v>Leicester School District</v>
          </cell>
          <cell r="E125">
            <v>122</v>
          </cell>
          <cell r="F125">
            <v>1614</v>
          </cell>
          <cell r="G125">
            <v>7.5588599752168528E-2</v>
          </cell>
          <cell r="H125">
            <v>11098</v>
          </cell>
          <cell r="I125" t="str">
            <v>Yes</v>
          </cell>
        </row>
        <row r="126">
          <cell r="C126">
            <v>2506750</v>
          </cell>
          <cell r="D126" t="str">
            <v>Lenox School District</v>
          </cell>
          <cell r="E126">
            <v>47</v>
          </cell>
          <cell r="F126">
            <v>545</v>
          </cell>
          <cell r="G126">
            <v>8.6238532110091748E-2</v>
          </cell>
          <cell r="H126">
            <v>5049</v>
          </cell>
          <cell r="I126" t="str">
            <v>Yes</v>
          </cell>
        </row>
        <row r="127">
          <cell r="C127">
            <v>2506780</v>
          </cell>
          <cell r="D127" t="str">
            <v>Leominster School District</v>
          </cell>
          <cell r="E127">
            <v>834</v>
          </cell>
          <cell r="F127">
            <v>6484</v>
          </cell>
          <cell r="G127">
            <v>0.12862430598396052</v>
          </cell>
          <cell r="H127">
            <v>43823</v>
          </cell>
          <cell r="I127" t="str">
            <v>No</v>
          </cell>
        </row>
        <row r="128">
          <cell r="C128">
            <v>2506810</v>
          </cell>
          <cell r="D128" t="str">
            <v>Leverett School District</v>
          </cell>
          <cell r="E128">
            <v>8</v>
          </cell>
          <cell r="F128">
            <v>114</v>
          </cell>
          <cell r="G128">
            <v>7.0175438596491224E-2</v>
          </cell>
          <cell r="H128">
            <v>1861</v>
          </cell>
          <cell r="I128" t="str">
            <v>Yes</v>
          </cell>
        </row>
        <row r="129">
          <cell r="C129">
            <v>2506840</v>
          </cell>
          <cell r="D129" t="str">
            <v>Lexington School District</v>
          </cell>
          <cell r="E129">
            <v>271</v>
          </cell>
          <cell r="F129">
            <v>7290</v>
          </cell>
          <cell r="G129">
            <v>3.7174211248285322E-2</v>
          </cell>
          <cell r="H129">
            <v>34139</v>
          </cell>
          <cell r="I129" t="str">
            <v>No</v>
          </cell>
        </row>
        <row r="130">
          <cell r="C130">
            <v>2506900</v>
          </cell>
          <cell r="D130" t="str">
            <v>Lincoln School District</v>
          </cell>
          <cell r="E130">
            <v>27</v>
          </cell>
          <cell r="F130">
            <v>847</v>
          </cell>
          <cell r="G130">
            <v>3.1877213695395513E-2</v>
          </cell>
          <cell r="H130">
            <v>6950</v>
          </cell>
          <cell r="I130" t="str">
            <v>Yes</v>
          </cell>
        </row>
        <row r="131">
          <cell r="C131">
            <v>2506930</v>
          </cell>
          <cell r="D131" t="str">
            <v>Lincoln-Sudbury School District</v>
          </cell>
          <cell r="E131">
            <v>40</v>
          </cell>
          <cell r="F131">
            <v>1703</v>
          </cell>
          <cell r="G131">
            <v>2.3487962419260128E-2</v>
          </cell>
          <cell r="H131">
            <v>25711</v>
          </cell>
          <cell r="I131" t="str">
            <v>No</v>
          </cell>
        </row>
        <row r="132">
          <cell r="C132">
            <v>2506960</v>
          </cell>
          <cell r="D132" t="str">
            <v>Littleton School District</v>
          </cell>
          <cell r="E132">
            <v>58</v>
          </cell>
          <cell r="F132">
            <v>1746</v>
          </cell>
          <cell r="G132">
            <v>3.3218785796105384E-2</v>
          </cell>
          <cell r="H132">
            <v>10048</v>
          </cell>
          <cell r="I132" t="str">
            <v>Yes</v>
          </cell>
        </row>
        <row r="133">
          <cell r="C133">
            <v>2506990</v>
          </cell>
          <cell r="D133" t="str">
            <v>Longmeadow School District</v>
          </cell>
          <cell r="E133">
            <v>88</v>
          </cell>
          <cell r="F133">
            <v>2969</v>
          </cell>
          <cell r="G133">
            <v>2.9639609296059279E-2</v>
          </cell>
          <cell r="H133">
            <v>15690</v>
          </cell>
          <cell r="I133" t="str">
            <v>Yes</v>
          </cell>
        </row>
        <row r="134">
          <cell r="C134">
            <v>2507020</v>
          </cell>
          <cell r="D134" t="str">
            <v>Lowell School District</v>
          </cell>
          <cell r="E134">
            <v>3531</v>
          </cell>
          <cell r="F134">
            <v>17358</v>
          </cell>
          <cell r="G134">
            <v>0.20342205323193915</v>
          </cell>
          <cell r="H134">
            <v>114499</v>
          </cell>
          <cell r="I134" t="str">
            <v>No</v>
          </cell>
        </row>
        <row r="135">
          <cell r="C135">
            <v>2507050</v>
          </cell>
          <cell r="D135" t="str">
            <v>Ludlow School District</v>
          </cell>
          <cell r="E135">
            <v>229</v>
          </cell>
          <cell r="F135">
            <v>2622</v>
          </cell>
          <cell r="G135">
            <v>8.7337909992372231E-2</v>
          </cell>
          <cell r="H135">
            <v>20786</v>
          </cell>
          <cell r="I135" t="str">
            <v>No</v>
          </cell>
        </row>
        <row r="136">
          <cell r="C136">
            <v>2507080</v>
          </cell>
          <cell r="D136" t="str">
            <v>Lunenburg School District</v>
          </cell>
          <cell r="E136">
            <v>120</v>
          </cell>
          <cell r="F136">
            <v>1987</v>
          </cell>
          <cell r="G136">
            <v>6.0392551585304481E-2</v>
          </cell>
          <cell r="H136">
            <v>11793</v>
          </cell>
          <cell r="I136" t="str">
            <v>Yes</v>
          </cell>
        </row>
        <row r="137">
          <cell r="C137">
            <v>2507110</v>
          </cell>
          <cell r="D137" t="str">
            <v>Lynn School District</v>
          </cell>
          <cell r="E137">
            <v>3440</v>
          </cell>
          <cell r="F137">
            <v>17128</v>
          </cell>
          <cell r="G137">
            <v>0.20084072863148061</v>
          </cell>
          <cell r="H137">
            <v>100870</v>
          </cell>
          <cell r="I137" t="str">
            <v>No</v>
          </cell>
        </row>
        <row r="138">
          <cell r="C138">
            <v>2507140</v>
          </cell>
          <cell r="D138" t="str">
            <v>Lynnfield School District</v>
          </cell>
          <cell r="E138">
            <v>84</v>
          </cell>
          <cell r="F138">
            <v>2553</v>
          </cell>
          <cell r="G138">
            <v>3.2902467685076382E-2</v>
          </cell>
          <cell r="H138">
            <v>12951</v>
          </cell>
          <cell r="I138" t="str">
            <v>Yes</v>
          </cell>
        </row>
        <row r="139">
          <cell r="C139">
            <v>2507170</v>
          </cell>
          <cell r="D139" t="str">
            <v>Malden School District</v>
          </cell>
          <cell r="E139">
            <v>1158</v>
          </cell>
          <cell r="F139">
            <v>7773</v>
          </cell>
          <cell r="G139">
            <v>0.14897722886916248</v>
          </cell>
          <cell r="H139">
            <v>65658</v>
          </cell>
          <cell r="I139" t="str">
            <v>No</v>
          </cell>
        </row>
        <row r="140">
          <cell r="C140">
            <v>2500067</v>
          </cell>
          <cell r="D140" t="str">
            <v>Manchester Essex Regional School District</v>
          </cell>
          <cell r="E140">
            <v>65</v>
          </cell>
          <cell r="F140">
            <v>1568</v>
          </cell>
          <cell r="G140">
            <v>4.1454081632653059E-2</v>
          </cell>
          <cell r="H140">
            <v>9036</v>
          </cell>
          <cell r="I140" t="str">
            <v>Yes</v>
          </cell>
        </row>
        <row r="141">
          <cell r="C141">
            <v>2507230</v>
          </cell>
          <cell r="D141" t="str">
            <v>Mansfield School District</v>
          </cell>
          <cell r="E141">
            <v>231</v>
          </cell>
          <cell r="F141">
            <v>4289</v>
          </cell>
          <cell r="G141">
            <v>5.3858708323618561E-2</v>
          </cell>
          <cell r="H141">
            <v>23896</v>
          </cell>
          <cell r="I141" t="str">
            <v>No</v>
          </cell>
        </row>
        <row r="142">
          <cell r="C142">
            <v>2507260</v>
          </cell>
          <cell r="D142" t="str">
            <v>Marblehead School District</v>
          </cell>
          <cell r="E142">
            <v>118</v>
          </cell>
          <cell r="F142">
            <v>3449</v>
          </cell>
          <cell r="G142">
            <v>3.4212815308785158E-2</v>
          </cell>
          <cell r="H142">
            <v>20364</v>
          </cell>
          <cell r="I142" t="str">
            <v>No</v>
          </cell>
        </row>
        <row r="143">
          <cell r="C143">
            <v>2507290</v>
          </cell>
          <cell r="D143" t="str">
            <v>Marion School District</v>
          </cell>
          <cell r="E143">
            <v>21</v>
          </cell>
          <cell r="F143">
            <v>402</v>
          </cell>
          <cell r="G143">
            <v>5.2238805970149252E-2</v>
          </cell>
          <cell r="H143">
            <v>5370</v>
          </cell>
          <cell r="I143" t="str">
            <v>Yes</v>
          </cell>
        </row>
        <row r="144">
          <cell r="C144">
            <v>2507320</v>
          </cell>
          <cell r="D144" t="str">
            <v>Marlborough School District</v>
          </cell>
          <cell r="E144">
            <v>788</v>
          </cell>
          <cell r="F144">
            <v>5692</v>
          </cell>
          <cell r="G144">
            <v>0.13843991567111735</v>
          </cell>
          <cell r="H144">
            <v>41411</v>
          </cell>
          <cell r="I144" t="str">
            <v>No</v>
          </cell>
        </row>
        <row r="145">
          <cell r="C145">
            <v>2507350</v>
          </cell>
          <cell r="D145" t="str">
            <v>Marshfield School District</v>
          </cell>
          <cell r="E145">
            <v>141</v>
          </cell>
          <cell r="F145">
            <v>3937</v>
          </cell>
          <cell r="G145">
            <v>3.5814071628143256E-2</v>
          </cell>
          <cell r="H145">
            <v>25934</v>
          </cell>
          <cell r="I145" t="str">
            <v>No</v>
          </cell>
        </row>
        <row r="146">
          <cell r="C146">
            <v>2507380</v>
          </cell>
          <cell r="D146" t="str">
            <v>Martha's Vineyard School District</v>
          </cell>
          <cell r="E146">
            <v>69</v>
          </cell>
          <cell r="F146">
            <v>915</v>
          </cell>
          <cell r="G146">
            <v>7.5409836065573776E-2</v>
          </cell>
          <cell r="H146">
            <v>20797</v>
          </cell>
          <cell r="I146" t="str">
            <v>No</v>
          </cell>
        </row>
        <row r="147">
          <cell r="C147">
            <v>2507410</v>
          </cell>
          <cell r="D147" t="str">
            <v>Masconomet School District</v>
          </cell>
          <cell r="E147">
            <v>46</v>
          </cell>
          <cell r="F147">
            <v>2286</v>
          </cell>
          <cell r="G147">
            <v>2.0122484689413824E-2</v>
          </cell>
          <cell r="H147">
            <v>24458</v>
          </cell>
          <cell r="I147" t="str">
            <v>No</v>
          </cell>
        </row>
        <row r="148">
          <cell r="C148">
            <v>2507440</v>
          </cell>
          <cell r="D148" t="str">
            <v>Mashpee School District</v>
          </cell>
          <cell r="E148">
            <v>150</v>
          </cell>
          <cell r="F148">
            <v>1643</v>
          </cell>
          <cell r="G148">
            <v>9.129640900791236E-2</v>
          </cell>
          <cell r="H148">
            <v>15288</v>
          </cell>
          <cell r="I148" t="str">
            <v>Yes</v>
          </cell>
        </row>
        <row r="149">
          <cell r="C149">
            <v>2507470</v>
          </cell>
          <cell r="D149" t="str">
            <v>Mattapoisett School District</v>
          </cell>
          <cell r="E149">
            <v>22</v>
          </cell>
          <cell r="F149">
            <v>439</v>
          </cell>
          <cell r="G149">
            <v>5.011389521640091E-2</v>
          </cell>
          <cell r="H149">
            <v>6535</v>
          </cell>
          <cell r="I149" t="str">
            <v>Yes</v>
          </cell>
        </row>
        <row r="150">
          <cell r="C150">
            <v>2507500</v>
          </cell>
          <cell r="D150" t="str">
            <v>Maynard School District</v>
          </cell>
          <cell r="E150">
            <v>111</v>
          </cell>
          <cell r="F150">
            <v>1462</v>
          </cell>
          <cell r="G150">
            <v>7.5923392612859103E-2</v>
          </cell>
          <cell r="H150">
            <v>10648</v>
          </cell>
          <cell r="I150" t="str">
            <v>Yes</v>
          </cell>
        </row>
        <row r="151">
          <cell r="C151">
            <v>2507530</v>
          </cell>
          <cell r="D151" t="str">
            <v>Medfield School District</v>
          </cell>
          <cell r="E151">
            <v>37</v>
          </cell>
          <cell r="F151">
            <v>2904</v>
          </cell>
          <cell r="G151">
            <v>1.2741046831955923E-2</v>
          </cell>
          <cell r="H151">
            <v>12791</v>
          </cell>
          <cell r="I151" t="str">
            <v>Yes</v>
          </cell>
        </row>
        <row r="152">
          <cell r="C152">
            <v>2507560</v>
          </cell>
          <cell r="D152" t="str">
            <v>Medford School District</v>
          </cell>
          <cell r="E152">
            <v>484</v>
          </cell>
          <cell r="F152">
            <v>5728</v>
          </cell>
          <cell r="G152">
            <v>8.4497206703910616E-2</v>
          </cell>
          <cell r="H152">
            <v>59114</v>
          </cell>
          <cell r="I152" t="str">
            <v>No</v>
          </cell>
        </row>
        <row r="153">
          <cell r="C153">
            <v>2507590</v>
          </cell>
          <cell r="D153" t="str">
            <v>Medway School District</v>
          </cell>
          <cell r="E153">
            <v>55</v>
          </cell>
          <cell r="F153">
            <v>2399</v>
          </cell>
          <cell r="G153">
            <v>2.2926219258024176E-2</v>
          </cell>
          <cell r="H153">
            <v>13107</v>
          </cell>
          <cell r="I153" t="str">
            <v>Yes</v>
          </cell>
        </row>
        <row r="154">
          <cell r="C154">
            <v>2507620</v>
          </cell>
          <cell r="D154" t="str">
            <v>Melrose School District</v>
          </cell>
          <cell r="E154">
            <v>166</v>
          </cell>
          <cell r="F154">
            <v>4525</v>
          </cell>
          <cell r="G154">
            <v>3.6685082872928175E-2</v>
          </cell>
          <cell r="H154">
            <v>29545</v>
          </cell>
          <cell r="I154" t="str">
            <v>No</v>
          </cell>
        </row>
        <row r="155">
          <cell r="C155">
            <v>2507680</v>
          </cell>
          <cell r="D155" t="str">
            <v>Mendon-Upton School District</v>
          </cell>
          <cell r="E155">
            <v>61</v>
          </cell>
          <cell r="F155">
            <v>2582</v>
          </cell>
          <cell r="G155">
            <v>2.3625096824167312E-2</v>
          </cell>
          <cell r="H155">
            <v>14241</v>
          </cell>
          <cell r="I155" t="str">
            <v>Yes</v>
          </cell>
        </row>
        <row r="156">
          <cell r="C156">
            <v>2507740</v>
          </cell>
          <cell r="D156" t="str">
            <v>Methuen School District</v>
          </cell>
          <cell r="E156">
            <v>929</v>
          </cell>
          <cell r="F156">
            <v>8148</v>
          </cell>
          <cell r="G156">
            <v>0.11401570937653412</v>
          </cell>
          <cell r="H156">
            <v>52858</v>
          </cell>
          <cell r="I156" t="str">
            <v>No</v>
          </cell>
        </row>
        <row r="157">
          <cell r="C157">
            <v>2507770</v>
          </cell>
          <cell r="D157" t="str">
            <v>Middleborough School District</v>
          </cell>
          <cell r="E157">
            <v>324</v>
          </cell>
          <cell r="F157">
            <v>3470</v>
          </cell>
          <cell r="G157">
            <v>9.3371757925072046E-2</v>
          </cell>
          <cell r="H157">
            <v>24348</v>
          </cell>
          <cell r="I157" t="str">
            <v>No</v>
          </cell>
        </row>
        <row r="158">
          <cell r="C158">
            <v>2507830</v>
          </cell>
          <cell r="D158" t="str">
            <v>Middleton School District</v>
          </cell>
          <cell r="E158">
            <v>20</v>
          </cell>
          <cell r="F158">
            <v>741</v>
          </cell>
          <cell r="G158">
            <v>2.6990553306342781E-2</v>
          </cell>
          <cell r="H158">
            <v>9742</v>
          </cell>
          <cell r="I158" t="str">
            <v>Yes</v>
          </cell>
        </row>
        <row r="159">
          <cell r="C159">
            <v>2507860</v>
          </cell>
          <cell r="D159" t="str">
            <v>Milford School District</v>
          </cell>
          <cell r="E159">
            <v>527</v>
          </cell>
          <cell r="F159">
            <v>4524</v>
          </cell>
          <cell r="G159">
            <v>0.11648983200707339</v>
          </cell>
          <cell r="H159">
            <v>30408</v>
          </cell>
          <cell r="I159" t="str">
            <v>No</v>
          </cell>
        </row>
        <row r="160">
          <cell r="C160">
            <v>2507890</v>
          </cell>
          <cell r="D160" t="str">
            <v>Millbury School District</v>
          </cell>
          <cell r="E160">
            <v>141</v>
          </cell>
          <cell r="F160">
            <v>1886</v>
          </cell>
          <cell r="G160">
            <v>7.4761399787910923E-2</v>
          </cell>
          <cell r="H160">
            <v>13844</v>
          </cell>
          <cell r="I160" t="str">
            <v>Yes</v>
          </cell>
        </row>
        <row r="161">
          <cell r="C161">
            <v>2507920</v>
          </cell>
          <cell r="D161" t="str">
            <v>Millis School District</v>
          </cell>
          <cell r="E161">
            <v>39</v>
          </cell>
          <cell r="F161">
            <v>1301</v>
          </cell>
          <cell r="G161">
            <v>2.997694081475788E-2</v>
          </cell>
          <cell r="H161">
            <v>8455</v>
          </cell>
          <cell r="I161" t="str">
            <v>Yes</v>
          </cell>
        </row>
        <row r="162">
          <cell r="C162">
            <v>2507980</v>
          </cell>
          <cell r="D162" t="str">
            <v>Milton School District</v>
          </cell>
          <cell r="E162">
            <v>126</v>
          </cell>
          <cell r="F162">
            <v>5273</v>
          </cell>
          <cell r="G162">
            <v>2.3895315759529679E-2</v>
          </cell>
          <cell r="H162">
            <v>28612</v>
          </cell>
          <cell r="I162" t="str">
            <v>No</v>
          </cell>
        </row>
        <row r="163">
          <cell r="C163">
            <v>2507990</v>
          </cell>
          <cell r="D163" t="str">
            <v>Mohawk Trail School District</v>
          </cell>
          <cell r="E163">
            <v>137</v>
          </cell>
          <cell r="F163">
            <v>1119</v>
          </cell>
          <cell r="G163">
            <v>0.1224307417336908</v>
          </cell>
          <cell r="H163">
            <v>10301</v>
          </cell>
          <cell r="I163" t="str">
            <v>Yes</v>
          </cell>
        </row>
        <row r="164">
          <cell r="C164">
            <v>2500544</v>
          </cell>
          <cell r="D164" t="str">
            <v>Monomoy Regional School District</v>
          </cell>
          <cell r="E164">
            <v>128</v>
          </cell>
          <cell r="F164">
            <v>1853</v>
          </cell>
          <cell r="G164">
            <v>6.9077172153264976E-2</v>
          </cell>
          <cell r="H164">
            <v>20337</v>
          </cell>
          <cell r="I164" t="str">
            <v>No</v>
          </cell>
        </row>
        <row r="165">
          <cell r="C165">
            <v>2508040</v>
          </cell>
          <cell r="D165" t="str">
            <v>Monson School District</v>
          </cell>
          <cell r="E165">
            <v>105</v>
          </cell>
          <cell r="F165">
            <v>1085</v>
          </cell>
          <cell r="G165">
            <v>9.6774193548387094E-2</v>
          </cell>
          <cell r="H165">
            <v>8063</v>
          </cell>
          <cell r="I165" t="str">
            <v>Yes</v>
          </cell>
        </row>
        <row r="166">
          <cell r="C166">
            <v>2508160</v>
          </cell>
          <cell r="D166" t="str">
            <v>Mount Greylock School District</v>
          </cell>
          <cell r="E166">
            <v>89</v>
          </cell>
          <cell r="F166">
            <v>1123</v>
          </cell>
          <cell r="G166">
            <v>7.9252003561887802E-2</v>
          </cell>
          <cell r="H166">
            <v>10703</v>
          </cell>
          <cell r="I166" t="str">
            <v>Yes</v>
          </cell>
        </row>
        <row r="167">
          <cell r="C167">
            <v>2525013</v>
          </cell>
          <cell r="D167" t="str">
            <v>Mount Greylock/New Lebanon (NY) School Districts in Hancock (7-12)</v>
          </cell>
          <cell r="E167">
            <v>2</v>
          </cell>
          <cell r="F167">
            <v>40</v>
          </cell>
          <cell r="G167">
            <v>0.05</v>
          </cell>
          <cell r="H167">
            <v>750</v>
          </cell>
          <cell r="I167" t="str">
            <v>Yes</v>
          </cell>
        </row>
        <row r="168">
          <cell r="C168">
            <v>2508220</v>
          </cell>
          <cell r="D168" t="str">
            <v>Nahant School District</v>
          </cell>
          <cell r="E168">
            <v>13</v>
          </cell>
          <cell r="F168">
            <v>171</v>
          </cell>
          <cell r="G168">
            <v>7.6023391812865493E-2</v>
          </cell>
          <cell r="H168">
            <v>3321</v>
          </cell>
          <cell r="I168" t="str">
            <v>Yes</v>
          </cell>
        </row>
        <row r="169">
          <cell r="C169">
            <v>2508250</v>
          </cell>
          <cell r="D169" t="str">
            <v>Nantucket School District</v>
          </cell>
          <cell r="E169">
            <v>83</v>
          </cell>
          <cell r="F169">
            <v>2106</v>
          </cell>
          <cell r="G169">
            <v>3.9411206077872747E-2</v>
          </cell>
          <cell r="H169">
            <v>14421</v>
          </cell>
          <cell r="I169" t="str">
            <v>Yes</v>
          </cell>
        </row>
        <row r="170">
          <cell r="C170">
            <v>2508280</v>
          </cell>
          <cell r="D170" t="str">
            <v>Narragansett School District</v>
          </cell>
          <cell r="E170">
            <v>155</v>
          </cell>
          <cell r="F170">
            <v>1556</v>
          </cell>
          <cell r="G170">
            <v>9.9614395886889459E-2</v>
          </cell>
          <cell r="H170">
            <v>9884</v>
          </cell>
          <cell r="I170" t="str">
            <v>Yes</v>
          </cell>
        </row>
        <row r="171">
          <cell r="C171">
            <v>2508310</v>
          </cell>
          <cell r="D171" t="str">
            <v>Nashoba School District</v>
          </cell>
          <cell r="E171">
            <v>121</v>
          </cell>
          <cell r="F171">
            <v>3671</v>
          </cell>
          <cell r="G171">
            <v>3.2961046036502316E-2</v>
          </cell>
          <cell r="H171">
            <v>21228</v>
          </cell>
          <cell r="I171" t="str">
            <v>No</v>
          </cell>
        </row>
        <row r="172">
          <cell r="C172">
            <v>2508340</v>
          </cell>
          <cell r="D172" t="str">
            <v>Natick School District</v>
          </cell>
          <cell r="E172">
            <v>208</v>
          </cell>
          <cell r="F172">
            <v>5755</v>
          </cell>
          <cell r="G172">
            <v>3.614248479582971E-2</v>
          </cell>
          <cell r="H172">
            <v>36668</v>
          </cell>
          <cell r="I172" t="str">
            <v>No</v>
          </cell>
        </row>
        <row r="173">
          <cell r="C173">
            <v>2504560</v>
          </cell>
          <cell r="D173" t="str">
            <v>Nauset School District</v>
          </cell>
          <cell r="E173">
            <v>113</v>
          </cell>
          <cell r="F173">
            <v>1433</v>
          </cell>
          <cell r="G173">
            <v>7.8855547801814377E-2</v>
          </cell>
          <cell r="H173">
            <v>26335</v>
          </cell>
          <cell r="I173" t="str">
            <v>No</v>
          </cell>
        </row>
        <row r="174">
          <cell r="C174">
            <v>2525012</v>
          </cell>
          <cell r="D174" t="str">
            <v>Nauset/Provincetown School Districts in Turo (7-12)</v>
          </cell>
          <cell r="E174">
            <v>15</v>
          </cell>
          <cell r="F174">
            <v>89</v>
          </cell>
          <cell r="G174">
            <v>0.16853932584269662</v>
          </cell>
          <cell r="H174">
            <v>2491</v>
          </cell>
          <cell r="I174" t="str">
            <v>Yes</v>
          </cell>
        </row>
        <row r="175">
          <cell r="C175">
            <v>2508370</v>
          </cell>
          <cell r="D175" t="str">
            <v>Needham School District</v>
          </cell>
          <cell r="E175">
            <v>110</v>
          </cell>
          <cell r="F175">
            <v>6407</v>
          </cell>
          <cell r="G175">
            <v>1.7168721710628998E-2</v>
          </cell>
          <cell r="H175">
            <v>32071</v>
          </cell>
          <cell r="I175" t="str">
            <v>No</v>
          </cell>
        </row>
        <row r="176">
          <cell r="C176">
            <v>2508430</v>
          </cell>
          <cell r="D176" t="str">
            <v>New Bedford School District</v>
          </cell>
          <cell r="E176">
            <v>4023</v>
          </cell>
          <cell r="F176">
            <v>16094</v>
          </cell>
          <cell r="G176">
            <v>0.24996893252143657</v>
          </cell>
          <cell r="H176">
            <v>101230</v>
          </cell>
          <cell r="I176" t="str">
            <v>No</v>
          </cell>
        </row>
        <row r="177">
          <cell r="C177">
            <v>2508530</v>
          </cell>
          <cell r="D177" t="str">
            <v>New Salem-Wendell School District</v>
          </cell>
          <cell r="E177">
            <v>13</v>
          </cell>
          <cell r="F177">
            <v>131</v>
          </cell>
          <cell r="G177">
            <v>9.9236641221374045E-2</v>
          </cell>
          <cell r="H177">
            <v>1903</v>
          </cell>
          <cell r="I177" t="str">
            <v>Yes</v>
          </cell>
        </row>
        <row r="178">
          <cell r="C178">
            <v>2508580</v>
          </cell>
          <cell r="D178" t="str">
            <v>Newburyport School District</v>
          </cell>
          <cell r="E178">
            <v>102</v>
          </cell>
          <cell r="F178">
            <v>2445</v>
          </cell>
          <cell r="G178">
            <v>4.1717791411042947E-2</v>
          </cell>
          <cell r="H178">
            <v>18220</v>
          </cell>
          <cell r="I178" t="str">
            <v>Yes</v>
          </cell>
        </row>
        <row r="179">
          <cell r="C179">
            <v>2508610</v>
          </cell>
          <cell r="D179" t="str">
            <v>Newton School District</v>
          </cell>
          <cell r="E179">
            <v>581</v>
          </cell>
          <cell r="F179">
            <v>14101</v>
          </cell>
          <cell r="G179">
            <v>4.1202751577902277E-2</v>
          </cell>
          <cell r="H179">
            <v>88111</v>
          </cell>
          <cell r="I179" t="str">
            <v>No</v>
          </cell>
        </row>
        <row r="180">
          <cell r="C180">
            <v>2508640</v>
          </cell>
          <cell r="D180" t="str">
            <v>Norfolk School District</v>
          </cell>
          <cell r="E180">
            <v>18</v>
          </cell>
          <cell r="F180">
            <v>1035</v>
          </cell>
          <cell r="G180">
            <v>1.7391304347826087E-2</v>
          </cell>
          <cell r="H180">
            <v>11655</v>
          </cell>
          <cell r="I180" t="str">
            <v>Yes</v>
          </cell>
        </row>
        <row r="181">
          <cell r="C181">
            <v>2508670</v>
          </cell>
          <cell r="D181" t="str">
            <v>North Adams School District</v>
          </cell>
          <cell r="E181">
            <v>334</v>
          </cell>
          <cell r="F181">
            <v>1552</v>
          </cell>
          <cell r="G181">
            <v>0.21520618556701032</v>
          </cell>
          <cell r="H181">
            <v>15292</v>
          </cell>
          <cell r="I181" t="str">
            <v>Yes</v>
          </cell>
        </row>
        <row r="182">
          <cell r="C182">
            <v>2508700</v>
          </cell>
          <cell r="D182" t="str">
            <v>North Andover School District</v>
          </cell>
          <cell r="E182">
            <v>284</v>
          </cell>
          <cell r="F182">
            <v>5277</v>
          </cell>
          <cell r="G182">
            <v>5.3818457456888381E-2</v>
          </cell>
          <cell r="H182">
            <v>30798</v>
          </cell>
          <cell r="I182" t="str">
            <v>No</v>
          </cell>
        </row>
        <row r="183">
          <cell r="C183">
            <v>2508730</v>
          </cell>
          <cell r="D183" t="str">
            <v>North Attleborough School District</v>
          </cell>
          <cell r="E183">
            <v>342</v>
          </cell>
          <cell r="F183">
            <v>5053</v>
          </cell>
          <cell r="G183">
            <v>6.768256481298239E-2</v>
          </cell>
          <cell r="H183">
            <v>30880</v>
          </cell>
          <cell r="I183" t="str">
            <v>No</v>
          </cell>
        </row>
        <row r="184">
          <cell r="C184">
            <v>2508760</v>
          </cell>
          <cell r="D184" t="str">
            <v>North Brookfield School District</v>
          </cell>
          <cell r="E184">
            <v>83</v>
          </cell>
          <cell r="F184">
            <v>660</v>
          </cell>
          <cell r="G184">
            <v>0.12575757575757576</v>
          </cell>
          <cell r="H184">
            <v>4739</v>
          </cell>
          <cell r="I184" t="str">
            <v>Yes</v>
          </cell>
        </row>
        <row r="185">
          <cell r="C185">
            <v>2508790</v>
          </cell>
          <cell r="D185" t="str">
            <v>North Middlesex School District</v>
          </cell>
          <cell r="E185">
            <v>261</v>
          </cell>
          <cell r="F185">
            <v>3842</v>
          </cell>
          <cell r="G185">
            <v>6.7933368037480485E-2</v>
          </cell>
          <cell r="H185">
            <v>23706</v>
          </cell>
          <cell r="I185" t="str">
            <v>No</v>
          </cell>
        </row>
        <row r="186">
          <cell r="C186">
            <v>2508820</v>
          </cell>
          <cell r="D186" t="str">
            <v>North Reading School District</v>
          </cell>
          <cell r="E186">
            <v>57</v>
          </cell>
          <cell r="F186">
            <v>2657</v>
          </cell>
          <cell r="G186">
            <v>2.1452766277756868E-2</v>
          </cell>
          <cell r="H186">
            <v>15412</v>
          </cell>
          <cell r="I186" t="str">
            <v>Yes</v>
          </cell>
        </row>
        <row r="187">
          <cell r="C187">
            <v>2508850</v>
          </cell>
          <cell r="D187" t="str">
            <v>Northampton School District</v>
          </cell>
          <cell r="E187">
            <v>287</v>
          </cell>
          <cell r="F187">
            <v>3152</v>
          </cell>
          <cell r="G187">
            <v>9.1053299492385789E-2</v>
          </cell>
          <cell r="H187">
            <v>29622</v>
          </cell>
          <cell r="I187" t="str">
            <v>No</v>
          </cell>
        </row>
        <row r="188">
          <cell r="C188">
            <v>2508880</v>
          </cell>
          <cell r="D188" t="str">
            <v>Northborough School District</v>
          </cell>
          <cell r="E188">
            <v>73</v>
          </cell>
          <cell r="F188">
            <v>1953</v>
          </cell>
          <cell r="G188">
            <v>3.7378392217101895E-2</v>
          </cell>
          <cell r="H188">
            <v>15756</v>
          </cell>
          <cell r="I188" t="str">
            <v>Yes</v>
          </cell>
        </row>
        <row r="189">
          <cell r="C189">
            <v>2508910</v>
          </cell>
          <cell r="D189" t="str">
            <v>Northborough-Southborough School District</v>
          </cell>
          <cell r="E189">
            <v>44</v>
          </cell>
          <cell r="F189">
            <v>1618</v>
          </cell>
          <cell r="G189">
            <v>2.7194066749072928E-2</v>
          </cell>
          <cell r="H189">
            <v>26216</v>
          </cell>
          <cell r="I189" t="str">
            <v>No</v>
          </cell>
        </row>
        <row r="190">
          <cell r="C190">
            <v>2508940</v>
          </cell>
          <cell r="D190" t="str">
            <v>Northbridge School District</v>
          </cell>
          <cell r="E190">
            <v>236</v>
          </cell>
          <cell r="F190">
            <v>2466</v>
          </cell>
          <cell r="G190">
            <v>9.5701540957015413E-2</v>
          </cell>
          <cell r="H190">
            <v>16350</v>
          </cell>
          <cell r="I190" t="str">
            <v>Yes</v>
          </cell>
        </row>
        <row r="191">
          <cell r="C191">
            <v>2509000</v>
          </cell>
          <cell r="D191" t="str">
            <v>Norton School District</v>
          </cell>
          <cell r="E191">
            <v>207</v>
          </cell>
          <cell r="F191">
            <v>2655</v>
          </cell>
          <cell r="G191">
            <v>7.796610169491526E-2</v>
          </cell>
          <cell r="H191">
            <v>19231</v>
          </cell>
          <cell r="I191" t="str">
            <v>Yes</v>
          </cell>
        </row>
        <row r="192">
          <cell r="C192">
            <v>2509030</v>
          </cell>
          <cell r="D192" t="str">
            <v>Norwell School District</v>
          </cell>
          <cell r="E192">
            <v>58</v>
          </cell>
          <cell r="F192">
            <v>2395</v>
          </cell>
          <cell r="G192">
            <v>2.4217118997912318E-2</v>
          </cell>
          <cell r="H192">
            <v>11399</v>
          </cell>
          <cell r="I192" t="str">
            <v>Yes</v>
          </cell>
        </row>
        <row r="193">
          <cell r="C193">
            <v>2509060</v>
          </cell>
          <cell r="D193" t="str">
            <v>Norwood School District</v>
          </cell>
          <cell r="E193">
            <v>312</v>
          </cell>
          <cell r="F193">
            <v>4198</v>
          </cell>
          <cell r="G193">
            <v>7.4321105288232492E-2</v>
          </cell>
          <cell r="H193">
            <v>31591</v>
          </cell>
          <cell r="I193" t="str">
            <v>No</v>
          </cell>
        </row>
        <row r="194">
          <cell r="C194">
            <v>2504650</v>
          </cell>
          <cell r="D194" t="str">
            <v>Oak Bluffs School District</v>
          </cell>
          <cell r="E194">
            <v>34</v>
          </cell>
          <cell r="F194">
            <v>433</v>
          </cell>
          <cell r="G194">
            <v>7.8521939953810627E-2</v>
          </cell>
          <cell r="H194">
            <v>5410</v>
          </cell>
          <cell r="I194" t="str">
            <v>Yes</v>
          </cell>
        </row>
        <row r="195">
          <cell r="C195">
            <v>2509150</v>
          </cell>
          <cell r="D195" t="str">
            <v>Old Rochester School District</v>
          </cell>
          <cell r="E195">
            <v>53</v>
          </cell>
          <cell r="F195">
            <v>1281</v>
          </cell>
          <cell r="G195">
            <v>4.1373926619828257E-2</v>
          </cell>
          <cell r="H195">
            <v>17646</v>
          </cell>
          <cell r="I195" t="str">
            <v>Yes</v>
          </cell>
        </row>
        <row r="196">
          <cell r="C196">
            <v>2509180</v>
          </cell>
          <cell r="D196" t="str">
            <v>Orange School District</v>
          </cell>
          <cell r="E196">
            <v>125</v>
          </cell>
          <cell r="F196">
            <v>563</v>
          </cell>
          <cell r="G196">
            <v>0.22202486678507993</v>
          </cell>
          <cell r="H196">
            <v>7555</v>
          </cell>
          <cell r="I196" t="str">
            <v>Yes</v>
          </cell>
        </row>
        <row r="197">
          <cell r="C197">
            <v>2509210</v>
          </cell>
          <cell r="D197" t="str">
            <v>Orleans School District</v>
          </cell>
          <cell r="E197">
            <v>16</v>
          </cell>
          <cell r="F197">
            <v>163</v>
          </cell>
          <cell r="G197">
            <v>9.815950920245399E-2</v>
          </cell>
          <cell r="H197">
            <v>6402</v>
          </cell>
          <cell r="I197" t="str">
            <v>Yes</v>
          </cell>
        </row>
        <row r="198">
          <cell r="C198">
            <v>2509270</v>
          </cell>
          <cell r="D198" t="str">
            <v>Oxford School District</v>
          </cell>
          <cell r="E198">
            <v>149</v>
          </cell>
          <cell r="F198">
            <v>1852</v>
          </cell>
          <cell r="G198">
            <v>8.0453563714902809E-2</v>
          </cell>
          <cell r="H198">
            <v>13360</v>
          </cell>
          <cell r="I198" t="str">
            <v>Yes</v>
          </cell>
        </row>
        <row r="199">
          <cell r="C199">
            <v>2509300</v>
          </cell>
          <cell r="D199" t="str">
            <v>Palmer School District</v>
          </cell>
          <cell r="E199">
            <v>249</v>
          </cell>
          <cell r="F199">
            <v>1722</v>
          </cell>
          <cell r="G199">
            <v>0.14459930313588851</v>
          </cell>
          <cell r="H199">
            <v>12323</v>
          </cell>
          <cell r="I199" t="str">
            <v>Yes</v>
          </cell>
        </row>
        <row r="200">
          <cell r="C200">
            <v>2509360</v>
          </cell>
          <cell r="D200" t="str">
            <v>Peabody School District</v>
          </cell>
          <cell r="E200">
            <v>638</v>
          </cell>
          <cell r="F200">
            <v>6944</v>
          </cell>
          <cell r="G200">
            <v>9.1877880184331795E-2</v>
          </cell>
          <cell r="H200">
            <v>54275</v>
          </cell>
          <cell r="I200" t="str">
            <v>No</v>
          </cell>
        </row>
        <row r="201">
          <cell r="C201">
            <v>2509390</v>
          </cell>
          <cell r="D201" t="str">
            <v>Pelham School District</v>
          </cell>
          <cell r="E201">
            <v>2</v>
          </cell>
          <cell r="F201">
            <v>62</v>
          </cell>
          <cell r="G201">
            <v>3.2258064516129031E-2</v>
          </cell>
          <cell r="H201">
            <v>1282</v>
          </cell>
          <cell r="I201" t="str">
            <v>Yes</v>
          </cell>
        </row>
        <row r="202">
          <cell r="C202">
            <v>2509420</v>
          </cell>
          <cell r="D202" t="str">
            <v>Pembroke School District</v>
          </cell>
          <cell r="E202">
            <v>123</v>
          </cell>
          <cell r="F202">
            <v>2962</v>
          </cell>
          <cell r="G202">
            <v>4.1525995948683322E-2</v>
          </cell>
          <cell r="H202">
            <v>18439</v>
          </cell>
          <cell r="I202" t="str">
            <v>Yes</v>
          </cell>
        </row>
        <row r="203">
          <cell r="C203">
            <v>2509450</v>
          </cell>
          <cell r="D203" t="str">
            <v>Pentucket School District</v>
          </cell>
          <cell r="E203">
            <v>120</v>
          </cell>
          <cell r="F203">
            <v>2912</v>
          </cell>
          <cell r="G203">
            <v>4.1208791208791208E-2</v>
          </cell>
          <cell r="H203">
            <v>17907</v>
          </cell>
          <cell r="I203" t="str">
            <v>Yes</v>
          </cell>
        </row>
        <row r="204">
          <cell r="C204">
            <v>2509540</v>
          </cell>
          <cell r="D204" t="str">
            <v>Petersham School District</v>
          </cell>
          <cell r="E204">
            <v>8</v>
          </cell>
          <cell r="F204">
            <v>70</v>
          </cell>
          <cell r="G204">
            <v>0.11428571428571428</v>
          </cell>
          <cell r="H204">
            <v>1195</v>
          </cell>
          <cell r="I204" t="str">
            <v>Yes</v>
          </cell>
        </row>
        <row r="205">
          <cell r="C205">
            <v>2509600</v>
          </cell>
          <cell r="D205" t="str">
            <v>Pioneer Valley School District</v>
          </cell>
          <cell r="E205">
            <v>87</v>
          </cell>
          <cell r="F205">
            <v>863</v>
          </cell>
          <cell r="G205">
            <v>0.10081112398609501</v>
          </cell>
          <cell r="H205">
            <v>6470</v>
          </cell>
          <cell r="I205" t="str">
            <v>Yes</v>
          </cell>
        </row>
        <row r="206">
          <cell r="C206">
            <v>2509630</v>
          </cell>
          <cell r="D206" t="str">
            <v>Pittsfield School District</v>
          </cell>
          <cell r="E206">
            <v>1099</v>
          </cell>
          <cell r="F206">
            <v>5666</v>
          </cell>
          <cell r="G206">
            <v>0.19396399576420756</v>
          </cell>
          <cell r="H206">
            <v>44924</v>
          </cell>
          <cell r="I206" t="str">
            <v>No</v>
          </cell>
        </row>
        <row r="207">
          <cell r="C207">
            <v>2509690</v>
          </cell>
          <cell r="D207" t="str">
            <v>Plainville School District</v>
          </cell>
          <cell r="E207">
            <v>41</v>
          </cell>
          <cell r="F207">
            <v>749</v>
          </cell>
          <cell r="G207">
            <v>5.4739652870493989E-2</v>
          </cell>
          <cell r="H207">
            <v>9939</v>
          </cell>
          <cell r="I207" t="str">
            <v>Yes</v>
          </cell>
        </row>
        <row r="208">
          <cell r="C208">
            <v>2509720</v>
          </cell>
          <cell r="D208" t="str">
            <v>Plymouth School District</v>
          </cell>
          <cell r="E208">
            <v>627</v>
          </cell>
          <cell r="F208">
            <v>7765</v>
          </cell>
          <cell r="G208">
            <v>8.0746941403734701E-2</v>
          </cell>
          <cell r="H208">
            <v>61477</v>
          </cell>
          <cell r="I208" t="str">
            <v>No</v>
          </cell>
        </row>
        <row r="209">
          <cell r="C209">
            <v>2509780</v>
          </cell>
          <cell r="D209" t="str">
            <v>Plympton School District</v>
          </cell>
          <cell r="E209">
            <v>15</v>
          </cell>
          <cell r="F209">
            <v>241</v>
          </cell>
          <cell r="G209">
            <v>6.2240663900414939E-2</v>
          </cell>
          <cell r="H209">
            <v>2942</v>
          </cell>
          <cell r="I209" t="str">
            <v>Yes</v>
          </cell>
        </row>
        <row r="210">
          <cell r="C210">
            <v>2509840</v>
          </cell>
          <cell r="D210" t="str">
            <v>Provincetown School District</v>
          </cell>
          <cell r="E210">
            <v>14</v>
          </cell>
          <cell r="F210">
            <v>125</v>
          </cell>
          <cell r="G210">
            <v>0.112</v>
          </cell>
          <cell r="H210">
            <v>3719</v>
          </cell>
          <cell r="I210" t="str">
            <v>Yes</v>
          </cell>
        </row>
        <row r="211">
          <cell r="C211">
            <v>2500001</v>
          </cell>
          <cell r="D211" t="str">
            <v>Quabbin School District</v>
          </cell>
          <cell r="E211">
            <v>166</v>
          </cell>
          <cell r="F211">
            <v>2389</v>
          </cell>
          <cell r="G211">
            <v>6.9485140226035996E-2</v>
          </cell>
          <cell r="H211">
            <v>15387</v>
          </cell>
          <cell r="I211" t="str">
            <v>Yes</v>
          </cell>
        </row>
        <row r="212">
          <cell r="C212">
            <v>2512100</v>
          </cell>
          <cell r="D212" t="str">
            <v>Quaboag Regional School District</v>
          </cell>
          <cell r="E212">
            <v>126</v>
          </cell>
          <cell r="F212">
            <v>1289</v>
          </cell>
          <cell r="G212">
            <v>9.7750193948797512E-2</v>
          </cell>
          <cell r="H212">
            <v>8816</v>
          </cell>
          <cell r="I212" t="str">
            <v>Yes</v>
          </cell>
        </row>
        <row r="213">
          <cell r="C213">
            <v>2509870</v>
          </cell>
          <cell r="D213" t="str">
            <v>Quincy School District</v>
          </cell>
          <cell r="E213">
            <v>1031</v>
          </cell>
          <cell r="F213">
            <v>10338</v>
          </cell>
          <cell r="G213">
            <v>9.9729154575353071E-2</v>
          </cell>
          <cell r="H213">
            <v>101573</v>
          </cell>
          <cell r="I213" t="str">
            <v>No</v>
          </cell>
        </row>
        <row r="214">
          <cell r="C214">
            <v>2509900</v>
          </cell>
          <cell r="D214" t="str">
            <v>Ralph C. Mahar School District</v>
          </cell>
          <cell r="E214">
            <v>131</v>
          </cell>
          <cell r="F214">
            <v>762</v>
          </cell>
          <cell r="G214">
            <v>0.17191601049868765</v>
          </cell>
          <cell r="H214">
            <v>10653</v>
          </cell>
          <cell r="I214" t="str">
            <v>Yes</v>
          </cell>
        </row>
        <row r="215">
          <cell r="C215">
            <v>2509930</v>
          </cell>
          <cell r="D215" t="str">
            <v>Randolph School District</v>
          </cell>
          <cell r="E215">
            <v>481</v>
          </cell>
          <cell r="F215">
            <v>4784</v>
          </cell>
          <cell r="G215">
            <v>0.10054347826086957</v>
          </cell>
          <cell r="H215">
            <v>34962</v>
          </cell>
          <cell r="I215" t="str">
            <v>No</v>
          </cell>
        </row>
        <row r="216">
          <cell r="C216">
            <v>2509990</v>
          </cell>
          <cell r="D216" t="str">
            <v>Reading School District</v>
          </cell>
          <cell r="E216">
            <v>111</v>
          </cell>
          <cell r="F216">
            <v>4391</v>
          </cell>
          <cell r="G216">
            <v>2.5278979731268504E-2</v>
          </cell>
          <cell r="H216">
            <v>25285</v>
          </cell>
          <cell r="I216" t="str">
            <v>No</v>
          </cell>
        </row>
        <row r="217">
          <cell r="C217">
            <v>2510050</v>
          </cell>
          <cell r="D217" t="str">
            <v>Revere School District</v>
          </cell>
          <cell r="E217">
            <v>1620</v>
          </cell>
          <cell r="F217">
            <v>8653</v>
          </cell>
          <cell r="G217">
            <v>0.18721830578989945</v>
          </cell>
          <cell r="H217">
            <v>59727</v>
          </cell>
          <cell r="I217" t="str">
            <v>No</v>
          </cell>
        </row>
        <row r="218">
          <cell r="C218">
            <v>2510080</v>
          </cell>
          <cell r="D218" t="str">
            <v>Richmond School District</v>
          </cell>
          <cell r="E218">
            <v>9</v>
          </cell>
          <cell r="F218">
            <v>81</v>
          </cell>
          <cell r="G218">
            <v>0.1111111111111111</v>
          </cell>
          <cell r="H218">
            <v>1394</v>
          </cell>
          <cell r="I218" t="str">
            <v>Yes</v>
          </cell>
        </row>
        <row r="219">
          <cell r="C219">
            <v>2510140</v>
          </cell>
          <cell r="D219" t="str">
            <v>Rochester School District</v>
          </cell>
          <cell r="E219">
            <v>18</v>
          </cell>
          <cell r="F219">
            <v>511</v>
          </cell>
          <cell r="G219">
            <v>3.5225048923679059E-2</v>
          </cell>
          <cell r="H219">
            <v>5741</v>
          </cell>
          <cell r="I219" t="str">
            <v>Yes</v>
          </cell>
        </row>
        <row r="220">
          <cell r="C220">
            <v>2510170</v>
          </cell>
          <cell r="D220" t="str">
            <v>Rockland School District</v>
          </cell>
          <cell r="E220">
            <v>250</v>
          </cell>
          <cell r="F220">
            <v>2340</v>
          </cell>
          <cell r="G220">
            <v>0.10683760683760683</v>
          </cell>
          <cell r="H220">
            <v>17878</v>
          </cell>
          <cell r="I220" t="str">
            <v>Yes</v>
          </cell>
        </row>
        <row r="221">
          <cell r="C221">
            <v>2510200</v>
          </cell>
          <cell r="D221" t="str">
            <v>Rockport School District</v>
          </cell>
          <cell r="E221">
            <v>39</v>
          </cell>
          <cell r="F221">
            <v>717</v>
          </cell>
          <cell r="G221">
            <v>5.4393305439330547E-2</v>
          </cell>
          <cell r="H221">
            <v>6965</v>
          </cell>
          <cell r="I221" t="str">
            <v>Yes</v>
          </cell>
        </row>
        <row r="222">
          <cell r="C222">
            <v>2510230</v>
          </cell>
          <cell r="D222" t="str">
            <v>Rowe School District</v>
          </cell>
          <cell r="E222">
            <v>1</v>
          </cell>
          <cell r="F222">
            <v>36</v>
          </cell>
          <cell r="G222">
            <v>2.7777777777777776E-2</v>
          </cell>
          <cell r="H222">
            <v>423</v>
          </cell>
          <cell r="I222" t="str">
            <v>Yes</v>
          </cell>
        </row>
        <row r="223">
          <cell r="C223">
            <v>2510380</v>
          </cell>
          <cell r="D223" t="str">
            <v>Salem School District</v>
          </cell>
          <cell r="E223">
            <v>685</v>
          </cell>
          <cell r="F223">
            <v>4912</v>
          </cell>
          <cell r="G223">
            <v>0.13945439739413681</v>
          </cell>
          <cell r="H223">
            <v>44312</v>
          </cell>
          <cell r="I223" t="str">
            <v>No</v>
          </cell>
        </row>
        <row r="224">
          <cell r="C224">
            <v>2510470</v>
          </cell>
          <cell r="D224" t="str">
            <v>Sandwich School District</v>
          </cell>
          <cell r="E224">
            <v>123</v>
          </cell>
          <cell r="F224">
            <v>2967</v>
          </cell>
          <cell r="G224">
            <v>4.1456016177957536E-2</v>
          </cell>
          <cell r="H224">
            <v>20565</v>
          </cell>
          <cell r="I224" t="str">
            <v>No</v>
          </cell>
        </row>
        <row r="225">
          <cell r="C225">
            <v>2510500</v>
          </cell>
          <cell r="D225" t="str">
            <v>Saugus School District</v>
          </cell>
          <cell r="E225">
            <v>330</v>
          </cell>
          <cell r="F225">
            <v>3741</v>
          </cell>
          <cell r="G225">
            <v>8.8211708099438652E-2</v>
          </cell>
          <cell r="H225">
            <v>28511</v>
          </cell>
          <cell r="I225" t="str">
            <v>No</v>
          </cell>
        </row>
        <row r="226">
          <cell r="C226">
            <v>2510530</v>
          </cell>
          <cell r="D226" t="str">
            <v>Savoy School District</v>
          </cell>
          <cell r="E226">
            <v>0</v>
          </cell>
          <cell r="F226">
            <v>23</v>
          </cell>
          <cell r="G226">
            <v>0</v>
          </cell>
          <cell r="H226">
            <v>639</v>
          </cell>
          <cell r="I226" t="str">
            <v>Yes</v>
          </cell>
        </row>
        <row r="227">
          <cell r="C227">
            <v>2510560</v>
          </cell>
          <cell r="D227" t="str">
            <v>Scituate School District</v>
          </cell>
          <cell r="E227">
            <v>87</v>
          </cell>
          <cell r="F227">
            <v>3214</v>
          </cell>
          <cell r="G227">
            <v>2.7069072806471688E-2</v>
          </cell>
          <cell r="H227">
            <v>19144</v>
          </cell>
          <cell r="I227" t="str">
            <v>Yes</v>
          </cell>
        </row>
        <row r="228">
          <cell r="C228">
            <v>2510590</v>
          </cell>
          <cell r="D228" t="str">
            <v>Seekonk School District</v>
          </cell>
          <cell r="E228">
            <v>143</v>
          </cell>
          <cell r="F228">
            <v>2574</v>
          </cell>
          <cell r="G228">
            <v>5.5555555555555552E-2</v>
          </cell>
          <cell r="H228">
            <v>15554</v>
          </cell>
          <cell r="I228" t="str">
            <v>Yes</v>
          </cell>
        </row>
        <row r="229">
          <cell r="C229">
            <v>2510620</v>
          </cell>
          <cell r="D229" t="str">
            <v>Sharon School District</v>
          </cell>
          <cell r="E229">
            <v>110</v>
          </cell>
          <cell r="F229">
            <v>3925</v>
          </cell>
          <cell r="G229">
            <v>2.802547770700637E-2</v>
          </cell>
          <cell r="H229">
            <v>18563</v>
          </cell>
          <cell r="I229" t="str">
            <v>Yes</v>
          </cell>
        </row>
        <row r="230">
          <cell r="C230">
            <v>2510710</v>
          </cell>
          <cell r="D230" t="str">
            <v>Sherborn School District</v>
          </cell>
          <cell r="E230">
            <v>9</v>
          </cell>
          <cell r="F230">
            <v>398</v>
          </cell>
          <cell r="G230">
            <v>2.2613065326633167E-2</v>
          </cell>
          <cell r="H230">
            <v>4361</v>
          </cell>
          <cell r="I230" t="str">
            <v>Yes</v>
          </cell>
        </row>
        <row r="231">
          <cell r="C231">
            <v>2510770</v>
          </cell>
          <cell r="D231" t="str">
            <v>Shrewsbury School District</v>
          </cell>
          <cell r="E231">
            <v>255</v>
          </cell>
          <cell r="F231">
            <v>6665</v>
          </cell>
          <cell r="G231">
            <v>3.8259564891222807E-2</v>
          </cell>
          <cell r="H231">
            <v>38361</v>
          </cell>
          <cell r="I231" t="str">
            <v>No</v>
          </cell>
        </row>
        <row r="232">
          <cell r="C232">
            <v>2510800</v>
          </cell>
          <cell r="D232" t="str">
            <v>Shutesbury School District</v>
          </cell>
          <cell r="E232">
            <v>10</v>
          </cell>
          <cell r="F232">
            <v>115</v>
          </cell>
          <cell r="G232">
            <v>8.6956521739130432E-2</v>
          </cell>
          <cell r="H232">
            <v>1714</v>
          </cell>
          <cell r="I232" t="str">
            <v>Yes</v>
          </cell>
        </row>
        <row r="233">
          <cell r="C233">
            <v>2510830</v>
          </cell>
          <cell r="D233" t="str">
            <v>Silver Lake School District</v>
          </cell>
          <cell r="E233">
            <v>96</v>
          </cell>
          <cell r="F233">
            <v>1862</v>
          </cell>
          <cell r="G233">
            <v>5.155746509129968E-2</v>
          </cell>
          <cell r="H233">
            <v>24490</v>
          </cell>
          <cell r="I233" t="str">
            <v>No</v>
          </cell>
        </row>
        <row r="234">
          <cell r="C234">
            <v>2510860</v>
          </cell>
          <cell r="D234" t="str">
            <v>Somerset School District</v>
          </cell>
          <cell r="E234">
            <v>149</v>
          </cell>
          <cell r="F234">
            <v>1783</v>
          </cell>
          <cell r="G234">
            <v>8.3567021873247341E-2</v>
          </cell>
          <cell r="H234">
            <v>18330</v>
          </cell>
          <cell r="I234" t="str">
            <v>Yes</v>
          </cell>
        </row>
        <row r="235">
          <cell r="C235">
            <v>2500541</v>
          </cell>
          <cell r="D235" t="str">
            <v>Somerset-Berkley School District</v>
          </cell>
          <cell r="E235">
            <v>83</v>
          </cell>
          <cell r="F235">
            <v>1343</v>
          </cell>
          <cell r="G235">
            <v>6.1801935964259119E-2</v>
          </cell>
          <cell r="H235">
            <v>25104</v>
          </cell>
          <cell r="I235" t="str">
            <v>No</v>
          </cell>
        </row>
        <row r="236">
          <cell r="C236">
            <v>2510890</v>
          </cell>
          <cell r="D236" t="str">
            <v>Somerville School District</v>
          </cell>
          <cell r="E236">
            <v>759</v>
          </cell>
          <cell r="F236">
            <v>5663</v>
          </cell>
          <cell r="G236">
            <v>0.13402790040614515</v>
          </cell>
          <cell r="H236">
            <v>80305</v>
          </cell>
          <cell r="I236" t="str">
            <v>No</v>
          </cell>
        </row>
        <row r="237">
          <cell r="C237">
            <v>2510920</v>
          </cell>
          <cell r="D237" t="str">
            <v>South Hadley School District</v>
          </cell>
          <cell r="E237">
            <v>173</v>
          </cell>
          <cell r="F237">
            <v>2002</v>
          </cell>
          <cell r="G237">
            <v>8.6413586413586416E-2</v>
          </cell>
          <cell r="H237">
            <v>18168</v>
          </cell>
          <cell r="I237" t="str">
            <v>Yes</v>
          </cell>
        </row>
        <row r="238">
          <cell r="C238">
            <v>2510950</v>
          </cell>
          <cell r="D238" t="str">
            <v>Southampton School District</v>
          </cell>
          <cell r="E238">
            <v>15</v>
          </cell>
          <cell r="F238">
            <v>439</v>
          </cell>
          <cell r="G238">
            <v>3.4168564920273349E-2</v>
          </cell>
          <cell r="H238">
            <v>6230</v>
          </cell>
          <cell r="I238" t="str">
            <v>Yes</v>
          </cell>
        </row>
        <row r="239">
          <cell r="C239">
            <v>2510980</v>
          </cell>
          <cell r="D239" t="str">
            <v>Southborough School District</v>
          </cell>
          <cell r="E239">
            <v>37</v>
          </cell>
          <cell r="F239">
            <v>1373</v>
          </cell>
          <cell r="G239">
            <v>2.6948288419519302E-2</v>
          </cell>
          <cell r="H239">
            <v>10460</v>
          </cell>
          <cell r="I239" t="str">
            <v>Yes</v>
          </cell>
        </row>
        <row r="240">
          <cell r="C240">
            <v>2511010</v>
          </cell>
          <cell r="D240" t="str">
            <v>Southbridge School District</v>
          </cell>
          <cell r="E240">
            <v>596</v>
          </cell>
          <cell r="F240">
            <v>2714</v>
          </cell>
          <cell r="G240">
            <v>0.21960206337509211</v>
          </cell>
          <cell r="H240">
            <v>17757</v>
          </cell>
          <cell r="I240" t="str">
            <v>Yes</v>
          </cell>
        </row>
        <row r="241">
          <cell r="C241">
            <v>2511040</v>
          </cell>
          <cell r="D241" t="str">
            <v>Southern Berkshire School District</v>
          </cell>
          <cell r="E241">
            <v>83</v>
          </cell>
          <cell r="F241">
            <v>852</v>
          </cell>
          <cell r="G241">
            <v>9.7417840375586859E-2</v>
          </cell>
          <cell r="H241">
            <v>7896</v>
          </cell>
          <cell r="I241" t="str">
            <v>Yes</v>
          </cell>
        </row>
        <row r="242">
          <cell r="C242">
            <v>2500013</v>
          </cell>
          <cell r="D242" t="str">
            <v>Southwick-Tolland-Granville Regional School District</v>
          </cell>
          <cell r="E242">
            <v>101</v>
          </cell>
          <cell r="F242">
            <v>1520</v>
          </cell>
          <cell r="G242">
            <v>6.644736842105263E-2</v>
          </cell>
          <cell r="H242">
            <v>11126</v>
          </cell>
          <cell r="I242" t="str">
            <v>Yes</v>
          </cell>
        </row>
        <row r="243">
          <cell r="C243">
            <v>2500002</v>
          </cell>
          <cell r="D243" t="str">
            <v>Spencer-East Brookfield School District</v>
          </cell>
          <cell r="E243">
            <v>186</v>
          </cell>
          <cell r="F243">
            <v>1949</v>
          </cell>
          <cell r="G243">
            <v>9.5433555669574135E-2</v>
          </cell>
          <cell r="H243">
            <v>14229</v>
          </cell>
          <cell r="I243" t="str">
            <v>Yes</v>
          </cell>
        </row>
        <row r="244">
          <cell r="C244">
            <v>2511130</v>
          </cell>
          <cell r="D244" t="str">
            <v>Springfield School District</v>
          </cell>
          <cell r="E244">
            <v>8637</v>
          </cell>
          <cell r="F244">
            <v>26999</v>
          </cell>
          <cell r="G244">
            <v>0.31990073706433569</v>
          </cell>
          <cell r="H244">
            <v>154328</v>
          </cell>
          <cell r="I244" t="str">
            <v>No</v>
          </cell>
        </row>
        <row r="245">
          <cell r="C245">
            <v>2511220</v>
          </cell>
          <cell r="D245" t="str">
            <v>Stoneham School District</v>
          </cell>
          <cell r="E245">
            <v>143</v>
          </cell>
          <cell r="F245">
            <v>3072</v>
          </cell>
          <cell r="G245">
            <v>4.6549479166666664E-2</v>
          </cell>
          <cell r="H245">
            <v>23032</v>
          </cell>
          <cell r="I245" t="str">
            <v>No</v>
          </cell>
        </row>
        <row r="246">
          <cell r="C246">
            <v>2511250</v>
          </cell>
          <cell r="D246" t="str">
            <v>Stoughton School District</v>
          </cell>
          <cell r="E246">
            <v>298</v>
          </cell>
          <cell r="F246">
            <v>4135</v>
          </cell>
          <cell r="G246">
            <v>7.20677146311971E-2</v>
          </cell>
          <cell r="H246">
            <v>29263</v>
          </cell>
          <cell r="I246" t="str">
            <v>No</v>
          </cell>
        </row>
        <row r="247">
          <cell r="C247">
            <v>2511310</v>
          </cell>
          <cell r="D247" t="str">
            <v>Sturbridge School District</v>
          </cell>
          <cell r="E247">
            <v>41</v>
          </cell>
          <cell r="F247">
            <v>849</v>
          </cell>
          <cell r="G247">
            <v>4.8292108362779744E-2</v>
          </cell>
          <cell r="H247">
            <v>9876</v>
          </cell>
          <cell r="I247" t="str">
            <v>Yes</v>
          </cell>
        </row>
        <row r="248">
          <cell r="C248">
            <v>2511340</v>
          </cell>
          <cell r="D248" t="str">
            <v>Sudbury School District</v>
          </cell>
          <cell r="E248">
            <v>77</v>
          </cell>
          <cell r="F248">
            <v>2883</v>
          </cell>
          <cell r="G248">
            <v>2.6708289975719737E-2</v>
          </cell>
          <cell r="H248">
            <v>18761</v>
          </cell>
          <cell r="I248" t="str">
            <v>Yes</v>
          </cell>
        </row>
        <row r="249">
          <cell r="C249">
            <v>2511370</v>
          </cell>
          <cell r="D249" t="str">
            <v>Sunderland School District</v>
          </cell>
          <cell r="E249">
            <v>25</v>
          </cell>
          <cell r="F249">
            <v>156</v>
          </cell>
          <cell r="G249">
            <v>0.16025641025641027</v>
          </cell>
          <cell r="H249">
            <v>3656</v>
          </cell>
          <cell r="I249" t="str">
            <v>Yes</v>
          </cell>
        </row>
        <row r="250">
          <cell r="C250">
            <v>2511400</v>
          </cell>
          <cell r="D250" t="str">
            <v>Sutton School District</v>
          </cell>
          <cell r="E250">
            <v>47</v>
          </cell>
          <cell r="F250">
            <v>1572</v>
          </cell>
          <cell r="G250">
            <v>2.989821882951654E-2</v>
          </cell>
          <cell r="H250">
            <v>9366</v>
          </cell>
          <cell r="I250" t="str">
            <v>Yes</v>
          </cell>
        </row>
        <row r="251">
          <cell r="C251">
            <v>2511430</v>
          </cell>
          <cell r="D251" t="str">
            <v>Swampscott School District</v>
          </cell>
          <cell r="E251">
            <v>138</v>
          </cell>
          <cell r="F251">
            <v>2532</v>
          </cell>
          <cell r="G251">
            <v>5.4502369668246446E-2</v>
          </cell>
          <cell r="H251">
            <v>18375</v>
          </cell>
          <cell r="I251" t="str">
            <v>Yes</v>
          </cell>
        </row>
        <row r="252">
          <cell r="C252">
            <v>2511460</v>
          </cell>
          <cell r="D252" t="str">
            <v>Swansea School District</v>
          </cell>
          <cell r="E252">
            <v>169</v>
          </cell>
          <cell r="F252">
            <v>2498</v>
          </cell>
          <cell r="G252">
            <v>6.7654123298638916E-2</v>
          </cell>
          <cell r="H252">
            <v>17170</v>
          </cell>
          <cell r="I252" t="str">
            <v>Yes</v>
          </cell>
        </row>
        <row r="253">
          <cell r="C253">
            <v>2511490</v>
          </cell>
          <cell r="D253" t="str">
            <v>Tantasqua School District</v>
          </cell>
          <cell r="E253">
            <v>99</v>
          </cell>
          <cell r="F253">
            <v>1584</v>
          </cell>
          <cell r="G253">
            <v>6.25E-2</v>
          </cell>
          <cell r="H253">
            <v>21364</v>
          </cell>
          <cell r="I253" t="str">
            <v>No</v>
          </cell>
        </row>
        <row r="254">
          <cell r="C254">
            <v>2511520</v>
          </cell>
          <cell r="D254" t="str">
            <v>Taunton School District</v>
          </cell>
          <cell r="E254">
            <v>1332</v>
          </cell>
          <cell r="F254">
            <v>8879</v>
          </cell>
          <cell r="G254">
            <v>0.15001689379434621</v>
          </cell>
          <cell r="H254">
            <v>59497</v>
          </cell>
          <cell r="I254" t="str">
            <v>No</v>
          </cell>
        </row>
        <row r="255">
          <cell r="C255">
            <v>2511580</v>
          </cell>
          <cell r="D255" t="str">
            <v>Tewksbury School District</v>
          </cell>
          <cell r="E255">
            <v>225</v>
          </cell>
          <cell r="F255">
            <v>4245</v>
          </cell>
          <cell r="G255">
            <v>5.3003533568904596E-2</v>
          </cell>
          <cell r="H255">
            <v>31056</v>
          </cell>
          <cell r="I255" t="str">
            <v>No</v>
          </cell>
        </row>
        <row r="256">
          <cell r="C256">
            <v>2512570</v>
          </cell>
          <cell r="D256" t="str">
            <v>Tisbury School District</v>
          </cell>
          <cell r="E256">
            <v>51</v>
          </cell>
          <cell r="F256">
            <v>414</v>
          </cell>
          <cell r="G256">
            <v>0.12318840579710146</v>
          </cell>
          <cell r="H256">
            <v>4878</v>
          </cell>
          <cell r="I256" t="str">
            <v>Yes</v>
          </cell>
        </row>
        <row r="257">
          <cell r="C257">
            <v>2511670</v>
          </cell>
          <cell r="D257" t="str">
            <v>Topsfield School District</v>
          </cell>
          <cell r="E257">
            <v>10</v>
          </cell>
          <cell r="F257">
            <v>586</v>
          </cell>
          <cell r="G257">
            <v>1.7064846416382253E-2</v>
          </cell>
          <cell r="H257">
            <v>6544</v>
          </cell>
          <cell r="I257" t="str">
            <v>Yes</v>
          </cell>
        </row>
        <row r="258">
          <cell r="C258">
            <v>2511740</v>
          </cell>
          <cell r="D258" t="str">
            <v>Triton School District</v>
          </cell>
          <cell r="E258">
            <v>214</v>
          </cell>
          <cell r="F258">
            <v>2759</v>
          </cell>
          <cell r="G258">
            <v>7.7564334903950705E-2</v>
          </cell>
          <cell r="H258">
            <v>22029</v>
          </cell>
          <cell r="I258" t="str">
            <v>No</v>
          </cell>
        </row>
        <row r="259">
          <cell r="C259">
            <v>2511730</v>
          </cell>
          <cell r="D259" t="str">
            <v>Truro School District</v>
          </cell>
          <cell r="E259">
            <v>18</v>
          </cell>
          <cell r="F259">
            <v>100</v>
          </cell>
          <cell r="G259">
            <v>0.18</v>
          </cell>
          <cell r="H259">
            <v>2491</v>
          </cell>
          <cell r="I259" t="str">
            <v>Yes</v>
          </cell>
        </row>
        <row r="260">
          <cell r="C260">
            <v>2511760</v>
          </cell>
          <cell r="D260" t="str">
            <v>Tyngsborough School District</v>
          </cell>
          <cell r="E260">
            <v>105</v>
          </cell>
          <cell r="F260">
            <v>1990</v>
          </cell>
          <cell r="G260">
            <v>5.2763819095477386E-2</v>
          </cell>
          <cell r="H260">
            <v>12267</v>
          </cell>
          <cell r="I260" t="str">
            <v>Yes</v>
          </cell>
        </row>
        <row r="261">
          <cell r="C261">
            <v>2500043</v>
          </cell>
          <cell r="D261" t="str">
            <v>Up-Island Regional School District</v>
          </cell>
          <cell r="E261">
            <v>40</v>
          </cell>
          <cell r="F261">
            <v>459</v>
          </cell>
          <cell r="G261">
            <v>8.714596949891068E-2</v>
          </cell>
          <cell r="H261">
            <v>5274</v>
          </cell>
          <cell r="I261" t="str">
            <v>Yes</v>
          </cell>
        </row>
        <row r="262">
          <cell r="C262">
            <v>2511850</v>
          </cell>
          <cell r="D262" t="str">
            <v>Uxbridge School District</v>
          </cell>
          <cell r="E262">
            <v>130</v>
          </cell>
          <cell r="F262">
            <v>2092</v>
          </cell>
          <cell r="G262">
            <v>6.2141491395793502E-2</v>
          </cell>
          <cell r="H262">
            <v>14175</v>
          </cell>
          <cell r="I262" t="str">
            <v>Yes</v>
          </cell>
        </row>
        <row r="263">
          <cell r="C263">
            <v>2511880</v>
          </cell>
          <cell r="D263" t="str">
            <v>Wachusett School District</v>
          </cell>
          <cell r="E263">
            <v>257</v>
          </cell>
          <cell r="F263">
            <v>7847</v>
          </cell>
          <cell r="G263">
            <v>3.275136995029948E-2</v>
          </cell>
          <cell r="H263">
            <v>45481</v>
          </cell>
          <cell r="I263" t="str">
            <v>No</v>
          </cell>
        </row>
        <row r="264">
          <cell r="C264">
            <v>2511910</v>
          </cell>
          <cell r="D264" t="str">
            <v>Wakefield School District</v>
          </cell>
          <cell r="E264">
            <v>155</v>
          </cell>
          <cell r="F264">
            <v>3868</v>
          </cell>
          <cell r="G264">
            <v>4.0072388831437433E-2</v>
          </cell>
          <cell r="H264">
            <v>26843</v>
          </cell>
          <cell r="I264" t="str">
            <v>No</v>
          </cell>
        </row>
        <row r="265">
          <cell r="C265">
            <v>2511940</v>
          </cell>
          <cell r="D265" t="str">
            <v>Wales School District</v>
          </cell>
          <cell r="E265">
            <v>15</v>
          </cell>
          <cell r="F265">
            <v>138</v>
          </cell>
          <cell r="G265">
            <v>0.10869565217391304</v>
          </cell>
          <cell r="H265">
            <v>1813</v>
          </cell>
          <cell r="I265" t="str">
            <v>Yes</v>
          </cell>
        </row>
        <row r="266">
          <cell r="C266">
            <v>2511970</v>
          </cell>
          <cell r="D266" t="str">
            <v>Walpole School District</v>
          </cell>
          <cell r="E266">
            <v>129</v>
          </cell>
          <cell r="F266">
            <v>4572</v>
          </cell>
          <cell r="G266">
            <v>2.8215223097112861E-2</v>
          </cell>
          <cell r="H266">
            <v>26367</v>
          </cell>
          <cell r="I266" t="str">
            <v>No</v>
          </cell>
        </row>
        <row r="267">
          <cell r="C267">
            <v>2512000</v>
          </cell>
          <cell r="D267" t="str">
            <v>Waltham School District</v>
          </cell>
          <cell r="E267">
            <v>789</v>
          </cell>
          <cell r="F267">
            <v>6155</v>
          </cell>
          <cell r="G267">
            <v>0.1281884646628757</v>
          </cell>
          <cell r="H267">
            <v>64623</v>
          </cell>
          <cell r="I267" t="str">
            <v>No</v>
          </cell>
        </row>
        <row r="268">
          <cell r="C268">
            <v>2512030</v>
          </cell>
          <cell r="D268" t="str">
            <v>Ware School District</v>
          </cell>
          <cell r="E268">
            <v>228</v>
          </cell>
          <cell r="F268">
            <v>1384</v>
          </cell>
          <cell r="G268">
            <v>0.16473988439306358</v>
          </cell>
          <cell r="H268">
            <v>10083</v>
          </cell>
          <cell r="I268" t="str">
            <v>Yes</v>
          </cell>
        </row>
        <row r="269">
          <cell r="C269">
            <v>2512060</v>
          </cell>
          <cell r="D269" t="str">
            <v>Wareham School District</v>
          </cell>
          <cell r="E269">
            <v>384</v>
          </cell>
          <cell r="F269">
            <v>2685</v>
          </cell>
          <cell r="G269">
            <v>0.1430167597765363</v>
          </cell>
          <cell r="H269">
            <v>23402</v>
          </cell>
          <cell r="I269" t="str">
            <v>No</v>
          </cell>
        </row>
        <row r="270">
          <cell r="C270">
            <v>2512180</v>
          </cell>
          <cell r="D270" t="str">
            <v>Watertown School District</v>
          </cell>
          <cell r="E270">
            <v>274</v>
          </cell>
          <cell r="F270">
            <v>3302</v>
          </cell>
          <cell r="G270">
            <v>8.2980012113870377E-2</v>
          </cell>
          <cell r="H270">
            <v>35007</v>
          </cell>
          <cell r="I270" t="str">
            <v>No</v>
          </cell>
        </row>
        <row r="271">
          <cell r="C271">
            <v>2512210</v>
          </cell>
          <cell r="D271" t="str">
            <v>Wayland School District</v>
          </cell>
          <cell r="E271">
            <v>62</v>
          </cell>
          <cell r="F271">
            <v>2804</v>
          </cell>
          <cell r="G271">
            <v>2.2111269614835949E-2</v>
          </cell>
          <cell r="H271">
            <v>13816</v>
          </cell>
          <cell r="I271" t="str">
            <v>Yes</v>
          </cell>
        </row>
        <row r="272">
          <cell r="C272">
            <v>2512240</v>
          </cell>
          <cell r="D272" t="str">
            <v>Webster School District</v>
          </cell>
          <cell r="E272">
            <v>421</v>
          </cell>
          <cell r="F272">
            <v>2314</v>
          </cell>
          <cell r="G272">
            <v>0.18193604148660328</v>
          </cell>
          <cell r="H272">
            <v>17793</v>
          </cell>
          <cell r="I272" t="str">
            <v>Yes</v>
          </cell>
        </row>
        <row r="273">
          <cell r="C273">
            <v>2512270</v>
          </cell>
          <cell r="D273" t="str">
            <v>Wellesley School District</v>
          </cell>
          <cell r="E273">
            <v>109</v>
          </cell>
          <cell r="F273">
            <v>5521</v>
          </cell>
          <cell r="G273">
            <v>1.9742800217351929E-2</v>
          </cell>
          <cell r="H273">
            <v>29532</v>
          </cell>
          <cell r="I273" t="str">
            <v>No</v>
          </cell>
        </row>
        <row r="274">
          <cell r="C274">
            <v>2512300</v>
          </cell>
          <cell r="D274" t="str">
            <v>Wellfleet School District</v>
          </cell>
          <cell r="E274">
            <v>19</v>
          </cell>
          <cell r="F274">
            <v>133</v>
          </cell>
          <cell r="G274">
            <v>0.14285714285714285</v>
          </cell>
          <cell r="H274">
            <v>3620</v>
          </cell>
          <cell r="I274" t="str">
            <v>Yes</v>
          </cell>
        </row>
        <row r="275">
          <cell r="C275">
            <v>2512390</v>
          </cell>
          <cell r="D275" t="str">
            <v>West Boylston School District</v>
          </cell>
          <cell r="E275">
            <v>51</v>
          </cell>
          <cell r="F275">
            <v>997</v>
          </cell>
          <cell r="G275">
            <v>5.1153460381143427E-2</v>
          </cell>
          <cell r="H275">
            <v>7884</v>
          </cell>
          <cell r="I275" t="str">
            <v>Yes</v>
          </cell>
        </row>
        <row r="276">
          <cell r="C276">
            <v>2512420</v>
          </cell>
          <cell r="D276" t="str">
            <v>West Bridgewater School District</v>
          </cell>
          <cell r="E276">
            <v>68</v>
          </cell>
          <cell r="F276">
            <v>1259</v>
          </cell>
          <cell r="G276">
            <v>5.4011119936457505E-2</v>
          </cell>
          <cell r="H276">
            <v>7740</v>
          </cell>
          <cell r="I276" t="str">
            <v>Yes</v>
          </cell>
        </row>
        <row r="277">
          <cell r="C277">
            <v>2512510</v>
          </cell>
          <cell r="D277" t="str">
            <v>West Springfield School District</v>
          </cell>
          <cell r="E277">
            <v>669</v>
          </cell>
          <cell r="F277">
            <v>4104</v>
          </cell>
          <cell r="G277">
            <v>0.16301169590643275</v>
          </cell>
          <cell r="H277">
            <v>28539</v>
          </cell>
          <cell r="I277" t="str">
            <v>No</v>
          </cell>
        </row>
        <row r="278">
          <cell r="C278">
            <v>2512600</v>
          </cell>
          <cell r="D278" t="str">
            <v>Westborough School District</v>
          </cell>
          <cell r="E278">
            <v>138</v>
          </cell>
          <cell r="F278">
            <v>4014</v>
          </cell>
          <cell r="G278">
            <v>3.4379671150971597E-2</v>
          </cell>
          <cell r="H278">
            <v>21587</v>
          </cell>
          <cell r="I278" t="str">
            <v>No</v>
          </cell>
        </row>
        <row r="279">
          <cell r="C279">
            <v>2512630</v>
          </cell>
          <cell r="D279" t="str">
            <v>Westfield School District</v>
          </cell>
          <cell r="E279">
            <v>776</v>
          </cell>
          <cell r="F279">
            <v>5561</v>
          </cell>
          <cell r="G279">
            <v>0.139543247617335</v>
          </cell>
          <cell r="H279">
            <v>40415</v>
          </cell>
          <cell r="I279" t="str">
            <v>No</v>
          </cell>
        </row>
        <row r="280">
          <cell r="C280">
            <v>2512660</v>
          </cell>
          <cell r="D280" t="str">
            <v>Westford School District</v>
          </cell>
          <cell r="E280">
            <v>120</v>
          </cell>
          <cell r="F280">
            <v>4947</v>
          </cell>
          <cell r="G280">
            <v>2.4257125530624622E-2</v>
          </cell>
          <cell r="H280">
            <v>24418</v>
          </cell>
          <cell r="I280" t="str">
            <v>No</v>
          </cell>
        </row>
        <row r="281">
          <cell r="C281">
            <v>2512690</v>
          </cell>
          <cell r="D281" t="str">
            <v>Westhampton School District</v>
          </cell>
          <cell r="E281">
            <v>5</v>
          </cell>
          <cell r="F281">
            <v>91</v>
          </cell>
          <cell r="G281">
            <v>5.4945054945054944E-2</v>
          </cell>
          <cell r="H281">
            <v>1625</v>
          </cell>
          <cell r="I281" t="str">
            <v>Yes</v>
          </cell>
        </row>
        <row r="282">
          <cell r="C282">
            <v>2512750</v>
          </cell>
          <cell r="D282" t="str">
            <v>Weston School District</v>
          </cell>
          <cell r="E282">
            <v>88</v>
          </cell>
          <cell r="F282">
            <v>2323</v>
          </cell>
          <cell r="G282">
            <v>3.7882049074472665E-2</v>
          </cell>
          <cell r="H282">
            <v>11743</v>
          </cell>
          <cell r="I282" t="str">
            <v>Yes</v>
          </cell>
        </row>
        <row r="283">
          <cell r="C283">
            <v>2512780</v>
          </cell>
          <cell r="D283" t="str">
            <v>Westport School District</v>
          </cell>
          <cell r="E283">
            <v>158</v>
          </cell>
          <cell r="F283">
            <v>2070</v>
          </cell>
          <cell r="G283">
            <v>7.6328502415458938E-2</v>
          </cell>
          <cell r="H283">
            <v>16363</v>
          </cell>
          <cell r="I283" t="str">
            <v>Yes</v>
          </cell>
        </row>
        <row r="284">
          <cell r="C284">
            <v>2512810</v>
          </cell>
          <cell r="D284" t="str">
            <v>Westwood School District</v>
          </cell>
          <cell r="E284">
            <v>45</v>
          </cell>
          <cell r="F284">
            <v>3238</v>
          </cell>
          <cell r="G284">
            <v>1.3897467572575664E-2</v>
          </cell>
          <cell r="H284">
            <v>16256</v>
          </cell>
          <cell r="I284" t="str">
            <v>Yes</v>
          </cell>
        </row>
        <row r="285">
          <cell r="C285">
            <v>2512840</v>
          </cell>
          <cell r="D285" t="str">
            <v>Weymouth School District</v>
          </cell>
          <cell r="E285">
            <v>554</v>
          </cell>
          <cell r="F285">
            <v>7041</v>
          </cell>
          <cell r="G285">
            <v>7.8682005396960658E-2</v>
          </cell>
          <cell r="H285">
            <v>57401</v>
          </cell>
          <cell r="I285" t="str">
            <v>No</v>
          </cell>
        </row>
        <row r="286">
          <cell r="C286">
            <v>2512870</v>
          </cell>
          <cell r="D286" t="str">
            <v>Whately School District</v>
          </cell>
          <cell r="E286">
            <v>3</v>
          </cell>
          <cell r="F286">
            <v>84</v>
          </cell>
          <cell r="G286">
            <v>3.5714285714285712E-2</v>
          </cell>
          <cell r="H286">
            <v>1604</v>
          </cell>
          <cell r="I286" t="str">
            <v>Yes</v>
          </cell>
        </row>
        <row r="287">
          <cell r="C287">
            <v>2512930</v>
          </cell>
          <cell r="D287" t="str">
            <v>Whitman-Hanson School District</v>
          </cell>
          <cell r="E287">
            <v>245</v>
          </cell>
          <cell r="F287">
            <v>3982</v>
          </cell>
          <cell r="G287">
            <v>6.1526870919136112E-2</v>
          </cell>
          <cell r="H287">
            <v>25869</v>
          </cell>
          <cell r="I287" t="str">
            <v>No</v>
          </cell>
        </row>
        <row r="288">
          <cell r="C288">
            <v>2512990</v>
          </cell>
          <cell r="D288" t="str">
            <v>Williamsburg School District</v>
          </cell>
          <cell r="E288">
            <v>13</v>
          </cell>
          <cell r="F288">
            <v>143</v>
          </cell>
          <cell r="G288">
            <v>9.0909090909090912E-2</v>
          </cell>
          <cell r="H288">
            <v>2508</v>
          </cell>
          <cell r="I288" t="str">
            <v>Yes</v>
          </cell>
        </row>
        <row r="289">
          <cell r="C289">
            <v>2513050</v>
          </cell>
          <cell r="D289" t="str">
            <v>Wilmington School District</v>
          </cell>
          <cell r="E289">
            <v>119</v>
          </cell>
          <cell r="F289">
            <v>3787</v>
          </cell>
          <cell r="G289">
            <v>3.1423290203327174E-2</v>
          </cell>
          <cell r="H289">
            <v>23136</v>
          </cell>
          <cell r="I289" t="str">
            <v>No</v>
          </cell>
        </row>
        <row r="290">
          <cell r="C290">
            <v>2513080</v>
          </cell>
          <cell r="D290" t="str">
            <v>Winchendon School District</v>
          </cell>
          <cell r="E290">
            <v>227</v>
          </cell>
          <cell r="F290">
            <v>1676</v>
          </cell>
          <cell r="G290">
            <v>0.13544152744630072</v>
          </cell>
          <cell r="H290">
            <v>10374</v>
          </cell>
          <cell r="I290" t="str">
            <v>Yes</v>
          </cell>
        </row>
        <row r="291">
          <cell r="C291">
            <v>2513110</v>
          </cell>
          <cell r="D291" t="str">
            <v>Winchester School District</v>
          </cell>
          <cell r="E291">
            <v>117</v>
          </cell>
          <cell r="F291">
            <v>4837</v>
          </cell>
          <cell r="G291">
            <v>2.4188546619805663E-2</v>
          </cell>
          <cell r="H291">
            <v>22760</v>
          </cell>
          <cell r="I291" t="str">
            <v>No</v>
          </cell>
        </row>
        <row r="292">
          <cell r="C292">
            <v>2513170</v>
          </cell>
          <cell r="D292" t="str">
            <v>Winthrop School District</v>
          </cell>
          <cell r="E292">
            <v>235</v>
          </cell>
          <cell r="F292">
            <v>2417</v>
          </cell>
          <cell r="G292">
            <v>9.7227968556061237E-2</v>
          </cell>
          <cell r="H292">
            <v>18552</v>
          </cell>
          <cell r="I292" t="str">
            <v>Yes</v>
          </cell>
        </row>
        <row r="293">
          <cell r="C293">
            <v>2513200</v>
          </cell>
          <cell r="D293" t="str">
            <v>Woburn School District</v>
          </cell>
          <cell r="E293">
            <v>483</v>
          </cell>
          <cell r="F293">
            <v>5120</v>
          </cell>
          <cell r="G293">
            <v>9.4335937499999994E-2</v>
          </cell>
          <cell r="H293">
            <v>40503</v>
          </cell>
          <cell r="I293" t="str">
            <v>No</v>
          </cell>
        </row>
        <row r="294">
          <cell r="C294">
            <v>2513230</v>
          </cell>
          <cell r="D294" t="str">
            <v>Worcester School District</v>
          </cell>
          <cell r="E294">
            <v>5830</v>
          </cell>
          <cell r="F294">
            <v>28353</v>
          </cell>
          <cell r="G294">
            <v>0.20562198003738583</v>
          </cell>
          <cell r="H294">
            <v>206713</v>
          </cell>
          <cell r="I294" t="str">
            <v>No</v>
          </cell>
        </row>
        <row r="295">
          <cell r="C295">
            <v>2513260</v>
          </cell>
          <cell r="D295" t="str">
            <v>Worthington School District</v>
          </cell>
          <cell r="E295">
            <v>8</v>
          </cell>
          <cell r="F295">
            <v>126</v>
          </cell>
          <cell r="G295">
            <v>6.3492063492063489E-2</v>
          </cell>
          <cell r="H295">
            <v>1195</v>
          </cell>
          <cell r="I295" t="str">
            <v>Yes</v>
          </cell>
        </row>
        <row r="296">
          <cell r="C296">
            <v>2513290</v>
          </cell>
          <cell r="D296" t="str">
            <v>Wrentham School District</v>
          </cell>
          <cell r="E296">
            <v>34</v>
          </cell>
          <cell r="F296">
            <v>1068</v>
          </cell>
          <cell r="G296">
            <v>3.1835205992509365E-2</v>
          </cell>
          <cell r="H296">
            <v>12170</v>
          </cell>
          <cell r="I296" t="str">
            <v>Yes</v>
          </cell>
        </row>
      </sheetData>
      <sheetData sheetId="2">
        <row r="2">
          <cell r="A2" t="str">
            <v>0001</v>
          </cell>
          <cell r="B2" t="str">
            <v>Abington</v>
          </cell>
          <cell r="C2">
            <v>0</v>
          </cell>
          <cell r="D2" t="str">
            <v>2501650</v>
          </cell>
          <cell r="E2">
            <v>142.545335085414</v>
          </cell>
          <cell r="F2">
            <v>2346</v>
          </cell>
          <cell r="G2">
            <v>6.0761012397874676</v>
          </cell>
          <cell r="H2" t="str">
            <v>Yes</v>
          </cell>
          <cell r="I2" t="str">
            <v>No</v>
          </cell>
          <cell r="J2" t="str">
            <v>Yes</v>
          </cell>
          <cell r="K2">
            <v>118695</v>
          </cell>
          <cell r="L2">
            <v>0</v>
          </cell>
          <cell r="M2">
            <v>59382</v>
          </cell>
          <cell r="N2">
            <v>51212</v>
          </cell>
          <cell r="O2">
            <v>110594</v>
          </cell>
          <cell r="P2">
            <v>229289</v>
          </cell>
        </row>
        <row r="3">
          <cell r="A3" t="str">
            <v>0003</v>
          </cell>
          <cell r="B3" t="str">
            <v>Acushnet</v>
          </cell>
          <cell r="C3">
            <v>0</v>
          </cell>
          <cell r="D3" t="str">
            <v>2501740</v>
          </cell>
          <cell r="E3">
            <v>72.068181818181785</v>
          </cell>
          <cell r="F3">
            <v>847</v>
          </cell>
          <cell r="G3">
            <v>8.5086401202103641</v>
          </cell>
          <cell r="H3" t="str">
            <v>Yes</v>
          </cell>
          <cell r="I3" t="str">
            <v>No</v>
          </cell>
          <cell r="J3" t="str">
            <v>Yes</v>
          </cell>
          <cell r="K3">
            <v>53527</v>
          </cell>
          <cell r="L3">
            <v>0</v>
          </cell>
          <cell r="M3">
            <v>30022</v>
          </cell>
          <cell r="N3">
            <v>26937</v>
          </cell>
          <cell r="O3">
            <v>56959</v>
          </cell>
          <cell r="P3">
            <v>110486</v>
          </cell>
        </row>
        <row r="4">
          <cell r="A4" t="str">
            <v>0005</v>
          </cell>
          <cell r="B4" t="str">
            <v>Agawam</v>
          </cell>
          <cell r="C4">
            <v>0</v>
          </cell>
          <cell r="D4" t="str">
            <v>2501800</v>
          </cell>
          <cell r="E4">
            <v>518.92251991310684</v>
          </cell>
          <cell r="F4">
            <v>3857</v>
          </cell>
          <cell r="G4">
            <v>13.454045110529087</v>
          </cell>
          <cell r="H4" t="str">
            <v>Yes</v>
          </cell>
          <cell r="I4" t="str">
            <v>No</v>
          </cell>
          <cell r="J4" t="str">
            <v>Yes</v>
          </cell>
          <cell r="K4">
            <v>349291</v>
          </cell>
          <cell r="L4">
            <v>0</v>
          </cell>
          <cell r="M4">
            <v>216175</v>
          </cell>
          <cell r="N4">
            <v>186416</v>
          </cell>
          <cell r="O4">
            <v>402591</v>
          </cell>
          <cell r="P4">
            <v>751882</v>
          </cell>
        </row>
        <row r="5">
          <cell r="A5" t="str">
            <v>0007</v>
          </cell>
          <cell r="B5" t="str">
            <v>Amesbury</v>
          </cell>
          <cell r="C5">
            <v>0</v>
          </cell>
          <cell r="D5" t="str">
            <v>2501860</v>
          </cell>
          <cell r="E5">
            <v>192.53536977491964</v>
          </cell>
          <cell r="F5">
            <v>2105</v>
          </cell>
          <cell r="G5">
            <v>9.1465733859819309</v>
          </cell>
          <cell r="H5" t="str">
            <v>Yes</v>
          </cell>
          <cell r="I5" t="str">
            <v>No</v>
          </cell>
          <cell r="J5" t="str">
            <v>Yes</v>
          </cell>
          <cell r="K5">
            <v>154601</v>
          </cell>
          <cell r="L5">
            <v>0</v>
          </cell>
          <cell r="M5">
            <v>82027</v>
          </cell>
          <cell r="N5">
            <v>81962</v>
          </cell>
          <cell r="O5">
            <v>163989</v>
          </cell>
          <cell r="P5">
            <v>318590</v>
          </cell>
        </row>
        <row r="6">
          <cell r="A6" t="str">
            <v>0008</v>
          </cell>
          <cell r="B6" t="str">
            <v>Amherst</v>
          </cell>
          <cell r="C6">
            <v>0</v>
          </cell>
          <cell r="D6" t="str">
            <v>2501890</v>
          </cell>
          <cell r="E6">
            <v>157.15760869565221</v>
          </cell>
          <cell r="F6">
            <v>1255</v>
          </cell>
          <cell r="G6">
            <v>12.522518621167508</v>
          </cell>
          <cell r="H6" t="str">
            <v>Yes</v>
          </cell>
          <cell r="I6" t="str">
            <v>No</v>
          </cell>
          <cell r="J6" t="str">
            <v>Yes</v>
          </cell>
          <cell r="K6">
            <v>105729</v>
          </cell>
          <cell r="L6">
            <v>0</v>
          </cell>
          <cell r="M6">
            <v>65469</v>
          </cell>
          <cell r="N6">
            <v>56456</v>
          </cell>
          <cell r="O6">
            <v>121925</v>
          </cell>
          <cell r="P6">
            <v>227654</v>
          </cell>
        </row>
        <row r="7">
          <cell r="A7" t="str">
            <v>0009</v>
          </cell>
          <cell r="B7" t="str">
            <v>Andover</v>
          </cell>
          <cell r="C7">
            <v>0</v>
          </cell>
          <cell r="D7" t="str">
            <v>2501950</v>
          </cell>
          <cell r="E7">
            <v>201.77156549520771</v>
          </cell>
          <cell r="F7">
            <v>6724</v>
          </cell>
          <cell r="G7">
            <v>3.0007668871982109</v>
          </cell>
          <cell r="H7" t="str">
            <v>Yes</v>
          </cell>
          <cell r="I7" t="str">
            <v>No</v>
          </cell>
          <cell r="J7" t="str">
            <v>No</v>
          </cell>
          <cell r="K7">
            <v>149366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149366</v>
          </cell>
        </row>
        <row r="8">
          <cell r="A8" t="str">
            <v>0010</v>
          </cell>
          <cell r="B8" t="str">
            <v>Arlington</v>
          </cell>
          <cell r="C8">
            <v>0</v>
          </cell>
          <cell r="D8" t="str">
            <v>2501980</v>
          </cell>
          <cell r="E8">
            <v>192.52887537993919</v>
          </cell>
          <cell r="F8">
            <v>6559</v>
          </cell>
          <cell r="G8">
            <v>2.9353388531779112</v>
          </cell>
          <cell r="H8" t="str">
            <v>Yes</v>
          </cell>
          <cell r="I8" t="str">
            <v>No</v>
          </cell>
          <cell r="J8" t="str">
            <v>No</v>
          </cell>
          <cell r="K8">
            <v>149599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149599</v>
          </cell>
        </row>
        <row r="9">
          <cell r="A9" t="str">
            <v>0014</v>
          </cell>
          <cell r="B9" t="str">
            <v>Ashland</v>
          </cell>
          <cell r="C9">
            <v>0</v>
          </cell>
          <cell r="D9" t="str">
            <v>2502100</v>
          </cell>
          <cell r="E9">
            <v>162.55491329479767</v>
          </cell>
          <cell r="F9">
            <v>2865</v>
          </cell>
          <cell r="G9">
            <v>5.6738189631692038</v>
          </cell>
          <cell r="H9" t="str">
            <v>Yes</v>
          </cell>
          <cell r="I9" t="str">
            <v>No</v>
          </cell>
          <cell r="J9" t="str">
            <v>Yes</v>
          </cell>
          <cell r="K9">
            <v>112138</v>
          </cell>
          <cell r="L9">
            <v>0</v>
          </cell>
          <cell r="M9">
            <v>67718</v>
          </cell>
          <cell r="N9">
            <v>60009</v>
          </cell>
          <cell r="O9">
            <v>127727</v>
          </cell>
          <cell r="P9">
            <v>239865</v>
          </cell>
        </row>
        <row r="10">
          <cell r="A10" t="str">
            <v>0016</v>
          </cell>
          <cell r="B10" t="str">
            <v>Attleboro</v>
          </cell>
          <cell r="C10">
            <v>0</v>
          </cell>
          <cell r="D10" t="str">
            <v>2502190</v>
          </cell>
          <cell r="E10">
            <v>676.29850746268596</v>
          </cell>
          <cell r="F10">
            <v>6588</v>
          </cell>
          <cell r="G10">
            <v>10.26561183155261</v>
          </cell>
          <cell r="H10" t="str">
            <v>Yes</v>
          </cell>
          <cell r="I10" t="str">
            <v>No</v>
          </cell>
          <cell r="J10" t="str">
            <v>Yes</v>
          </cell>
          <cell r="K10">
            <v>491350</v>
          </cell>
          <cell r="L10">
            <v>0</v>
          </cell>
          <cell r="M10">
            <v>285118</v>
          </cell>
          <cell r="N10">
            <v>257188</v>
          </cell>
          <cell r="O10">
            <v>542306</v>
          </cell>
          <cell r="P10">
            <v>1033656</v>
          </cell>
        </row>
        <row r="11">
          <cell r="A11" t="str">
            <v>0017</v>
          </cell>
          <cell r="B11" t="str">
            <v>Auburn</v>
          </cell>
          <cell r="C11">
            <v>0</v>
          </cell>
          <cell r="D11" t="str">
            <v>2502220</v>
          </cell>
          <cell r="E11">
            <v>166.55215577190543</v>
          </cell>
          <cell r="F11">
            <v>2477</v>
          </cell>
          <cell r="G11">
            <v>6.7239465390353432</v>
          </cell>
          <cell r="H11" t="str">
            <v>Yes</v>
          </cell>
          <cell r="I11" t="str">
            <v>No</v>
          </cell>
          <cell r="J11" t="str">
            <v>Yes</v>
          </cell>
          <cell r="K11">
            <v>113658</v>
          </cell>
          <cell r="L11">
            <v>0</v>
          </cell>
          <cell r="M11">
            <v>69383</v>
          </cell>
          <cell r="N11">
            <v>59827</v>
          </cell>
          <cell r="O11">
            <v>129210</v>
          </cell>
          <cell r="P11">
            <v>242868</v>
          </cell>
        </row>
        <row r="12">
          <cell r="A12" t="str">
            <v>0018</v>
          </cell>
          <cell r="B12" t="str">
            <v>Avon</v>
          </cell>
          <cell r="C12">
            <v>0</v>
          </cell>
          <cell r="D12" t="str">
            <v>2502250</v>
          </cell>
          <cell r="E12">
            <v>44.915254237288103</v>
          </cell>
          <cell r="F12">
            <v>653</v>
          </cell>
          <cell r="G12">
            <v>6.878293145067091</v>
          </cell>
          <cell r="H12" t="str">
            <v>Yes</v>
          </cell>
          <cell r="I12" t="str">
            <v>No</v>
          </cell>
          <cell r="J12" t="str">
            <v>Yes</v>
          </cell>
          <cell r="K12">
            <v>33171</v>
          </cell>
          <cell r="L12">
            <v>0</v>
          </cell>
          <cell r="M12">
            <v>18711</v>
          </cell>
          <cell r="N12">
            <v>16752</v>
          </cell>
          <cell r="O12">
            <v>35463</v>
          </cell>
          <cell r="P12">
            <v>68634</v>
          </cell>
        </row>
        <row r="13">
          <cell r="A13" t="str">
            <v>0020</v>
          </cell>
          <cell r="B13" t="str">
            <v>Barnstable</v>
          </cell>
          <cell r="C13">
            <v>0</v>
          </cell>
          <cell r="D13" t="str">
            <v>2502310</v>
          </cell>
          <cell r="E13">
            <v>703.39029768467435</v>
          </cell>
          <cell r="F13">
            <v>5615</v>
          </cell>
          <cell r="G13">
            <v>12.526986601686097</v>
          </cell>
          <cell r="H13" t="str">
            <v>Yes</v>
          </cell>
          <cell r="I13" t="str">
            <v>No</v>
          </cell>
          <cell r="J13" t="str">
            <v>Yes</v>
          </cell>
          <cell r="K13">
            <v>463929</v>
          </cell>
          <cell r="L13">
            <v>0</v>
          </cell>
          <cell r="M13">
            <v>305441</v>
          </cell>
          <cell r="N13">
            <v>274037</v>
          </cell>
          <cell r="O13">
            <v>579478</v>
          </cell>
          <cell r="P13">
            <v>1043407</v>
          </cell>
        </row>
        <row r="14">
          <cell r="A14" t="str">
            <v>0023</v>
          </cell>
          <cell r="B14" t="str">
            <v>Bedford</v>
          </cell>
          <cell r="C14">
            <v>0</v>
          </cell>
          <cell r="D14" t="str">
            <v>2502400</v>
          </cell>
          <cell r="E14">
            <v>86.955555555555534</v>
          </cell>
          <cell r="F14">
            <v>2496</v>
          </cell>
          <cell r="G14">
            <v>3.4837962962962954</v>
          </cell>
          <cell r="H14" t="str">
            <v>Yes</v>
          </cell>
          <cell r="I14" t="str">
            <v>No</v>
          </cell>
          <cell r="J14" t="str">
            <v>No</v>
          </cell>
          <cell r="K14">
            <v>61535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61535</v>
          </cell>
        </row>
        <row r="15">
          <cell r="A15" t="str">
            <v>0024</v>
          </cell>
          <cell r="B15" t="str">
            <v>Belchertown</v>
          </cell>
          <cell r="C15">
            <v>0</v>
          </cell>
          <cell r="D15" t="str">
            <v>2502430</v>
          </cell>
          <cell r="E15">
            <v>153.02664298401425</v>
          </cell>
          <cell r="F15">
            <v>2233</v>
          </cell>
          <cell r="G15">
            <v>6.8529620682496306</v>
          </cell>
          <cell r="H15" t="str">
            <v>Yes</v>
          </cell>
          <cell r="I15" t="str">
            <v>No</v>
          </cell>
          <cell r="J15" t="str">
            <v>Yes</v>
          </cell>
          <cell r="K15">
            <v>116430</v>
          </cell>
          <cell r="L15">
            <v>0</v>
          </cell>
          <cell r="M15">
            <v>63748</v>
          </cell>
          <cell r="N15">
            <v>60814</v>
          </cell>
          <cell r="O15">
            <v>124562</v>
          </cell>
          <cell r="P15">
            <v>240992</v>
          </cell>
        </row>
        <row r="16">
          <cell r="A16" t="str">
            <v>0025</v>
          </cell>
          <cell r="B16" t="str">
            <v>Bellingham</v>
          </cell>
          <cell r="C16">
            <v>0</v>
          </cell>
          <cell r="D16" t="str">
            <v>2502460</v>
          </cell>
          <cell r="E16">
            <v>147.27540500736367</v>
          </cell>
          <cell r="F16">
            <v>2161</v>
          </cell>
          <cell r="G16">
            <v>6.8151506250515341</v>
          </cell>
          <cell r="H16" t="str">
            <v>Yes</v>
          </cell>
          <cell r="I16" t="str">
            <v>No</v>
          </cell>
          <cell r="J16" t="str">
            <v>Yes</v>
          </cell>
          <cell r="K16">
            <v>115914</v>
          </cell>
          <cell r="L16">
            <v>0</v>
          </cell>
          <cell r="M16">
            <v>62334</v>
          </cell>
          <cell r="N16">
            <v>64457</v>
          </cell>
          <cell r="O16">
            <v>126791</v>
          </cell>
          <cell r="P16">
            <v>242705</v>
          </cell>
        </row>
        <row r="17">
          <cell r="A17" t="str">
            <v>0026</v>
          </cell>
          <cell r="B17" t="str">
            <v>Belmont</v>
          </cell>
          <cell r="C17">
            <v>0</v>
          </cell>
          <cell r="D17" t="str">
            <v>2502490</v>
          </cell>
          <cell r="E17">
            <v>172.37860082304525</v>
          </cell>
          <cell r="F17">
            <v>5028</v>
          </cell>
          <cell r="G17">
            <v>3.4283731269499853</v>
          </cell>
          <cell r="H17" t="str">
            <v>Yes</v>
          </cell>
          <cell r="I17" t="str">
            <v>No</v>
          </cell>
          <cell r="J17" t="str">
            <v>No</v>
          </cell>
          <cell r="K17">
            <v>127592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127592</v>
          </cell>
        </row>
        <row r="18">
          <cell r="A18" t="str">
            <v>0027</v>
          </cell>
          <cell r="B18" t="str">
            <v>Berkley</v>
          </cell>
          <cell r="C18">
            <v>0</v>
          </cell>
          <cell r="D18" t="str">
            <v>2502520</v>
          </cell>
          <cell r="E18">
            <v>50.761682242990652</v>
          </cell>
          <cell r="F18">
            <v>808</v>
          </cell>
          <cell r="G18">
            <v>6.2823864162117147</v>
          </cell>
          <cell r="H18" t="str">
            <v>Yes</v>
          </cell>
          <cell r="I18" t="str">
            <v>No</v>
          </cell>
          <cell r="J18" t="str">
            <v>Yes</v>
          </cell>
          <cell r="K18">
            <v>41560</v>
          </cell>
          <cell r="L18">
            <v>0</v>
          </cell>
          <cell r="M18">
            <v>21147</v>
          </cell>
          <cell r="N18">
            <v>18878</v>
          </cell>
          <cell r="O18">
            <v>40025</v>
          </cell>
          <cell r="P18">
            <v>81585</v>
          </cell>
        </row>
        <row r="19">
          <cell r="A19" t="str">
            <v>0030</v>
          </cell>
          <cell r="B19" t="str">
            <v>Beverly</v>
          </cell>
          <cell r="C19">
            <v>0</v>
          </cell>
          <cell r="D19" t="str">
            <v>2502640</v>
          </cell>
          <cell r="E19">
            <v>449.41628060886808</v>
          </cell>
          <cell r="F19">
            <v>5278</v>
          </cell>
          <cell r="G19">
            <v>8.5148973211229269</v>
          </cell>
          <cell r="H19" t="str">
            <v>Yes</v>
          </cell>
          <cell r="I19" t="str">
            <v>No</v>
          </cell>
          <cell r="J19" t="str">
            <v>Yes</v>
          </cell>
          <cell r="K19">
            <v>307800</v>
          </cell>
          <cell r="L19">
            <v>0</v>
          </cell>
          <cell r="M19">
            <v>187220</v>
          </cell>
          <cell r="N19">
            <v>161464</v>
          </cell>
          <cell r="O19">
            <v>348684</v>
          </cell>
          <cell r="P19">
            <v>656484</v>
          </cell>
        </row>
        <row r="20">
          <cell r="A20" t="str">
            <v>0031</v>
          </cell>
          <cell r="B20" t="str">
            <v>Billerica</v>
          </cell>
          <cell r="C20">
            <v>0</v>
          </cell>
          <cell r="D20" t="str">
            <v>2502670</v>
          </cell>
          <cell r="E20">
            <v>305.7462686567161</v>
          </cell>
          <cell r="F20">
            <v>5399</v>
          </cell>
          <cell r="G20">
            <v>5.6630166448734229</v>
          </cell>
          <cell r="H20" t="str">
            <v>Yes</v>
          </cell>
          <cell r="I20" t="str">
            <v>No</v>
          </cell>
          <cell r="J20" t="str">
            <v>Yes</v>
          </cell>
          <cell r="K20">
            <v>217784</v>
          </cell>
          <cell r="L20">
            <v>0</v>
          </cell>
          <cell r="M20">
            <v>127369</v>
          </cell>
          <cell r="N20">
            <v>130634</v>
          </cell>
          <cell r="O20">
            <v>258003</v>
          </cell>
          <cell r="P20">
            <v>475787</v>
          </cell>
        </row>
        <row r="21">
          <cell r="A21" t="str">
            <v>0035</v>
          </cell>
          <cell r="B21" t="str">
            <v>Boston</v>
          </cell>
          <cell r="C21">
            <v>0</v>
          </cell>
          <cell r="D21" t="str">
            <v>2502790</v>
          </cell>
          <cell r="E21">
            <v>13402.167077238822</v>
          </cell>
          <cell r="F21">
            <v>57585</v>
          </cell>
          <cell r="G21">
            <v>23.27371203827181</v>
          </cell>
          <cell r="H21" t="str">
            <v>Yes</v>
          </cell>
          <cell r="I21" t="str">
            <v>Yes</v>
          </cell>
          <cell r="J21" t="str">
            <v>Yes</v>
          </cell>
          <cell r="K21">
            <v>10775482</v>
          </cell>
          <cell r="L21">
            <v>3002022</v>
          </cell>
          <cell r="M21">
            <v>12219592</v>
          </cell>
          <cell r="N21">
            <v>17574455</v>
          </cell>
          <cell r="O21">
            <v>29794047</v>
          </cell>
          <cell r="P21">
            <v>43571551</v>
          </cell>
        </row>
        <row r="22">
          <cell r="A22" t="str">
            <v>0036</v>
          </cell>
          <cell r="B22" t="str">
            <v>Bourne</v>
          </cell>
          <cell r="C22">
            <v>0</v>
          </cell>
          <cell r="D22" t="str">
            <v>2502820</v>
          </cell>
          <cell r="E22">
            <v>176.37560975609762</v>
          </cell>
          <cell r="F22">
            <v>1949</v>
          </cell>
          <cell r="G22">
            <v>9.0495438561363581</v>
          </cell>
          <cell r="H22" t="str">
            <v>Yes</v>
          </cell>
          <cell r="I22" t="str">
            <v>No</v>
          </cell>
          <cell r="J22" t="str">
            <v>Yes</v>
          </cell>
          <cell r="K22">
            <v>120989</v>
          </cell>
          <cell r="L22">
            <v>0</v>
          </cell>
          <cell r="M22">
            <v>73475</v>
          </cell>
          <cell r="N22">
            <v>63368</v>
          </cell>
          <cell r="O22">
            <v>136843</v>
          </cell>
          <cell r="P22">
            <v>257832</v>
          </cell>
        </row>
        <row r="23">
          <cell r="A23" t="str">
            <v>0038</v>
          </cell>
          <cell r="B23" t="str">
            <v>Boxford</v>
          </cell>
          <cell r="C23">
            <v>0</v>
          </cell>
          <cell r="D23" t="str">
            <v>2502880</v>
          </cell>
          <cell r="E23">
            <v>27</v>
          </cell>
          <cell r="F23">
            <v>825</v>
          </cell>
          <cell r="G23">
            <v>3.2727272727272729</v>
          </cell>
          <cell r="H23" t="str">
            <v>Yes</v>
          </cell>
          <cell r="I23" t="str">
            <v>No</v>
          </cell>
          <cell r="J23" t="str">
            <v>No</v>
          </cell>
          <cell r="K23">
            <v>34707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34707</v>
          </cell>
        </row>
        <row r="24">
          <cell r="A24" t="str">
            <v>0040</v>
          </cell>
          <cell r="B24" t="str">
            <v>Braintree</v>
          </cell>
          <cell r="C24">
            <v>0</v>
          </cell>
          <cell r="D24" t="str">
            <v>2502940</v>
          </cell>
          <cell r="E24">
            <v>417.72818791946327</v>
          </cell>
          <cell r="F24">
            <v>6004</v>
          </cell>
          <cell r="G24">
            <v>6.9574981332355641</v>
          </cell>
          <cell r="H24" t="str">
            <v>Yes</v>
          </cell>
          <cell r="I24" t="str">
            <v>No</v>
          </cell>
          <cell r="J24" t="str">
            <v>Yes</v>
          </cell>
          <cell r="K24">
            <v>272407</v>
          </cell>
          <cell r="L24">
            <v>0</v>
          </cell>
          <cell r="M24">
            <v>174019</v>
          </cell>
          <cell r="N24">
            <v>150030</v>
          </cell>
          <cell r="O24">
            <v>324049</v>
          </cell>
          <cell r="P24">
            <v>596456</v>
          </cell>
        </row>
        <row r="25">
          <cell r="A25" t="str">
            <v>0041</v>
          </cell>
          <cell r="B25" t="str">
            <v>Brewster</v>
          </cell>
          <cell r="C25">
            <v>0</v>
          </cell>
          <cell r="D25" t="str">
            <v>2502970</v>
          </cell>
          <cell r="E25">
            <v>74</v>
          </cell>
          <cell r="F25">
            <v>447</v>
          </cell>
          <cell r="G25">
            <v>16.554809843400449</v>
          </cell>
          <cell r="H25" t="str">
            <v>Yes</v>
          </cell>
          <cell r="I25" t="str">
            <v>Yes</v>
          </cell>
          <cell r="J25" t="str">
            <v>Yes</v>
          </cell>
          <cell r="K25">
            <v>49855</v>
          </cell>
          <cell r="L25">
            <v>16324</v>
          </cell>
          <cell r="M25">
            <v>32189</v>
          </cell>
          <cell r="N25">
            <v>28140</v>
          </cell>
          <cell r="O25">
            <v>60329</v>
          </cell>
          <cell r="P25">
            <v>126508</v>
          </cell>
        </row>
        <row r="26">
          <cell r="A26" t="str">
            <v>0043</v>
          </cell>
          <cell r="B26" t="str">
            <v>Brimfield</v>
          </cell>
          <cell r="C26">
            <v>0</v>
          </cell>
          <cell r="D26" t="str">
            <v>2503060</v>
          </cell>
          <cell r="E26">
            <v>23</v>
          </cell>
          <cell r="F26">
            <v>259</v>
          </cell>
          <cell r="G26">
            <v>8.8803088803088812</v>
          </cell>
          <cell r="H26" t="str">
            <v>Yes</v>
          </cell>
          <cell r="I26" t="str">
            <v>No</v>
          </cell>
          <cell r="J26" t="str">
            <v>Yes</v>
          </cell>
          <cell r="K26">
            <v>22516</v>
          </cell>
          <cell r="L26">
            <v>0</v>
          </cell>
          <cell r="M26">
            <v>10757</v>
          </cell>
          <cell r="N26">
            <v>11956</v>
          </cell>
          <cell r="O26">
            <v>22713</v>
          </cell>
          <cell r="P26">
            <v>45229</v>
          </cell>
        </row>
        <row r="27">
          <cell r="A27" t="str">
            <v>0044</v>
          </cell>
          <cell r="B27" t="str">
            <v>Brockton</v>
          </cell>
          <cell r="C27">
            <v>0</v>
          </cell>
          <cell r="D27" t="str">
            <v>2503090</v>
          </cell>
          <cell r="E27">
            <v>2532.7668150138525</v>
          </cell>
          <cell r="F27">
            <v>15591</v>
          </cell>
          <cell r="G27">
            <v>16.245056859815616</v>
          </cell>
          <cell r="H27" t="str">
            <v>Yes</v>
          </cell>
          <cell r="I27" t="str">
            <v>Yes</v>
          </cell>
          <cell r="J27" t="str">
            <v>Yes</v>
          </cell>
          <cell r="K27">
            <v>1769663</v>
          </cell>
          <cell r="L27">
            <v>631393</v>
          </cell>
          <cell r="M27">
            <v>1566461</v>
          </cell>
          <cell r="N27">
            <v>1790928</v>
          </cell>
          <cell r="O27">
            <v>3357389</v>
          </cell>
          <cell r="P27">
            <v>5758445</v>
          </cell>
        </row>
        <row r="28">
          <cell r="A28" t="str">
            <v>0045</v>
          </cell>
          <cell r="B28" t="str">
            <v>Brookfield</v>
          </cell>
          <cell r="C28">
            <v>0</v>
          </cell>
          <cell r="D28" t="str">
            <v>2503120</v>
          </cell>
          <cell r="E28">
            <v>18.644859813084111</v>
          </cell>
          <cell r="F28">
            <v>222</v>
          </cell>
          <cell r="G28">
            <v>8.3985855013892383</v>
          </cell>
          <cell r="H28" t="str">
            <v>Yes</v>
          </cell>
          <cell r="I28" t="str">
            <v>Yes</v>
          </cell>
          <cell r="J28" t="str">
            <v>Yes</v>
          </cell>
          <cell r="K28">
            <v>21876</v>
          </cell>
          <cell r="L28">
            <v>5491</v>
          </cell>
          <cell r="M28">
            <v>9219</v>
          </cell>
          <cell r="N28">
            <v>9423</v>
          </cell>
          <cell r="O28">
            <v>18642</v>
          </cell>
          <cell r="P28">
            <v>46009</v>
          </cell>
        </row>
        <row r="29">
          <cell r="A29" t="str">
            <v>0046</v>
          </cell>
          <cell r="B29" t="str">
            <v>Brookline</v>
          </cell>
          <cell r="C29">
            <v>0</v>
          </cell>
          <cell r="D29" t="str">
            <v>2503150</v>
          </cell>
          <cell r="E29">
            <v>474.93952483801291</v>
          </cell>
          <cell r="F29">
            <v>8465</v>
          </cell>
          <cell r="G29">
            <v>5.6106264009215936</v>
          </cell>
          <cell r="H29" t="str">
            <v>Yes</v>
          </cell>
          <cell r="I29" t="str">
            <v>No</v>
          </cell>
          <cell r="J29" t="str">
            <v>Yes</v>
          </cell>
          <cell r="K29">
            <v>306379</v>
          </cell>
          <cell r="L29">
            <v>0</v>
          </cell>
          <cell r="M29">
            <v>197852</v>
          </cell>
          <cell r="N29">
            <v>170314</v>
          </cell>
          <cell r="O29">
            <v>368166</v>
          </cell>
          <cell r="P29">
            <v>674545</v>
          </cell>
        </row>
        <row r="30">
          <cell r="A30" t="str">
            <v>0048</v>
          </cell>
          <cell r="B30" t="str">
            <v>Burlington</v>
          </cell>
          <cell r="C30">
            <v>0</v>
          </cell>
          <cell r="D30" t="str">
            <v>2503240</v>
          </cell>
          <cell r="E30">
            <v>181.2890625</v>
          </cell>
          <cell r="F30">
            <v>3813</v>
          </cell>
          <cell r="G30">
            <v>4.7544994099134543</v>
          </cell>
          <cell r="H30" t="str">
            <v>Yes</v>
          </cell>
          <cell r="I30" t="str">
            <v>No</v>
          </cell>
          <cell r="J30" t="str">
            <v>No</v>
          </cell>
          <cell r="K30">
            <v>135419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135419</v>
          </cell>
        </row>
        <row r="31">
          <cell r="A31" t="str">
            <v>0049</v>
          </cell>
          <cell r="B31" t="str">
            <v>Cambridge</v>
          </cell>
          <cell r="C31">
            <v>0</v>
          </cell>
          <cell r="D31" t="str">
            <v>2503270</v>
          </cell>
          <cell r="E31">
            <v>901.18156754627842</v>
          </cell>
          <cell r="F31">
            <v>8247</v>
          </cell>
          <cell r="G31">
            <v>10.927386535058547</v>
          </cell>
          <cell r="H31" t="str">
            <v>Yes</v>
          </cell>
          <cell r="I31" t="str">
            <v>No</v>
          </cell>
          <cell r="J31" t="str">
            <v>Yes</v>
          </cell>
          <cell r="K31">
            <v>591124</v>
          </cell>
          <cell r="L31">
            <v>0</v>
          </cell>
          <cell r="M31">
            <v>439831</v>
          </cell>
          <cell r="N31">
            <v>434663</v>
          </cell>
          <cell r="O31">
            <v>874494</v>
          </cell>
          <cell r="P31">
            <v>1465618</v>
          </cell>
        </row>
        <row r="32">
          <cell r="A32" t="str">
            <v>0050</v>
          </cell>
          <cell r="B32" t="str">
            <v>Canton</v>
          </cell>
          <cell r="C32">
            <v>0</v>
          </cell>
          <cell r="D32" t="str">
            <v>2503300</v>
          </cell>
          <cell r="E32">
            <v>213.44653179190752</v>
          </cell>
          <cell r="F32">
            <v>3856</v>
          </cell>
          <cell r="G32">
            <v>5.5354391024872278</v>
          </cell>
          <cell r="H32" t="str">
            <v>Yes</v>
          </cell>
          <cell r="I32" t="str">
            <v>No</v>
          </cell>
          <cell r="J32" t="str">
            <v>Yes</v>
          </cell>
          <cell r="K32">
            <v>142132</v>
          </cell>
          <cell r="L32">
            <v>0</v>
          </cell>
          <cell r="M32">
            <v>88918</v>
          </cell>
          <cell r="N32">
            <v>76542</v>
          </cell>
          <cell r="O32">
            <v>165460</v>
          </cell>
          <cell r="P32">
            <v>307592</v>
          </cell>
        </row>
        <row r="33">
          <cell r="A33" t="str">
            <v>0051</v>
          </cell>
          <cell r="B33" t="str">
            <v>Carlisle</v>
          </cell>
          <cell r="C33">
            <v>0</v>
          </cell>
          <cell r="D33" t="str">
            <v>2503330</v>
          </cell>
          <cell r="E33">
            <v>17</v>
          </cell>
          <cell r="F33">
            <v>663</v>
          </cell>
          <cell r="G33">
            <v>2.5641025641025639</v>
          </cell>
          <cell r="H33" t="str">
            <v>Yes</v>
          </cell>
          <cell r="I33" t="str">
            <v>No</v>
          </cell>
          <cell r="J33" t="str">
            <v>No</v>
          </cell>
          <cell r="K33">
            <v>15724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15724</v>
          </cell>
        </row>
        <row r="34">
          <cell r="A34" t="str">
            <v>0052</v>
          </cell>
          <cell r="B34" t="str">
            <v>Carver</v>
          </cell>
          <cell r="C34">
            <v>0</v>
          </cell>
          <cell r="D34" t="str">
            <v>2503360</v>
          </cell>
          <cell r="E34">
            <v>119.95180722891565</v>
          </cell>
          <cell r="F34">
            <v>1614</v>
          </cell>
          <cell r="G34">
            <v>7.4319583165375249</v>
          </cell>
          <cell r="H34" t="str">
            <v>Yes</v>
          </cell>
          <cell r="I34" t="str">
            <v>No</v>
          </cell>
          <cell r="J34" t="str">
            <v>Yes</v>
          </cell>
          <cell r="K34">
            <v>103055</v>
          </cell>
          <cell r="L34">
            <v>0</v>
          </cell>
          <cell r="M34">
            <v>50506</v>
          </cell>
          <cell r="N34">
            <v>56123</v>
          </cell>
          <cell r="O34">
            <v>106629</v>
          </cell>
          <cell r="P34">
            <v>209684</v>
          </cell>
        </row>
        <row r="35">
          <cell r="A35" t="str">
            <v>0056</v>
          </cell>
          <cell r="B35" t="str">
            <v>Chelmsford</v>
          </cell>
          <cell r="C35">
            <v>0</v>
          </cell>
          <cell r="D35" t="str">
            <v>2503510</v>
          </cell>
          <cell r="E35">
            <v>260.20499999999998</v>
          </cell>
          <cell r="F35">
            <v>5509</v>
          </cell>
          <cell r="G35">
            <v>4.7232710110727893</v>
          </cell>
          <cell r="H35" t="str">
            <v>Yes</v>
          </cell>
          <cell r="I35" t="str">
            <v>No</v>
          </cell>
          <cell r="J35" t="str">
            <v>No</v>
          </cell>
          <cell r="K35">
            <v>212998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212998</v>
          </cell>
        </row>
        <row r="36">
          <cell r="A36" t="str">
            <v>0057</v>
          </cell>
          <cell r="B36" t="str">
            <v>Chelsea</v>
          </cell>
          <cell r="C36">
            <v>0</v>
          </cell>
          <cell r="D36" t="str">
            <v>2503540</v>
          </cell>
          <cell r="E36">
            <v>1776.3742098609353</v>
          </cell>
          <cell r="F36">
            <v>5238</v>
          </cell>
          <cell r="G36">
            <v>33.913215155802504</v>
          </cell>
          <cell r="H36" t="str">
            <v>Yes</v>
          </cell>
          <cell r="I36" t="str">
            <v>Yes</v>
          </cell>
          <cell r="J36" t="str">
            <v>Yes</v>
          </cell>
          <cell r="K36">
            <v>1136996</v>
          </cell>
          <cell r="L36">
            <v>392820</v>
          </cell>
          <cell r="M36">
            <v>1242236</v>
          </cell>
          <cell r="N36">
            <v>1460740</v>
          </cell>
          <cell r="O36">
            <v>2702976</v>
          </cell>
          <cell r="P36">
            <v>4232792</v>
          </cell>
        </row>
        <row r="37">
          <cell r="A37" t="str">
            <v>0061</v>
          </cell>
          <cell r="B37" t="str">
            <v>Chicopee</v>
          </cell>
          <cell r="C37">
            <v>0</v>
          </cell>
          <cell r="D37" t="str">
            <v>2503660</v>
          </cell>
          <cell r="E37">
            <v>1819.1464215364415</v>
          </cell>
          <cell r="F37">
            <v>7487</v>
          </cell>
          <cell r="G37">
            <v>24.297401115753193</v>
          </cell>
          <cell r="H37" t="str">
            <v>Yes</v>
          </cell>
          <cell r="I37" t="str">
            <v>Yes</v>
          </cell>
          <cell r="J37" t="str">
            <v>Yes</v>
          </cell>
          <cell r="K37">
            <v>1188209</v>
          </cell>
          <cell r="L37">
            <v>403492</v>
          </cell>
          <cell r="M37">
            <v>1013310</v>
          </cell>
          <cell r="N37">
            <v>1071869</v>
          </cell>
          <cell r="O37">
            <v>2085179</v>
          </cell>
          <cell r="P37">
            <v>3676880</v>
          </cell>
        </row>
        <row r="38">
          <cell r="A38" t="str">
            <v>0063</v>
          </cell>
          <cell r="B38" t="str">
            <v>Clarksburg</v>
          </cell>
          <cell r="C38">
            <v>0</v>
          </cell>
          <cell r="D38" t="str">
            <v>2503720</v>
          </cell>
          <cell r="E38">
            <v>18.050632911392405</v>
          </cell>
          <cell r="F38">
            <v>100</v>
          </cell>
          <cell r="G38">
            <v>18.050632911392405</v>
          </cell>
          <cell r="H38" t="str">
            <v>Yes</v>
          </cell>
          <cell r="I38" t="str">
            <v>Yes</v>
          </cell>
          <cell r="J38" t="str">
            <v>Yes</v>
          </cell>
          <cell r="K38">
            <v>12289</v>
          </cell>
          <cell r="L38">
            <v>2659</v>
          </cell>
          <cell r="M38">
            <v>7520</v>
          </cell>
          <cell r="N38">
            <v>6485</v>
          </cell>
          <cell r="O38">
            <v>14005</v>
          </cell>
          <cell r="P38">
            <v>28953</v>
          </cell>
        </row>
        <row r="39">
          <cell r="A39" t="str">
            <v>0064</v>
          </cell>
          <cell r="B39" t="str">
            <v>Clinton</v>
          </cell>
          <cell r="C39">
            <v>0</v>
          </cell>
          <cell r="D39" t="str">
            <v>2503750</v>
          </cell>
          <cell r="E39">
            <v>256.29912023460417</v>
          </cell>
          <cell r="F39">
            <v>1985</v>
          </cell>
          <cell r="G39">
            <v>12.911794470257137</v>
          </cell>
          <cell r="H39" t="str">
            <v>Yes</v>
          </cell>
          <cell r="I39" t="str">
            <v>No</v>
          </cell>
          <cell r="J39" t="str">
            <v>Yes</v>
          </cell>
          <cell r="K39">
            <v>172937</v>
          </cell>
          <cell r="L39">
            <v>0</v>
          </cell>
          <cell r="M39">
            <v>108401</v>
          </cell>
          <cell r="N39">
            <v>93449</v>
          </cell>
          <cell r="O39">
            <v>201850</v>
          </cell>
          <cell r="P39">
            <v>374787</v>
          </cell>
        </row>
        <row r="40">
          <cell r="A40" t="str">
            <v>0065</v>
          </cell>
          <cell r="B40" t="str">
            <v>Cohasset</v>
          </cell>
          <cell r="C40">
            <v>0</v>
          </cell>
          <cell r="D40" t="str">
            <v>2503780</v>
          </cell>
          <cell r="E40">
            <v>49.722772277227712</v>
          </cell>
          <cell r="F40">
            <v>1756</v>
          </cell>
          <cell r="G40">
            <v>2.8315929542840386</v>
          </cell>
          <cell r="H40" t="str">
            <v>Yes</v>
          </cell>
          <cell r="I40" t="str">
            <v>No</v>
          </cell>
          <cell r="J40" t="str">
            <v>No</v>
          </cell>
          <cell r="K40">
            <v>41415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41415</v>
          </cell>
        </row>
        <row r="41">
          <cell r="A41" t="str">
            <v>0067</v>
          </cell>
          <cell r="B41" t="str">
            <v>Concord</v>
          </cell>
          <cell r="C41">
            <v>0</v>
          </cell>
          <cell r="D41" t="str">
            <v>2503840</v>
          </cell>
          <cell r="E41">
            <v>85.452229299363054</v>
          </cell>
          <cell r="F41">
            <v>2186</v>
          </cell>
          <cell r="G41">
            <v>3.9090681289736069</v>
          </cell>
          <cell r="H41" t="str">
            <v>Yes</v>
          </cell>
          <cell r="I41" t="str">
            <v>No</v>
          </cell>
          <cell r="J41" t="str">
            <v>No</v>
          </cell>
          <cell r="K41">
            <v>80595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80595</v>
          </cell>
        </row>
        <row r="42">
          <cell r="A42" t="str">
            <v>0068</v>
          </cell>
          <cell r="B42" t="str">
            <v>Conway</v>
          </cell>
          <cell r="C42">
            <v>0</v>
          </cell>
          <cell r="D42" t="str">
            <v>2503900</v>
          </cell>
          <cell r="E42">
            <v>11</v>
          </cell>
          <cell r="F42">
            <v>115</v>
          </cell>
          <cell r="G42">
            <v>9.5652173913043477</v>
          </cell>
          <cell r="H42" t="str">
            <v>Yes</v>
          </cell>
          <cell r="I42" t="str">
            <v>No</v>
          </cell>
          <cell r="J42" t="str">
            <v>Yes</v>
          </cell>
          <cell r="K42">
            <v>5528</v>
          </cell>
          <cell r="L42">
            <v>0</v>
          </cell>
          <cell r="M42">
            <v>4582</v>
          </cell>
          <cell r="N42">
            <v>3945</v>
          </cell>
          <cell r="O42">
            <v>8527</v>
          </cell>
          <cell r="P42">
            <v>14055</v>
          </cell>
        </row>
        <row r="43">
          <cell r="A43" t="str">
            <v>0071</v>
          </cell>
          <cell r="B43" t="str">
            <v>Danvers</v>
          </cell>
          <cell r="C43">
            <v>0</v>
          </cell>
          <cell r="D43" t="str">
            <v>2503990</v>
          </cell>
          <cell r="E43">
            <v>237.24037339556611</v>
          </cell>
          <cell r="F43">
            <v>3807</v>
          </cell>
          <cell r="G43">
            <v>6.2316882951291337</v>
          </cell>
          <cell r="H43" t="str">
            <v>Yes</v>
          </cell>
          <cell r="I43" t="str">
            <v>No</v>
          </cell>
          <cell r="J43" t="str">
            <v>Yes</v>
          </cell>
          <cell r="K43">
            <v>171452</v>
          </cell>
          <cell r="L43">
            <v>0</v>
          </cell>
          <cell r="M43">
            <v>98831</v>
          </cell>
          <cell r="N43">
            <v>88877</v>
          </cell>
          <cell r="O43">
            <v>187708</v>
          </cell>
          <cell r="P43">
            <v>359160</v>
          </cell>
        </row>
        <row r="44">
          <cell r="A44" t="str">
            <v>0072</v>
          </cell>
          <cell r="B44" t="str">
            <v>Dartmouth</v>
          </cell>
          <cell r="C44">
            <v>0</v>
          </cell>
          <cell r="D44" t="str">
            <v>2504020</v>
          </cell>
          <cell r="E44">
            <v>295.3162705667275</v>
          </cell>
          <cell r="F44">
            <v>4060</v>
          </cell>
          <cell r="G44">
            <v>7.2737997676533865</v>
          </cell>
          <cell r="H44" t="str">
            <v>Yes</v>
          </cell>
          <cell r="I44" t="str">
            <v>No</v>
          </cell>
          <cell r="J44" t="str">
            <v>Yes</v>
          </cell>
          <cell r="K44">
            <v>233281</v>
          </cell>
          <cell r="L44">
            <v>0</v>
          </cell>
          <cell r="M44">
            <v>123024</v>
          </cell>
          <cell r="N44">
            <v>122644</v>
          </cell>
          <cell r="O44">
            <v>245668</v>
          </cell>
          <cell r="P44">
            <v>478949</v>
          </cell>
        </row>
        <row r="45">
          <cell r="A45" t="str">
            <v>0073</v>
          </cell>
          <cell r="B45" t="str">
            <v>Dedham</v>
          </cell>
          <cell r="C45">
            <v>0</v>
          </cell>
          <cell r="D45" t="str">
            <v>2504050</v>
          </cell>
          <cell r="E45">
            <v>253.24242424242408</v>
          </cell>
          <cell r="F45">
            <v>3341</v>
          </cell>
          <cell r="G45">
            <v>7.5798390973488203</v>
          </cell>
          <cell r="H45" t="str">
            <v>Yes</v>
          </cell>
          <cell r="I45" t="str">
            <v>No</v>
          </cell>
          <cell r="J45" t="str">
            <v>Yes</v>
          </cell>
          <cell r="K45">
            <v>172875</v>
          </cell>
          <cell r="L45">
            <v>0</v>
          </cell>
          <cell r="M45">
            <v>105497</v>
          </cell>
          <cell r="N45">
            <v>90966</v>
          </cell>
          <cell r="O45">
            <v>196463</v>
          </cell>
          <cell r="P45">
            <v>369338</v>
          </cell>
        </row>
        <row r="46">
          <cell r="A46" t="str">
            <v>0074</v>
          </cell>
          <cell r="B46" t="str">
            <v>Deerfield</v>
          </cell>
          <cell r="C46">
            <v>0</v>
          </cell>
          <cell r="D46" t="str">
            <v>2504080</v>
          </cell>
          <cell r="E46">
            <v>31</v>
          </cell>
          <cell r="F46">
            <v>371</v>
          </cell>
          <cell r="G46">
            <v>8.355795148247978</v>
          </cell>
          <cell r="H46" t="str">
            <v>Yes</v>
          </cell>
          <cell r="I46" t="str">
            <v>No</v>
          </cell>
          <cell r="J46" t="str">
            <v>Yes</v>
          </cell>
          <cell r="K46">
            <v>20603</v>
          </cell>
          <cell r="L46">
            <v>0</v>
          </cell>
          <cell r="M46">
            <v>12914</v>
          </cell>
          <cell r="N46">
            <v>11135</v>
          </cell>
          <cell r="O46">
            <v>24049</v>
          </cell>
          <cell r="P46">
            <v>44652</v>
          </cell>
        </row>
        <row r="47">
          <cell r="A47" t="str">
            <v>0077</v>
          </cell>
          <cell r="B47" t="str">
            <v>Douglas</v>
          </cell>
          <cell r="C47">
            <v>0</v>
          </cell>
          <cell r="D47" t="str">
            <v>2504230</v>
          </cell>
          <cell r="E47">
            <v>74.539249146757669</v>
          </cell>
          <cell r="F47">
            <v>1327</v>
          </cell>
          <cell r="G47">
            <v>5.617125029898844</v>
          </cell>
          <cell r="H47" t="str">
            <v>Yes</v>
          </cell>
          <cell r="I47" t="str">
            <v>No</v>
          </cell>
          <cell r="J47" t="str">
            <v>Yes</v>
          </cell>
          <cell r="K47">
            <v>61634</v>
          </cell>
          <cell r="L47">
            <v>0</v>
          </cell>
          <cell r="M47">
            <v>32872</v>
          </cell>
          <cell r="N47">
            <v>35361</v>
          </cell>
          <cell r="O47">
            <v>68233</v>
          </cell>
          <cell r="P47">
            <v>129867</v>
          </cell>
        </row>
        <row r="48">
          <cell r="A48" t="str">
            <v>0078</v>
          </cell>
          <cell r="B48" t="str">
            <v>Dover</v>
          </cell>
          <cell r="C48">
            <v>0</v>
          </cell>
          <cell r="D48" t="str">
            <v>2504260</v>
          </cell>
          <cell r="E48">
            <v>17</v>
          </cell>
          <cell r="F48">
            <v>571</v>
          </cell>
          <cell r="G48">
            <v>2.9772329246935203</v>
          </cell>
          <cell r="H48" t="str">
            <v>Yes</v>
          </cell>
          <cell r="I48" t="str">
            <v>No</v>
          </cell>
          <cell r="J48" t="str">
            <v>No</v>
          </cell>
          <cell r="K48">
            <v>14910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14910</v>
          </cell>
        </row>
        <row r="49">
          <cell r="A49" t="str">
            <v>0079</v>
          </cell>
          <cell r="B49" t="str">
            <v>Dracut</v>
          </cell>
          <cell r="C49">
            <v>0</v>
          </cell>
          <cell r="D49" t="str">
            <v>2504320</v>
          </cell>
          <cell r="E49">
            <v>382.88764829029981</v>
          </cell>
          <cell r="F49">
            <v>4455</v>
          </cell>
          <cell r="G49">
            <v>8.5945600065162697</v>
          </cell>
          <cell r="H49" t="str">
            <v>Yes</v>
          </cell>
          <cell r="I49" t="str">
            <v>No</v>
          </cell>
          <cell r="J49" t="str">
            <v>Yes</v>
          </cell>
          <cell r="K49">
            <v>263744</v>
          </cell>
          <cell r="L49">
            <v>0</v>
          </cell>
          <cell r="M49">
            <v>159505</v>
          </cell>
          <cell r="N49">
            <v>140236</v>
          </cell>
          <cell r="O49">
            <v>299741</v>
          </cell>
          <cell r="P49">
            <v>563485</v>
          </cell>
        </row>
        <row r="50">
          <cell r="A50" t="str">
            <v>0082</v>
          </cell>
          <cell r="B50" t="str">
            <v>Duxbury</v>
          </cell>
          <cell r="C50">
            <v>0</v>
          </cell>
          <cell r="D50" t="str">
            <v>2504410</v>
          </cell>
          <cell r="E50">
            <v>103.04147465437789</v>
          </cell>
          <cell r="F50">
            <v>3224</v>
          </cell>
          <cell r="G50">
            <v>3.196075516574997</v>
          </cell>
          <cell r="H50" t="str">
            <v>Yes</v>
          </cell>
          <cell r="I50" t="str">
            <v>No</v>
          </cell>
          <cell r="J50" t="str">
            <v>No</v>
          </cell>
          <cell r="K50">
            <v>83731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83731</v>
          </cell>
        </row>
        <row r="51">
          <cell r="A51" t="str">
            <v>0083</v>
          </cell>
          <cell r="B51" t="str">
            <v>East Bridgewater</v>
          </cell>
          <cell r="C51">
            <v>0</v>
          </cell>
          <cell r="D51" t="str">
            <v>2504440</v>
          </cell>
          <cell r="E51">
            <v>134.75468483816019</v>
          </cell>
          <cell r="F51">
            <v>2239</v>
          </cell>
          <cell r="G51">
            <v>6.0185209842858498</v>
          </cell>
          <cell r="H51" t="str">
            <v>Yes</v>
          </cell>
          <cell r="I51" t="str">
            <v>No</v>
          </cell>
          <cell r="J51" t="str">
            <v>Yes</v>
          </cell>
          <cell r="K51">
            <v>96481</v>
          </cell>
          <cell r="L51">
            <v>0</v>
          </cell>
          <cell r="M51">
            <v>56137</v>
          </cell>
          <cell r="N51">
            <v>48323</v>
          </cell>
          <cell r="O51">
            <v>104460</v>
          </cell>
          <cell r="P51">
            <v>200941</v>
          </cell>
        </row>
        <row r="52">
          <cell r="A52" t="str">
            <v>0085</v>
          </cell>
          <cell r="B52" t="str">
            <v>Eastham</v>
          </cell>
          <cell r="C52">
            <v>0</v>
          </cell>
          <cell r="D52" t="str">
            <v>2504530</v>
          </cell>
          <cell r="E52">
            <v>35</v>
          </cell>
          <cell r="F52">
            <v>225</v>
          </cell>
          <cell r="G52">
            <v>15.555555555555555</v>
          </cell>
          <cell r="H52" t="str">
            <v>Yes</v>
          </cell>
          <cell r="I52" t="str">
            <v>Yes</v>
          </cell>
          <cell r="J52" t="str">
            <v>Yes</v>
          </cell>
          <cell r="K52">
            <v>34216</v>
          </cell>
          <cell r="L52">
            <v>8924</v>
          </cell>
          <cell r="M52">
            <v>20253</v>
          </cell>
          <cell r="N52">
            <v>21711</v>
          </cell>
          <cell r="O52">
            <v>41964</v>
          </cell>
          <cell r="P52">
            <v>85104</v>
          </cell>
        </row>
        <row r="53">
          <cell r="A53" t="str">
            <v>0086</v>
          </cell>
          <cell r="B53" t="str">
            <v>Easthampton</v>
          </cell>
          <cell r="C53">
            <v>0</v>
          </cell>
          <cell r="D53" t="str">
            <v>2504590</v>
          </cell>
          <cell r="E53">
            <v>178.36678200692043</v>
          </cell>
          <cell r="F53">
            <v>1624</v>
          </cell>
          <cell r="G53">
            <v>10.983176231953228</v>
          </cell>
          <cell r="H53" t="str">
            <v>Yes</v>
          </cell>
          <cell r="I53" t="str">
            <v>No</v>
          </cell>
          <cell r="J53" t="str">
            <v>Yes</v>
          </cell>
          <cell r="K53">
            <v>122202</v>
          </cell>
          <cell r="L53">
            <v>0</v>
          </cell>
          <cell r="M53">
            <v>74305</v>
          </cell>
          <cell r="N53">
            <v>64078</v>
          </cell>
          <cell r="O53">
            <v>138383</v>
          </cell>
          <cell r="P53">
            <v>260585</v>
          </cell>
        </row>
        <row r="54">
          <cell r="A54" t="str">
            <v>0087</v>
          </cell>
          <cell r="B54" t="str">
            <v>East Longmeadow</v>
          </cell>
          <cell r="C54">
            <v>0</v>
          </cell>
          <cell r="D54" t="str">
            <v>2504500</v>
          </cell>
          <cell r="E54">
            <v>200.8950437317784</v>
          </cell>
          <cell r="F54">
            <v>2636</v>
          </cell>
          <cell r="G54">
            <v>7.6212080323132927</v>
          </cell>
          <cell r="H54" t="str">
            <v>Yes</v>
          </cell>
          <cell r="I54" t="str">
            <v>No</v>
          </cell>
          <cell r="J54" t="str">
            <v>Yes</v>
          </cell>
          <cell r="K54">
            <v>144212</v>
          </cell>
          <cell r="L54">
            <v>0</v>
          </cell>
          <cell r="M54">
            <v>83690</v>
          </cell>
          <cell r="N54">
            <v>75594</v>
          </cell>
          <cell r="O54">
            <v>159284</v>
          </cell>
          <cell r="P54">
            <v>303496</v>
          </cell>
        </row>
        <row r="55">
          <cell r="A55" t="str">
            <v>0088</v>
          </cell>
          <cell r="B55" t="str">
            <v>Easton</v>
          </cell>
          <cell r="C55">
            <v>0</v>
          </cell>
          <cell r="D55" t="str">
            <v>2504620</v>
          </cell>
          <cell r="E55">
            <v>195.47075606276755</v>
          </cell>
          <cell r="F55">
            <v>3842</v>
          </cell>
          <cell r="G55">
            <v>5.0877344107956155</v>
          </cell>
          <cell r="H55" t="str">
            <v>Yes</v>
          </cell>
          <cell r="I55" t="str">
            <v>No</v>
          </cell>
          <cell r="J55" t="str">
            <v>Yes</v>
          </cell>
          <cell r="K55">
            <v>138786</v>
          </cell>
          <cell r="L55">
            <v>0</v>
          </cell>
          <cell r="M55">
            <v>81430</v>
          </cell>
          <cell r="N55">
            <v>70096</v>
          </cell>
          <cell r="O55">
            <v>151526</v>
          </cell>
          <cell r="P55">
            <v>290312</v>
          </cell>
        </row>
        <row r="56">
          <cell r="A56" t="str">
            <v>0089</v>
          </cell>
          <cell r="B56" t="str">
            <v>Edgartown</v>
          </cell>
          <cell r="C56">
            <v>0</v>
          </cell>
          <cell r="D56" t="str">
            <v>2509090</v>
          </cell>
          <cell r="E56">
            <v>63.426666666666669</v>
          </cell>
          <cell r="F56">
            <v>435</v>
          </cell>
          <cell r="G56">
            <v>14.580842911877395</v>
          </cell>
          <cell r="H56" t="str">
            <v>Yes</v>
          </cell>
          <cell r="I56" t="str">
            <v>No</v>
          </cell>
          <cell r="J56" t="str">
            <v>Yes</v>
          </cell>
          <cell r="K56">
            <v>39132</v>
          </cell>
          <cell r="L56">
            <v>0</v>
          </cell>
          <cell r="M56">
            <v>26423</v>
          </cell>
          <cell r="N56">
            <v>22773</v>
          </cell>
          <cell r="O56">
            <v>49196</v>
          </cell>
          <cell r="P56">
            <v>88328</v>
          </cell>
        </row>
        <row r="57">
          <cell r="A57" t="str">
            <v>0091</v>
          </cell>
          <cell r="B57" t="str">
            <v>Erving</v>
          </cell>
          <cell r="C57">
            <v>0</v>
          </cell>
          <cell r="D57" t="str">
            <v>2504710</v>
          </cell>
          <cell r="E57">
            <v>22.507462686567166</v>
          </cell>
          <cell r="F57">
            <v>113</v>
          </cell>
          <cell r="G57">
            <v>19.918108572183332</v>
          </cell>
          <cell r="H57" t="str">
            <v>Yes</v>
          </cell>
          <cell r="I57" t="str">
            <v>Yes</v>
          </cell>
          <cell r="J57" t="str">
            <v>Yes</v>
          </cell>
          <cell r="K57">
            <v>14477</v>
          </cell>
          <cell r="L57">
            <v>4897</v>
          </cell>
          <cell r="M57">
            <v>10893</v>
          </cell>
          <cell r="N57">
            <v>9825</v>
          </cell>
          <cell r="O57">
            <v>20718</v>
          </cell>
          <cell r="P57">
            <v>40092</v>
          </cell>
        </row>
        <row r="58">
          <cell r="A58" t="str">
            <v>0093</v>
          </cell>
          <cell r="B58" t="str">
            <v>Everett</v>
          </cell>
          <cell r="C58">
            <v>0</v>
          </cell>
          <cell r="D58" t="str">
            <v>2504770</v>
          </cell>
          <cell r="E58">
            <v>1293.6926713948012</v>
          </cell>
          <cell r="F58">
            <v>6895</v>
          </cell>
          <cell r="G58">
            <v>18.762765357430037</v>
          </cell>
          <cell r="H58" t="str">
            <v>Yes</v>
          </cell>
          <cell r="I58" t="str">
            <v>Yes</v>
          </cell>
          <cell r="J58" t="str">
            <v>Yes</v>
          </cell>
          <cell r="K58">
            <v>826669</v>
          </cell>
          <cell r="L58">
            <v>292319</v>
          </cell>
          <cell r="M58">
            <v>675016</v>
          </cell>
          <cell r="N58">
            <v>699161</v>
          </cell>
          <cell r="O58">
            <v>1374177</v>
          </cell>
          <cell r="P58">
            <v>2493165</v>
          </cell>
        </row>
        <row r="59">
          <cell r="A59" t="str">
            <v>0094</v>
          </cell>
          <cell r="B59" t="str">
            <v>Fairhaven</v>
          </cell>
          <cell r="C59">
            <v>0</v>
          </cell>
          <cell r="D59" t="str">
            <v>2504800</v>
          </cell>
          <cell r="E59">
            <v>258.69161290322575</v>
          </cell>
          <cell r="F59">
            <v>2434</v>
          </cell>
          <cell r="G59">
            <v>10.62825032470114</v>
          </cell>
          <cell r="H59" t="str">
            <v>Yes</v>
          </cell>
          <cell r="I59" t="str">
            <v>No</v>
          </cell>
          <cell r="J59" t="str">
            <v>Yes</v>
          </cell>
          <cell r="K59">
            <v>181657</v>
          </cell>
          <cell r="L59">
            <v>0</v>
          </cell>
          <cell r="M59">
            <v>107922</v>
          </cell>
          <cell r="N59">
            <v>97283</v>
          </cell>
          <cell r="O59">
            <v>205205</v>
          </cell>
          <cell r="P59">
            <v>386862</v>
          </cell>
        </row>
        <row r="60">
          <cell r="A60" t="str">
            <v>0095</v>
          </cell>
          <cell r="B60" t="str">
            <v>Fall River</v>
          </cell>
          <cell r="C60">
            <v>0</v>
          </cell>
          <cell r="D60" t="str">
            <v>2504830</v>
          </cell>
          <cell r="E60">
            <v>3094.7033898305085</v>
          </cell>
          <cell r="F60">
            <v>11199</v>
          </cell>
          <cell r="G60">
            <v>27.63374756523358</v>
          </cell>
          <cell r="H60" t="str">
            <v>Yes</v>
          </cell>
          <cell r="I60" t="str">
            <v>Yes</v>
          </cell>
          <cell r="J60" t="str">
            <v>Yes</v>
          </cell>
          <cell r="K60">
            <v>1944092</v>
          </cell>
          <cell r="L60">
            <v>690212</v>
          </cell>
          <cell r="M60">
            <v>2075765</v>
          </cell>
          <cell r="N60">
            <v>2467431</v>
          </cell>
          <cell r="O60">
            <v>4543196</v>
          </cell>
          <cell r="P60">
            <v>7177500</v>
          </cell>
        </row>
        <row r="61">
          <cell r="A61" t="str">
            <v>0096</v>
          </cell>
          <cell r="B61" t="str">
            <v>Falmouth</v>
          </cell>
          <cell r="C61">
            <v>0</v>
          </cell>
          <cell r="D61" t="str">
            <v>2504860</v>
          </cell>
          <cell r="E61">
            <v>332.45454545454578</v>
          </cell>
          <cell r="F61">
            <v>3239</v>
          </cell>
          <cell r="G61">
            <v>10.264110696342875</v>
          </cell>
          <cell r="H61" t="str">
            <v>Yes</v>
          </cell>
          <cell r="I61" t="str">
            <v>No</v>
          </cell>
          <cell r="J61" t="str">
            <v>Yes</v>
          </cell>
          <cell r="K61">
            <v>226769</v>
          </cell>
          <cell r="L61">
            <v>0</v>
          </cell>
          <cell r="M61">
            <v>138495</v>
          </cell>
          <cell r="N61">
            <v>119441</v>
          </cell>
          <cell r="O61">
            <v>257936</v>
          </cell>
          <cell r="P61">
            <v>484705</v>
          </cell>
        </row>
        <row r="62">
          <cell r="A62" t="str">
            <v>0097</v>
          </cell>
          <cell r="B62" t="str">
            <v>Fitchburg</v>
          </cell>
          <cell r="C62">
            <v>0</v>
          </cell>
          <cell r="D62" t="str">
            <v>2504890</v>
          </cell>
          <cell r="E62">
            <v>1430.2003983071932</v>
          </cell>
          <cell r="F62">
            <v>5934</v>
          </cell>
          <cell r="G62">
            <v>24.101793028432645</v>
          </cell>
          <cell r="H62" t="str">
            <v>Yes</v>
          </cell>
          <cell r="I62" t="str">
            <v>Yes</v>
          </cell>
          <cell r="J62" t="str">
            <v>Yes</v>
          </cell>
          <cell r="K62">
            <v>963534</v>
          </cell>
          <cell r="L62">
            <v>332990</v>
          </cell>
          <cell r="M62">
            <v>783860</v>
          </cell>
          <cell r="N62">
            <v>801158</v>
          </cell>
          <cell r="O62">
            <v>1585018</v>
          </cell>
          <cell r="P62">
            <v>2881542</v>
          </cell>
        </row>
        <row r="63">
          <cell r="A63" t="str">
            <v>0098</v>
          </cell>
          <cell r="B63" t="str">
            <v>Florida</v>
          </cell>
          <cell r="C63">
            <v>0</v>
          </cell>
          <cell r="D63" t="str">
            <v>2504920</v>
          </cell>
          <cell r="E63">
            <v>7</v>
          </cell>
          <cell r="F63">
            <v>33</v>
          </cell>
          <cell r="G63">
            <v>21.212121212121211</v>
          </cell>
          <cell r="H63" t="str">
            <v>Yes</v>
          </cell>
          <cell r="I63" t="str">
            <v>Yes</v>
          </cell>
          <cell r="J63" t="str">
            <v>No</v>
          </cell>
          <cell r="K63">
            <v>9381</v>
          </cell>
          <cell r="L63">
            <v>2554</v>
          </cell>
          <cell r="M63">
            <v>0</v>
          </cell>
          <cell r="N63">
            <v>0</v>
          </cell>
          <cell r="O63">
            <v>0</v>
          </cell>
          <cell r="P63">
            <v>11935</v>
          </cell>
        </row>
        <row r="64">
          <cell r="A64" t="str">
            <v>0099</v>
          </cell>
          <cell r="B64" t="str">
            <v>Foxborough</v>
          </cell>
          <cell r="C64">
            <v>0</v>
          </cell>
          <cell r="D64" t="str">
            <v>2504950</v>
          </cell>
          <cell r="E64">
            <v>161.0018018018018</v>
          </cell>
          <cell r="F64">
            <v>2857</v>
          </cell>
          <cell r="G64">
            <v>5.6353448303045788</v>
          </cell>
          <cell r="H64" t="str">
            <v>Yes</v>
          </cell>
          <cell r="I64" t="str">
            <v>No</v>
          </cell>
          <cell r="J64" t="str">
            <v>Yes</v>
          </cell>
          <cell r="K64">
            <v>106797</v>
          </cell>
          <cell r="L64">
            <v>0</v>
          </cell>
          <cell r="M64">
            <v>67071</v>
          </cell>
          <cell r="N64">
            <v>57735</v>
          </cell>
          <cell r="O64">
            <v>124806</v>
          </cell>
          <cell r="P64">
            <v>231603</v>
          </cell>
        </row>
        <row r="65">
          <cell r="A65" t="str">
            <v>0100</v>
          </cell>
          <cell r="B65" t="str">
            <v>Framingham</v>
          </cell>
          <cell r="C65">
            <v>0</v>
          </cell>
          <cell r="D65" t="str">
            <v>2504980</v>
          </cell>
          <cell r="E65">
            <v>1225.5296296296294</v>
          </cell>
          <cell r="F65">
            <v>9188</v>
          </cell>
          <cell r="G65">
            <v>13.338372111772195</v>
          </cell>
          <cell r="H65" t="str">
            <v>Yes</v>
          </cell>
          <cell r="I65" t="str">
            <v>Yes</v>
          </cell>
          <cell r="J65" t="str">
            <v>Yes</v>
          </cell>
          <cell r="K65">
            <v>803418</v>
          </cell>
          <cell r="L65">
            <v>144638</v>
          </cell>
          <cell r="M65">
            <v>637334</v>
          </cell>
          <cell r="N65">
            <v>658772</v>
          </cell>
          <cell r="O65">
            <v>1296106</v>
          </cell>
          <cell r="P65">
            <v>2244162</v>
          </cell>
        </row>
        <row r="66">
          <cell r="A66" t="str">
            <v>0101</v>
          </cell>
          <cell r="B66" t="str">
            <v>Franklin</v>
          </cell>
          <cell r="C66">
            <v>0</v>
          </cell>
          <cell r="D66" t="str">
            <v>2505010</v>
          </cell>
          <cell r="E66">
            <v>206.0728021978021</v>
          </cell>
          <cell r="F66">
            <v>5278</v>
          </cell>
          <cell r="G66">
            <v>3.9043729101516123</v>
          </cell>
          <cell r="H66" t="str">
            <v>Yes</v>
          </cell>
          <cell r="I66" t="str">
            <v>No</v>
          </cell>
          <cell r="J66" t="str">
            <v>No</v>
          </cell>
          <cell r="K66">
            <v>150779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150779</v>
          </cell>
        </row>
        <row r="67">
          <cell r="A67" t="str">
            <v>0103</v>
          </cell>
          <cell r="B67" t="str">
            <v>Gardner</v>
          </cell>
          <cell r="C67">
            <v>0</v>
          </cell>
          <cell r="D67" t="str">
            <v>2505130</v>
          </cell>
          <cell r="E67">
            <v>495.34860050890575</v>
          </cell>
          <cell r="F67">
            <v>2605</v>
          </cell>
          <cell r="G67">
            <v>19.015301363105788</v>
          </cell>
          <cell r="H67" t="str">
            <v>Yes</v>
          </cell>
          <cell r="I67" t="str">
            <v>Yes</v>
          </cell>
          <cell r="J67" t="str">
            <v>Yes</v>
          </cell>
          <cell r="K67">
            <v>333046</v>
          </cell>
          <cell r="L67">
            <v>115697</v>
          </cell>
          <cell r="M67">
            <v>232763</v>
          </cell>
          <cell r="N67">
            <v>208304</v>
          </cell>
          <cell r="O67">
            <v>441067</v>
          </cell>
          <cell r="P67">
            <v>889810</v>
          </cell>
        </row>
        <row r="68">
          <cell r="A68" t="str">
            <v>0105</v>
          </cell>
          <cell r="B68" t="str">
            <v>Georgetown</v>
          </cell>
          <cell r="C68">
            <v>0</v>
          </cell>
          <cell r="D68" t="str">
            <v>2505220</v>
          </cell>
          <cell r="E68">
            <v>66.031088082901547</v>
          </cell>
          <cell r="F68">
            <v>1407</v>
          </cell>
          <cell r="G68">
            <v>4.6930410862048006</v>
          </cell>
          <cell r="H68" t="str">
            <v>Yes</v>
          </cell>
          <cell r="I68" t="str">
            <v>No</v>
          </cell>
          <cell r="J68" t="str">
            <v>No</v>
          </cell>
          <cell r="K68">
            <v>48696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48696</v>
          </cell>
        </row>
        <row r="69">
          <cell r="A69" t="str">
            <v>0107</v>
          </cell>
          <cell r="B69" t="str">
            <v>Gloucester</v>
          </cell>
          <cell r="C69">
            <v>0</v>
          </cell>
          <cell r="D69" t="str">
            <v>2505280</v>
          </cell>
          <cell r="E69">
            <v>455.48159278737791</v>
          </cell>
          <cell r="F69">
            <v>3472</v>
          </cell>
          <cell r="G69">
            <v>13.118709469682543</v>
          </cell>
          <cell r="H69" t="str">
            <v>Yes</v>
          </cell>
          <cell r="I69" t="str">
            <v>No</v>
          </cell>
          <cell r="J69" t="str">
            <v>Yes</v>
          </cell>
          <cell r="K69">
            <v>365040</v>
          </cell>
          <cell r="L69">
            <v>0</v>
          </cell>
          <cell r="M69">
            <v>189746</v>
          </cell>
          <cell r="N69">
            <v>197294</v>
          </cell>
          <cell r="O69">
            <v>387040</v>
          </cell>
          <cell r="P69">
            <v>752080</v>
          </cell>
        </row>
        <row r="70">
          <cell r="A70" t="str">
            <v>0109</v>
          </cell>
          <cell r="B70" t="str">
            <v>Gosnold</v>
          </cell>
          <cell r="C70">
            <v>0</v>
          </cell>
          <cell r="D70" t="str">
            <v>2505340</v>
          </cell>
          <cell r="E70">
            <v>1</v>
          </cell>
          <cell r="F70">
            <v>3</v>
          </cell>
          <cell r="G70">
            <v>33.333333333333329</v>
          </cell>
          <cell r="H70" t="str">
            <v>No</v>
          </cell>
          <cell r="I70" t="str">
            <v>No</v>
          </cell>
          <cell r="J70" t="str">
            <v>No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0110</v>
          </cell>
          <cell r="B71" t="str">
            <v>Grafton</v>
          </cell>
          <cell r="C71">
            <v>0</v>
          </cell>
          <cell r="D71" t="str">
            <v>2505370</v>
          </cell>
          <cell r="E71">
            <v>122.3236434108527</v>
          </cell>
          <cell r="F71">
            <v>3191</v>
          </cell>
          <cell r="G71">
            <v>3.8333952808164429</v>
          </cell>
          <cell r="H71" t="str">
            <v>Yes</v>
          </cell>
          <cell r="I71" t="str">
            <v>No</v>
          </cell>
          <cell r="J71" t="str">
            <v>No</v>
          </cell>
          <cell r="K71">
            <v>96259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96259</v>
          </cell>
        </row>
        <row r="72">
          <cell r="A72" t="str">
            <v>0111</v>
          </cell>
          <cell r="B72" t="str">
            <v>Granby</v>
          </cell>
          <cell r="C72">
            <v>0</v>
          </cell>
          <cell r="D72" t="str">
            <v>2505400</v>
          </cell>
          <cell r="E72">
            <v>71.007604562737669</v>
          </cell>
          <cell r="F72">
            <v>817</v>
          </cell>
          <cell r="G72">
            <v>8.6912612683889439</v>
          </cell>
          <cell r="H72" t="str">
            <v>Yes</v>
          </cell>
          <cell r="I72" t="str">
            <v>No</v>
          </cell>
          <cell r="J72" t="str">
            <v>Yes</v>
          </cell>
          <cell r="K72">
            <v>49925</v>
          </cell>
          <cell r="L72">
            <v>0</v>
          </cell>
          <cell r="M72">
            <v>29581</v>
          </cell>
          <cell r="N72">
            <v>25510</v>
          </cell>
          <cell r="O72">
            <v>55091</v>
          </cell>
          <cell r="P72">
            <v>105016</v>
          </cell>
        </row>
        <row r="73">
          <cell r="A73" t="str">
            <v>0114</v>
          </cell>
          <cell r="B73" t="str">
            <v>Greenfield</v>
          </cell>
          <cell r="C73">
            <v>0</v>
          </cell>
          <cell r="D73" t="str">
            <v>2505490</v>
          </cell>
          <cell r="E73">
            <v>401.77777777777754</v>
          </cell>
          <cell r="F73">
            <v>1984</v>
          </cell>
          <cell r="G73">
            <v>20.25089605734766</v>
          </cell>
          <cell r="H73" t="str">
            <v>Yes</v>
          </cell>
          <cell r="I73" t="str">
            <v>Yes</v>
          </cell>
          <cell r="J73" t="str">
            <v>Yes</v>
          </cell>
          <cell r="K73">
            <v>268170</v>
          </cell>
          <cell r="L73">
            <v>92802</v>
          </cell>
          <cell r="M73">
            <v>196544</v>
          </cell>
          <cell r="N73">
            <v>177869</v>
          </cell>
          <cell r="O73">
            <v>374413</v>
          </cell>
          <cell r="P73">
            <v>735385</v>
          </cell>
        </row>
        <row r="74">
          <cell r="A74" t="str">
            <v>0117</v>
          </cell>
          <cell r="B74" t="str">
            <v>Hadley</v>
          </cell>
          <cell r="C74">
            <v>0</v>
          </cell>
          <cell r="D74" t="str">
            <v>2505580</v>
          </cell>
          <cell r="E74">
            <v>42.299999999999983</v>
          </cell>
          <cell r="F74">
            <v>533</v>
          </cell>
          <cell r="G74">
            <v>7.9362101313320794</v>
          </cell>
          <cell r="H74" t="str">
            <v>Yes</v>
          </cell>
          <cell r="I74" t="str">
            <v>No</v>
          </cell>
          <cell r="J74" t="str">
            <v>Yes</v>
          </cell>
          <cell r="K74">
            <v>30011</v>
          </cell>
          <cell r="L74">
            <v>0</v>
          </cell>
          <cell r="M74">
            <v>17622</v>
          </cell>
          <cell r="N74">
            <v>15191</v>
          </cell>
          <cell r="O74">
            <v>32813</v>
          </cell>
          <cell r="P74">
            <v>62824</v>
          </cell>
        </row>
        <row r="75">
          <cell r="A75" t="str">
            <v>0118</v>
          </cell>
          <cell r="B75" t="str">
            <v>Halifax</v>
          </cell>
          <cell r="C75">
            <v>0</v>
          </cell>
          <cell r="D75" t="str">
            <v>2505610</v>
          </cell>
          <cell r="E75">
            <v>35.751724137931035</v>
          </cell>
          <cell r="F75">
            <v>611</v>
          </cell>
          <cell r="G75">
            <v>5.8513460127546697</v>
          </cell>
          <cell r="H75" t="str">
            <v>Yes</v>
          </cell>
          <cell r="I75" t="str">
            <v>No</v>
          </cell>
          <cell r="J75" t="str">
            <v>Yes</v>
          </cell>
          <cell r="K75">
            <v>25416</v>
          </cell>
          <cell r="L75">
            <v>0</v>
          </cell>
          <cell r="M75">
            <v>14894</v>
          </cell>
          <cell r="N75">
            <v>12821</v>
          </cell>
          <cell r="O75">
            <v>27715</v>
          </cell>
          <cell r="P75">
            <v>53131</v>
          </cell>
        </row>
        <row r="76">
          <cell r="A76" t="str">
            <v>0121</v>
          </cell>
          <cell r="B76" t="str">
            <v>Hancock</v>
          </cell>
          <cell r="C76">
            <v>0</v>
          </cell>
          <cell r="D76" t="str">
            <v>2505760</v>
          </cell>
          <cell r="E76">
            <v>3.6190476190476191</v>
          </cell>
          <cell r="F76">
            <v>33</v>
          </cell>
          <cell r="G76">
            <v>10.966810966810966</v>
          </cell>
          <cell r="H76" t="str">
            <v>No</v>
          </cell>
          <cell r="I76" t="str">
            <v>No</v>
          </cell>
          <cell r="J76" t="str">
            <v>No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0122</v>
          </cell>
          <cell r="B77" t="str">
            <v>Hanover</v>
          </cell>
          <cell r="C77">
            <v>0</v>
          </cell>
          <cell r="D77" t="str">
            <v>2505790</v>
          </cell>
          <cell r="E77">
            <v>87.780821917808225</v>
          </cell>
          <cell r="F77">
            <v>2855</v>
          </cell>
          <cell r="G77">
            <v>3.0746347431806731</v>
          </cell>
          <cell r="H77" t="str">
            <v>Yes</v>
          </cell>
          <cell r="I77" t="str">
            <v>No</v>
          </cell>
          <cell r="J77" t="str">
            <v>No</v>
          </cell>
          <cell r="K77">
            <v>65131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65131</v>
          </cell>
        </row>
        <row r="78">
          <cell r="A78" t="str">
            <v>0125</v>
          </cell>
          <cell r="B78" t="str">
            <v>Harvard</v>
          </cell>
          <cell r="C78">
            <v>0</v>
          </cell>
          <cell r="D78" t="str">
            <v>2505880</v>
          </cell>
          <cell r="E78">
            <v>25.934210526315784</v>
          </cell>
          <cell r="F78">
            <v>1100</v>
          </cell>
          <cell r="G78">
            <v>2.357655502392344</v>
          </cell>
          <cell r="H78" t="str">
            <v>Yes</v>
          </cell>
          <cell r="I78" t="str">
            <v>No</v>
          </cell>
          <cell r="J78" t="str">
            <v>No</v>
          </cell>
          <cell r="K78">
            <v>44853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44853</v>
          </cell>
        </row>
        <row r="79">
          <cell r="A79" t="str">
            <v>0127</v>
          </cell>
          <cell r="B79" t="str">
            <v>Hatfield</v>
          </cell>
          <cell r="C79">
            <v>0</v>
          </cell>
          <cell r="D79" t="str">
            <v>2505940</v>
          </cell>
          <cell r="E79">
            <v>13.890243902439019</v>
          </cell>
          <cell r="F79">
            <v>323</v>
          </cell>
          <cell r="G79">
            <v>4.3003851091142478</v>
          </cell>
          <cell r="H79" t="str">
            <v>Yes</v>
          </cell>
          <cell r="I79" t="str">
            <v>No</v>
          </cell>
          <cell r="J79" t="str">
            <v>No</v>
          </cell>
          <cell r="K79">
            <v>15933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15933</v>
          </cell>
        </row>
        <row r="80">
          <cell r="A80" t="str">
            <v>0128</v>
          </cell>
          <cell r="B80" t="str">
            <v>Haverhill</v>
          </cell>
          <cell r="C80">
            <v>0</v>
          </cell>
          <cell r="D80" t="str">
            <v>2505970</v>
          </cell>
          <cell r="E80">
            <v>1330.7860042528494</v>
          </cell>
          <cell r="F80">
            <v>8587</v>
          </cell>
          <cell r="G80">
            <v>15.497682592906129</v>
          </cell>
          <cell r="H80" t="str">
            <v>Yes</v>
          </cell>
          <cell r="I80" t="str">
            <v>Yes</v>
          </cell>
          <cell r="J80" t="str">
            <v>Yes</v>
          </cell>
          <cell r="K80">
            <v>894762</v>
          </cell>
          <cell r="L80">
            <v>331063</v>
          </cell>
          <cell r="M80">
            <v>705231</v>
          </cell>
          <cell r="N80">
            <v>738220</v>
          </cell>
          <cell r="O80">
            <v>1443451</v>
          </cell>
          <cell r="P80">
            <v>2669276</v>
          </cell>
        </row>
        <row r="81">
          <cell r="A81" t="str">
            <v>0131</v>
          </cell>
          <cell r="B81" t="str">
            <v>Hingham</v>
          </cell>
          <cell r="C81">
            <v>0</v>
          </cell>
          <cell r="D81" t="str">
            <v>2506090</v>
          </cell>
          <cell r="E81">
            <v>112.53731343283583</v>
          </cell>
          <cell r="F81">
            <v>4693</v>
          </cell>
          <cell r="G81">
            <v>2.3979823872328114</v>
          </cell>
          <cell r="H81" t="str">
            <v>Yes</v>
          </cell>
          <cell r="I81" t="str">
            <v>No</v>
          </cell>
          <cell r="J81" t="str">
            <v>No</v>
          </cell>
          <cell r="K81">
            <v>61275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61275</v>
          </cell>
        </row>
        <row r="82">
          <cell r="A82" t="str">
            <v>0133</v>
          </cell>
          <cell r="B82" t="str">
            <v>Holbrook</v>
          </cell>
          <cell r="C82">
            <v>0</v>
          </cell>
          <cell r="D82" t="str">
            <v>2506150</v>
          </cell>
          <cell r="E82">
            <v>160.70819672131159</v>
          </cell>
          <cell r="F82">
            <v>1490</v>
          </cell>
          <cell r="G82">
            <v>10.785785014853127</v>
          </cell>
          <cell r="H82" t="str">
            <v>Yes</v>
          </cell>
          <cell r="I82" t="str">
            <v>No</v>
          </cell>
          <cell r="J82" t="str">
            <v>Yes</v>
          </cell>
          <cell r="K82">
            <v>107302</v>
          </cell>
          <cell r="L82">
            <v>0</v>
          </cell>
          <cell r="M82">
            <v>66948</v>
          </cell>
          <cell r="N82">
            <v>57728</v>
          </cell>
          <cell r="O82">
            <v>124676</v>
          </cell>
          <cell r="P82">
            <v>231978</v>
          </cell>
        </row>
        <row r="83">
          <cell r="A83" t="str">
            <v>0135</v>
          </cell>
          <cell r="B83" t="str">
            <v>Holland</v>
          </cell>
          <cell r="C83">
            <v>0</v>
          </cell>
          <cell r="D83" t="str">
            <v>2506210</v>
          </cell>
          <cell r="E83">
            <v>24.382716049382715</v>
          </cell>
          <cell r="F83">
            <v>182</v>
          </cell>
          <cell r="G83">
            <v>13.397096730430064</v>
          </cell>
          <cell r="H83" t="str">
            <v>Yes</v>
          </cell>
          <cell r="I83" t="str">
            <v>No</v>
          </cell>
          <cell r="J83" t="str">
            <v>Yes</v>
          </cell>
          <cell r="K83">
            <v>16224</v>
          </cell>
          <cell r="L83">
            <v>0</v>
          </cell>
          <cell r="M83">
            <v>10157</v>
          </cell>
          <cell r="N83">
            <v>8758</v>
          </cell>
          <cell r="O83">
            <v>18915</v>
          </cell>
          <cell r="P83">
            <v>35139</v>
          </cell>
        </row>
        <row r="84">
          <cell r="A84" t="str">
            <v>0136</v>
          </cell>
          <cell r="B84" t="str">
            <v>Holliston</v>
          </cell>
          <cell r="C84">
            <v>0</v>
          </cell>
          <cell r="D84" t="str">
            <v>2506240</v>
          </cell>
          <cell r="E84">
            <v>79.92203389830506</v>
          </cell>
          <cell r="F84">
            <v>2891</v>
          </cell>
          <cell r="G84">
            <v>2.7645117225287121</v>
          </cell>
          <cell r="H84" t="str">
            <v>Yes</v>
          </cell>
          <cell r="I84" t="str">
            <v>No</v>
          </cell>
          <cell r="J84" t="str">
            <v>No</v>
          </cell>
          <cell r="K84">
            <v>59096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59096</v>
          </cell>
        </row>
        <row r="85">
          <cell r="A85" t="str">
            <v>0137</v>
          </cell>
          <cell r="B85" t="str">
            <v>Holyoke</v>
          </cell>
          <cell r="C85">
            <v>0</v>
          </cell>
          <cell r="D85" t="str">
            <v>2506270</v>
          </cell>
          <cell r="E85">
            <v>1948.5558493060141</v>
          </cell>
          <cell r="F85">
            <v>5312</v>
          </cell>
          <cell r="G85">
            <v>36.682150777598153</v>
          </cell>
          <cell r="H85" t="str">
            <v>Yes</v>
          </cell>
          <cell r="I85" t="str">
            <v>Yes</v>
          </cell>
          <cell r="J85" t="str">
            <v>Yes</v>
          </cell>
          <cell r="K85">
            <v>1489613</v>
          </cell>
          <cell r="L85">
            <v>436644</v>
          </cell>
          <cell r="M85">
            <v>1514924</v>
          </cell>
          <cell r="N85">
            <v>1912700</v>
          </cell>
          <cell r="O85">
            <v>3427624</v>
          </cell>
          <cell r="P85">
            <v>5353881</v>
          </cell>
        </row>
        <row r="86">
          <cell r="A86" t="str">
            <v>0138</v>
          </cell>
          <cell r="B86" t="str">
            <v>Hopedale</v>
          </cell>
          <cell r="C86">
            <v>0</v>
          </cell>
          <cell r="D86" t="str">
            <v>2506300</v>
          </cell>
          <cell r="E86">
            <v>62.794979079497914</v>
          </cell>
          <cell r="F86">
            <v>959</v>
          </cell>
          <cell r="G86">
            <v>6.5479644504168837</v>
          </cell>
          <cell r="H86" t="str">
            <v>Yes</v>
          </cell>
          <cell r="I86" t="str">
            <v>No</v>
          </cell>
          <cell r="J86" t="str">
            <v>Yes</v>
          </cell>
          <cell r="K86">
            <v>49809</v>
          </cell>
          <cell r="L86">
            <v>0</v>
          </cell>
          <cell r="M86">
            <v>27561</v>
          </cell>
          <cell r="N86">
            <v>27360</v>
          </cell>
          <cell r="O86">
            <v>54921</v>
          </cell>
          <cell r="P86">
            <v>104730</v>
          </cell>
        </row>
        <row r="87">
          <cell r="A87" t="str">
            <v>0139</v>
          </cell>
          <cell r="B87" t="str">
            <v>Hopkinton</v>
          </cell>
          <cell r="C87">
            <v>0</v>
          </cell>
          <cell r="D87" t="str">
            <v>2506330</v>
          </cell>
          <cell r="E87">
            <v>125.28985507246377</v>
          </cell>
          <cell r="F87">
            <v>4225</v>
          </cell>
          <cell r="G87">
            <v>2.9654403567447045</v>
          </cell>
          <cell r="H87" t="str">
            <v>Yes</v>
          </cell>
          <cell r="I87" t="str">
            <v>No</v>
          </cell>
          <cell r="J87" t="str">
            <v>No</v>
          </cell>
          <cell r="K87">
            <v>91541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91541</v>
          </cell>
        </row>
        <row r="88">
          <cell r="A88" t="str">
            <v>0141</v>
          </cell>
          <cell r="B88" t="str">
            <v>Hudson</v>
          </cell>
          <cell r="C88">
            <v>0</v>
          </cell>
          <cell r="D88" t="str">
            <v>2506390</v>
          </cell>
          <cell r="E88">
            <v>196.37697993664199</v>
          </cell>
          <cell r="F88">
            <v>2486</v>
          </cell>
          <cell r="G88">
            <v>7.8993153635012874</v>
          </cell>
          <cell r="H88" t="str">
            <v>Yes</v>
          </cell>
          <cell r="I88" t="str">
            <v>No</v>
          </cell>
          <cell r="J88" t="str">
            <v>Yes</v>
          </cell>
          <cell r="K88">
            <v>155620</v>
          </cell>
          <cell r="L88">
            <v>0</v>
          </cell>
          <cell r="M88">
            <v>83908</v>
          </cell>
          <cell r="N88">
            <v>84197</v>
          </cell>
          <cell r="O88">
            <v>168105</v>
          </cell>
          <cell r="P88">
            <v>323725</v>
          </cell>
        </row>
        <row r="89">
          <cell r="A89" t="str">
            <v>0142</v>
          </cell>
          <cell r="B89" t="str">
            <v>Hull</v>
          </cell>
          <cell r="C89">
            <v>0</v>
          </cell>
          <cell r="D89" t="str">
            <v>2506420</v>
          </cell>
          <cell r="E89">
            <v>73.263999999999996</v>
          </cell>
          <cell r="F89">
            <v>922</v>
          </cell>
          <cell r="G89">
            <v>7.9462039045553139</v>
          </cell>
          <cell r="H89" t="str">
            <v>Yes</v>
          </cell>
          <cell r="I89" t="str">
            <v>No</v>
          </cell>
          <cell r="J89" t="str">
            <v>Yes</v>
          </cell>
          <cell r="K89">
            <v>66387</v>
          </cell>
          <cell r="L89">
            <v>0</v>
          </cell>
          <cell r="M89">
            <v>32108</v>
          </cell>
          <cell r="N89">
            <v>35669</v>
          </cell>
          <cell r="O89">
            <v>67777</v>
          </cell>
          <cell r="P89">
            <v>134164</v>
          </cell>
        </row>
        <row r="90">
          <cell r="A90" t="str">
            <v>0144</v>
          </cell>
          <cell r="B90" t="str">
            <v>Ipswich</v>
          </cell>
          <cell r="C90">
            <v>0</v>
          </cell>
          <cell r="D90" t="str">
            <v>2506480</v>
          </cell>
          <cell r="E90">
            <v>97.623762376237636</v>
          </cell>
          <cell r="F90">
            <v>1794</v>
          </cell>
          <cell r="G90">
            <v>5.4416812918750077</v>
          </cell>
          <cell r="H90" t="str">
            <v>Yes</v>
          </cell>
          <cell r="I90" t="str">
            <v>No</v>
          </cell>
          <cell r="J90" t="str">
            <v>Yes</v>
          </cell>
          <cell r="K90">
            <v>78174</v>
          </cell>
          <cell r="L90">
            <v>0</v>
          </cell>
          <cell r="M90">
            <v>40669</v>
          </cell>
          <cell r="N90">
            <v>41663</v>
          </cell>
          <cell r="O90">
            <v>82332</v>
          </cell>
          <cell r="P90">
            <v>160506</v>
          </cell>
        </row>
        <row r="91">
          <cell r="A91" t="str">
            <v>0145</v>
          </cell>
          <cell r="B91" t="str">
            <v>Kingston</v>
          </cell>
          <cell r="C91">
            <v>0</v>
          </cell>
          <cell r="D91" t="str">
            <v>2506540</v>
          </cell>
          <cell r="E91">
            <v>68.319999999999979</v>
          </cell>
          <cell r="F91">
            <v>1226</v>
          </cell>
          <cell r="G91">
            <v>5.5725938009787912</v>
          </cell>
          <cell r="H91" t="str">
            <v>Yes</v>
          </cell>
          <cell r="I91" t="str">
            <v>No</v>
          </cell>
          <cell r="J91" t="str">
            <v>Yes</v>
          </cell>
          <cell r="K91">
            <v>49086</v>
          </cell>
          <cell r="L91">
            <v>0</v>
          </cell>
          <cell r="M91">
            <v>28461</v>
          </cell>
          <cell r="N91">
            <v>24500</v>
          </cell>
          <cell r="O91">
            <v>52961</v>
          </cell>
          <cell r="P91">
            <v>102047</v>
          </cell>
        </row>
        <row r="92">
          <cell r="A92" t="str">
            <v>0149</v>
          </cell>
          <cell r="B92" t="str">
            <v>Lawrence</v>
          </cell>
          <cell r="C92">
            <v>0</v>
          </cell>
          <cell r="D92" t="str">
            <v>2506660</v>
          </cell>
          <cell r="E92">
            <v>3332.0743285446642</v>
          </cell>
          <cell r="F92">
            <v>13580</v>
          </cell>
          <cell r="G92">
            <v>24.536629812552757</v>
          </cell>
          <cell r="H92" t="str">
            <v>Yes</v>
          </cell>
          <cell r="I92" t="str">
            <v>Yes</v>
          </cell>
          <cell r="J92" t="str">
            <v>Yes</v>
          </cell>
          <cell r="K92">
            <v>2157587</v>
          </cell>
          <cell r="L92">
            <v>741339</v>
          </cell>
          <cell r="M92">
            <v>2269625</v>
          </cell>
          <cell r="N92">
            <v>2716453</v>
          </cell>
          <cell r="O92">
            <v>4986078</v>
          </cell>
          <cell r="P92">
            <v>7885004</v>
          </cell>
        </row>
        <row r="93">
          <cell r="A93" t="str">
            <v>0150</v>
          </cell>
          <cell r="B93" t="str">
            <v>Lee</v>
          </cell>
          <cell r="C93">
            <v>0</v>
          </cell>
          <cell r="D93" t="str">
            <v>2506690</v>
          </cell>
          <cell r="E93">
            <v>71.74647887323944</v>
          </cell>
          <cell r="F93">
            <v>719</v>
          </cell>
          <cell r="G93">
            <v>9.9786479656800342</v>
          </cell>
          <cell r="H93" t="str">
            <v>Yes</v>
          </cell>
          <cell r="I93" t="str">
            <v>No</v>
          </cell>
          <cell r="J93" t="str">
            <v>Yes</v>
          </cell>
          <cell r="K93">
            <v>57225</v>
          </cell>
          <cell r="L93">
            <v>0</v>
          </cell>
          <cell r="M93">
            <v>29847</v>
          </cell>
          <cell r="N93">
            <v>26867</v>
          </cell>
          <cell r="O93">
            <v>56714</v>
          </cell>
          <cell r="P93">
            <v>113939</v>
          </cell>
        </row>
        <row r="94">
          <cell r="A94" t="str">
            <v>0151</v>
          </cell>
          <cell r="B94" t="str">
            <v>Leicester</v>
          </cell>
          <cell r="C94">
            <v>0</v>
          </cell>
          <cell r="D94" t="str">
            <v>2506720</v>
          </cell>
          <cell r="E94">
            <v>157.04816955684007</v>
          </cell>
          <cell r="F94">
            <v>1596</v>
          </cell>
          <cell r="G94">
            <v>9.840110874488726</v>
          </cell>
          <cell r="H94" t="str">
            <v>Yes</v>
          </cell>
          <cell r="I94" t="str">
            <v>No</v>
          </cell>
          <cell r="J94" t="str">
            <v>Yes</v>
          </cell>
          <cell r="K94">
            <v>131154</v>
          </cell>
          <cell r="L94">
            <v>0</v>
          </cell>
          <cell r="M94">
            <v>65424</v>
          </cell>
          <cell r="N94">
            <v>68699</v>
          </cell>
          <cell r="O94">
            <v>134123</v>
          </cell>
          <cell r="P94">
            <v>265277</v>
          </cell>
        </row>
        <row r="95">
          <cell r="A95" t="str">
            <v>0152</v>
          </cell>
          <cell r="B95" t="str">
            <v>Lenox</v>
          </cell>
          <cell r="C95">
            <v>0</v>
          </cell>
          <cell r="D95" t="str">
            <v>2506750</v>
          </cell>
          <cell r="E95">
            <v>97.44632768361582</v>
          </cell>
          <cell r="F95">
            <v>564</v>
          </cell>
          <cell r="G95">
            <v>17.277717674399966</v>
          </cell>
          <cell r="H95" t="str">
            <v>Yes</v>
          </cell>
          <cell r="I95" t="str">
            <v>Yes</v>
          </cell>
          <cell r="J95" t="str">
            <v>Yes</v>
          </cell>
          <cell r="K95">
            <v>68410</v>
          </cell>
          <cell r="L95">
            <v>21642</v>
          </cell>
          <cell r="M95">
            <v>43596</v>
          </cell>
          <cell r="N95">
            <v>38460</v>
          </cell>
          <cell r="O95">
            <v>82056</v>
          </cell>
          <cell r="P95">
            <v>172108</v>
          </cell>
        </row>
        <row r="96">
          <cell r="A96" t="str">
            <v>0153</v>
          </cell>
          <cell r="B96" t="str">
            <v>Leominster</v>
          </cell>
          <cell r="C96">
            <v>0</v>
          </cell>
          <cell r="D96" t="str">
            <v>2506780</v>
          </cell>
          <cell r="E96">
            <v>954.43205362583819</v>
          </cell>
          <cell r="F96">
            <v>6495</v>
          </cell>
          <cell r="G96">
            <v>14.694873804862791</v>
          </cell>
          <cell r="H96" t="str">
            <v>Yes</v>
          </cell>
          <cell r="I96" t="str">
            <v>Yes</v>
          </cell>
          <cell r="J96" t="str">
            <v>Yes</v>
          </cell>
          <cell r="K96">
            <v>710587</v>
          </cell>
          <cell r="L96">
            <v>179174</v>
          </cell>
          <cell r="M96">
            <v>456479</v>
          </cell>
          <cell r="N96">
            <v>443144</v>
          </cell>
          <cell r="O96">
            <v>899623</v>
          </cell>
          <cell r="P96">
            <v>1789384</v>
          </cell>
        </row>
        <row r="97">
          <cell r="A97" t="str">
            <v>0154</v>
          </cell>
          <cell r="B97" t="str">
            <v>Leverett</v>
          </cell>
          <cell r="C97">
            <v>0</v>
          </cell>
          <cell r="D97" t="str">
            <v>2506810</v>
          </cell>
          <cell r="E97">
            <v>11</v>
          </cell>
          <cell r="F97">
            <v>116</v>
          </cell>
          <cell r="G97">
            <v>9.4827586206896548</v>
          </cell>
          <cell r="H97" t="str">
            <v>Yes</v>
          </cell>
          <cell r="I97" t="str">
            <v>No</v>
          </cell>
          <cell r="J97" t="str">
            <v>Yes</v>
          </cell>
          <cell r="K97">
            <v>5528</v>
          </cell>
          <cell r="L97">
            <v>0</v>
          </cell>
          <cell r="M97">
            <v>4582</v>
          </cell>
          <cell r="N97">
            <v>3945</v>
          </cell>
          <cell r="O97">
            <v>8527</v>
          </cell>
          <cell r="P97">
            <v>14055</v>
          </cell>
        </row>
        <row r="98">
          <cell r="A98" t="str">
            <v>0155</v>
          </cell>
          <cell r="B98" t="str">
            <v>Lexington</v>
          </cell>
          <cell r="C98">
            <v>0</v>
          </cell>
          <cell r="D98" t="str">
            <v>2506840</v>
          </cell>
          <cell r="E98">
            <v>276.63198458574186</v>
          </cell>
          <cell r="F98">
            <v>7340</v>
          </cell>
          <cell r="G98">
            <v>3.7688281278711426</v>
          </cell>
          <cell r="H98" t="str">
            <v>Yes</v>
          </cell>
          <cell r="I98" t="str">
            <v>No</v>
          </cell>
          <cell r="J98" t="str">
            <v>No</v>
          </cell>
          <cell r="K98">
            <v>206069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206069</v>
          </cell>
        </row>
        <row r="99">
          <cell r="A99" t="str">
            <v>0157</v>
          </cell>
          <cell r="B99" t="str">
            <v>Lincoln</v>
          </cell>
          <cell r="C99">
            <v>0</v>
          </cell>
          <cell r="D99" t="str">
            <v>2506900</v>
          </cell>
          <cell r="E99">
            <v>31</v>
          </cell>
          <cell r="F99">
            <v>860</v>
          </cell>
          <cell r="G99">
            <v>3.6046511627906979</v>
          </cell>
          <cell r="H99" t="str">
            <v>Yes</v>
          </cell>
          <cell r="I99" t="str">
            <v>No</v>
          </cell>
          <cell r="J99" t="str">
            <v>No</v>
          </cell>
          <cell r="K99">
            <v>25927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25927</v>
          </cell>
        </row>
        <row r="100">
          <cell r="A100" t="str">
            <v>0158</v>
          </cell>
          <cell r="B100" t="str">
            <v>Littleton</v>
          </cell>
          <cell r="C100">
            <v>0</v>
          </cell>
          <cell r="D100" t="str">
            <v>2506960</v>
          </cell>
          <cell r="E100">
            <v>51.23936170212766</v>
          </cell>
          <cell r="F100">
            <v>1679</v>
          </cell>
          <cell r="G100">
            <v>3.0517785409248157</v>
          </cell>
          <cell r="H100" t="str">
            <v>Yes</v>
          </cell>
          <cell r="I100" t="str">
            <v>No</v>
          </cell>
          <cell r="J100" t="str">
            <v>No</v>
          </cell>
          <cell r="K100">
            <v>54940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54940</v>
          </cell>
        </row>
        <row r="101">
          <cell r="A101" t="str">
            <v>0159</v>
          </cell>
          <cell r="B101" t="str">
            <v>Longmeadow</v>
          </cell>
          <cell r="C101">
            <v>0</v>
          </cell>
          <cell r="D101" t="str">
            <v>2506990</v>
          </cell>
          <cell r="E101">
            <v>162.47588424437299</v>
          </cell>
          <cell r="F101">
            <v>3036</v>
          </cell>
          <cell r="G101">
            <v>5.3516430910531287</v>
          </cell>
          <cell r="H101" t="str">
            <v>Yes</v>
          </cell>
          <cell r="I101" t="str">
            <v>No</v>
          </cell>
          <cell r="J101" t="str">
            <v>Yes</v>
          </cell>
          <cell r="K101">
            <v>111366</v>
          </cell>
          <cell r="L101">
            <v>0</v>
          </cell>
          <cell r="M101">
            <v>67685</v>
          </cell>
          <cell r="N101">
            <v>58264</v>
          </cell>
          <cell r="O101">
            <v>125949</v>
          </cell>
          <cell r="P101">
            <v>237315</v>
          </cell>
        </row>
        <row r="102">
          <cell r="A102" t="str">
            <v>0160</v>
          </cell>
          <cell r="B102" t="str">
            <v>Lowell</v>
          </cell>
          <cell r="C102">
            <v>0</v>
          </cell>
          <cell r="D102" t="str">
            <v>2507020</v>
          </cell>
          <cell r="E102">
            <v>2711.8733993718315</v>
          </cell>
          <cell r="F102">
            <v>13671</v>
          </cell>
          <cell r="G102">
            <v>19.836686411907188</v>
          </cell>
          <cell r="H102" t="str">
            <v>Yes</v>
          </cell>
          <cell r="I102" t="str">
            <v>Yes</v>
          </cell>
          <cell r="J102" t="str">
            <v>Yes</v>
          </cell>
          <cell r="K102">
            <v>1914209</v>
          </cell>
          <cell r="L102">
            <v>614221</v>
          </cell>
          <cell r="M102">
            <v>1767110</v>
          </cell>
          <cell r="N102">
            <v>2073436</v>
          </cell>
          <cell r="O102">
            <v>3840546</v>
          </cell>
          <cell r="P102">
            <v>6368976</v>
          </cell>
        </row>
        <row r="103">
          <cell r="A103" t="str">
            <v>0161</v>
          </cell>
          <cell r="B103" t="str">
            <v>Ludlow</v>
          </cell>
          <cell r="C103">
            <v>0</v>
          </cell>
          <cell r="D103" t="str">
            <v>2507050</v>
          </cell>
          <cell r="E103">
            <v>328.43043995243733</v>
          </cell>
          <cell r="F103">
            <v>2629</v>
          </cell>
          <cell r="G103">
            <v>12.492599465668974</v>
          </cell>
          <cell r="H103" t="str">
            <v>Yes</v>
          </cell>
          <cell r="I103" t="str">
            <v>No</v>
          </cell>
          <cell r="J103" t="str">
            <v>Yes</v>
          </cell>
          <cell r="K103">
            <v>225885</v>
          </cell>
          <cell r="L103">
            <v>0</v>
          </cell>
          <cell r="M103">
            <v>136819</v>
          </cell>
          <cell r="N103">
            <v>118002</v>
          </cell>
          <cell r="O103">
            <v>254821</v>
          </cell>
          <cell r="P103">
            <v>480706</v>
          </cell>
        </row>
        <row r="104">
          <cell r="A104" t="str">
            <v>0162</v>
          </cell>
          <cell r="B104" t="str">
            <v>Lunenburg</v>
          </cell>
          <cell r="C104">
            <v>0</v>
          </cell>
          <cell r="D104" t="str">
            <v>2507080</v>
          </cell>
          <cell r="E104">
            <v>146.04156479217602</v>
          </cell>
          <cell r="F104">
            <v>1901</v>
          </cell>
          <cell r="G104">
            <v>7.6823548023238306</v>
          </cell>
          <cell r="H104" t="str">
            <v>Yes</v>
          </cell>
          <cell r="I104" t="str">
            <v>No</v>
          </cell>
          <cell r="J104" t="str">
            <v>Yes</v>
          </cell>
          <cell r="K104">
            <v>97011</v>
          </cell>
          <cell r="L104">
            <v>0</v>
          </cell>
          <cell r="M104">
            <v>60839</v>
          </cell>
          <cell r="N104">
            <v>52459</v>
          </cell>
          <cell r="O104">
            <v>113298</v>
          </cell>
          <cell r="P104">
            <v>210309</v>
          </cell>
        </row>
        <row r="105">
          <cell r="A105" t="str">
            <v>0163</v>
          </cell>
          <cell r="B105" t="str">
            <v>Lynn</v>
          </cell>
          <cell r="C105">
            <v>0</v>
          </cell>
          <cell r="D105" t="str">
            <v>2507110</v>
          </cell>
          <cell r="E105">
            <v>3095.0160632941797</v>
          </cell>
          <cell r="F105">
            <v>15429</v>
          </cell>
          <cell r="G105">
            <v>20.059732084348823</v>
          </cell>
          <cell r="H105" t="str">
            <v>Yes</v>
          </cell>
          <cell r="I105" t="str">
            <v>Yes</v>
          </cell>
          <cell r="J105" t="str">
            <v>Yes</v>
          </cell>
          <cell r="K105">
            <v>1986461</v>
          </cell>
          <cell r="L105">
            <v>695191</v>
          </cell>
          <cell r="M105">
            <v>2026551</v>
          </cell>
          <cell r="N105">
            <v>2382374</v>
          </cell>
          <cell r="O105">
            <v>4408925</v>
          </cell>
          <cell r="P105">
            <v>7090577</v>
          </cell>
        </row>
        <row r="106">
          <cell r="A106" t="str">
            <v>0164</v>
          </cell>
          <cell r="B106" t="str">
            <v>Lynnfield</v>
          </cell>
          <cell r="C106">
            <v>0</v>
          </cell>
          <cell r="D106" t="str">
            <v>2507140</v>
          </cell>
          <cell r="E106">
            <v>82.723214285714278</v>
          </cell>
          <cell r="F106">
            <v>2553</v>
          </cell>
          <cell r="G106">
            <v>3.2402355771920988</v>
          </cell>
          <cell r="H106" t="str">
            <v>Yes</v>
          </cell>
          <cell r="I106" t="str">
            <v>No</v>
          </cell>
          <cell r="J106" t="str">
            <v>No</v>
          </cell>
          <cell r="K106">
            <v>60457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60457</v>
          </cell>
        </row>
        <row r="107">
          <cell r="A107" t="str">
            <v>0165</v>
          </cell>
          <cell r="B107" t="str">
            <v>Malden</v>
          </cell>
          <cell r="C107">
            <v>0</v>
          </cell>
          <cell r="D107" t="str">
            <v>2507170</v>
          </cell>
          <cell r="E107">
            <v>1082.8522483940035</v>
          </cell>
          <cell r="F107">
            <v>7079</v>
          </cell>
          <cell r="G107">
            <v>15.296683830964874</v>
          </cell>
          <cell r="H107" t="str">
            <v>Yes</v>
          </cell>
          <cell r="I107" t="str">
            <v>Yes</v>
          </cell>
          <cell r="J107" t="str">
            <v>Yes</v>
          </cell>
          <cell r="K107">
            <v>866148</v>
          </cell>
          <cell r="L107">
            <v>181839</v>
          </cell>
          <cell r="M107">
            <v>545458</v>
          </cell>
          <cell r="N107">
            <v>563590</v>
          </cell>
          <cell r="O107">
            <v>1109048</v>
          </cell>
          <cell r="P107">
            <v>2157035</v>
          </cell>
        </row>
        <row r="108">
          <cell r="A108" t="str">
            <v>0167</v>
          </cell>
          <cell r="B108" t="str">
            <v>Mansfield</v>
          </cell>
          <cell r="C108">
            <v>0</v>
          </cell>
          <cell r="D108" t="str">
            <v>2507230</v>
          </cell>
          <cell r="E108">
            <v>201.02086230876202</v>
          </cell>
          <cell r="F108">
            <v>4196</v>
          </cell>
          <cell r="G108">
            <v>4.7907736489218786</v>
          </cell>
          <cell r="H108" t="str">
            <v>Yes</v>
          </cell>
          <cell r="I108" t="str">
            <v>No</v>
          </cell>
          <cell r="J108" t="str">
            <v>No</v>
          </cell>
          <cell r="K108">
            <v>163898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163898</v>
          </cell>
        </row>
        <row r="109">
          <cell r="A109" t="str">
            <v>0168</v>
          </cell>
          <cell r="B109" t="str">
            <v>Marblehead</v>
          </cell>
          <cell r="C109">
            <v>0</v>
          </cell>
          <cell r="D109" t="str">
            <v>2507260</v>
          </cell>
          <cell r="E109">
            <v>142.24773413897285</v>
          </cell>
          <cell r="F109">
            <v>3388</v>
          </cell>
          <cell r="G109">
            <v>4.1985753878091154</v>
          </cell>
          <cell r="H109" t="str">
            <v>Yes</v>
          </cell>
          <cell r="I109" t="str">
            <v>No</v>
          </cell>
          <cell r="J109" t="str">
            <v>No</v>
          </cell>
          <cell r="K109">
            <v>106068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106068</v>
          </cell>
        </row>
        <row r="110">
          <cell r="A110" t="str">
            <v>0169</v>
          </cell>
          <cell r="B110" t="str">
            <v>Marion</v>
          </cell>
          <cell r="C110">
            <v>0</v>
          </cell>
          <cell r="D110" t="str">
            <v>2507290</v>
          </cell>
          <cell r="E110">
            <v>34</v>
          </cell>
          <cell r="F110">
            <v>413</v>
          </cell>
          <cell r="G110">
            <v>8.2324455205811145</v>
          </cell>
          <cell r="H110" t="str">
            <v>Yes</v>
          </cell>
          <cell r="I110" t="str">
            <v>No</v>
          </cell>
          <cell r="J110" t="str">
            <v>Yes</v>
          </cell>
          <cell r="K110">
            <v>23477</v>
          </cell>
          <cell r="L110">
            <v>0</v>
          </cell>
          <cell r="M110">
            <v>14164</v>
          </cell>
          <cell r="N110">
            <v>12213</v>
          </cell>
          <cell r="O110">
            <v>26377</v>
          </cell>
          <cell r="P110">
            <v>49854</v>
          </cell>
        </row>
        <row r="111">
          <cell r="A111" t="str">
            <v>0170</v>
          </cell>
          <cell r="B111" t="str">
            <v>Marlborough</v>
          </cell>
          <cell r="C111">
            <v>0</v>
          </cell>
          <cell r="D111" t="str">
            <v>2507320</v>
          </cell>
          <cell r="E111">
            <v>639.50617685305667</v>
          </cell>
          <cell r="F111">
            <v>4735</v>
          </cell>
          <cell r="G111">
            <v>13.505938265112075</v>
          </cell>
          <cell r="H111" t="str">
            <v>Yes</v>
          </cell>
          <cell r="I111" t="str">
            <v>No</v>
          </cell>
          <cell r="J111" t="str">
            <v>Yes</v>
          </cell>
          <cell r="K111">
            <v>479151</v>
          </cell>
          <cell r="L111">
            <v>0</v>
          </cell>
          <cell r="M111">
            <v>284173</v>
          </cell>
          <cell r="N111">
            <v>261036</v>
          </cell>
          <cell r="O111">
            <v>545209</v>
          </cell>
          <cell r="P111">
            <v>1024360</v>
          </cell>
        </row>
        <row r="112">
          <cell r="A112" t="str">
            <v>0171</v>
          </cell>
          <cell r="B112" t="str">
            <v>Marshfield</v>
          </cell>
          <cell r="C112">
            <v>0</v>
          </cell>
          <cell r="D112" t="str">
            <v>2507350</v>
          </cell>
          <cell r="E112">
            <v>179.71875</v>
          </cell>
          <cell r="F112">
            <v>3989</v>
          </cell>
          <cell r="G112">
            <v>4.5053584858360498</v>
          </cell>
          <cell r="H112" t="str">
            <v>Yes</v>
          </cell>
          <cell r="I112" t="str">
            <v>No</v>
          </cell>
          <cell r="J112" t="str">
            <v>No</v>
          </cell>
          <cell r="K112">
            <v>213923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213923</v>
          </cell>
        </row>
        <row r="113">
          <cell r="A113" t="str">
            <v>0172</v>
          </cell>
          <cell r="B113" t="str">
            <v>Mashpee</v>
          </cell>
          <cell r="C113">
            <v>0</v>
          </cell>
          <cell r="D113" t="str">
            <v>2507440</v>
          </cell>
          <cell r="E113">
            <v>167.03242320819115</v>
          </cell>
          <cell r="F113">
            <v>1601</v>
          </cell>
          <cell r="G113">
            <v>10.433005821873277</v>
          </cell>
          <cell r="H113" t="str">
            <v>Yes</v>
          </cell>
          <cell r="I113" t="str">
            <v>No</v>
          </cell>
          <cell r="J113" t="str">
            <v>Yes</v>
          </cell>
          <cell r="K113">
            <v>113856</v>
          </cell>
          <cell r="L113">
            <v>0</v>
          </cell>
          <cell r="M113">
            <v>69583</v>
          </cell>
          <cell r="N113">
            <v>60010</v>
          </cell>
          <cell r="O113">
            <v>129593</v>
          </cell>
          <cell r="P113">
            <v>243449</v>
          </cell>
        </row>
        <row r="114">
          <cell r="A114" t="str">
            <v>0173</v>
          </cell>
          <cell r="B114" t="str">
            <v>Mattapoisett</v>
          </cell>
          <cell r="C114">
            <v>0</v>
          </cell>
          <cell r="D114" t="str">
            <v>2507470</v>
          </cell>
          <cell r="E114">
            <v>27</v>
          </cell>
          <cell r="F114">
            <v>452</v>
          </cell>
          <cell r="G114">
            <v>5.9734513274336285</v>
          </cell>
          <cell r="H114" t="str">
            <v>Yes</v>
          </cell>
          <cell r="I114" t="str">
            <v>No</v>
          </cell>
          <cell r="J114" t="str">
            <v>Yes</v>
          </cell>
          <cell r="K114">
            <v>18985</v>
          </cell>
          <cell r="L114">
            <v>0</v>
          </cell>
          <cell r="M114">
            <v>11248</v>
          </cell>
          <cell r="N114">
            <v>9682</v>
          </cell>
          <cell r="O114">
            <v>20930</v>
          </cell>
          <cell r="P114">
            <v>39915</v>
          </cell>
        </row>
        <row r="115">
          <cell r="A115" t="str">
            <v>0174</v>
          </cell>
          <cell r="B115" t="str">
            <v>Maynard</v>
          </cell>
          <cell r="C115">
            <v>0</v>
          </cell>
          <cell r="D115" t="str">
            <v>2507500</v>
          </cell>
          <cell r="E115">
            <v>99.220930232558189</v>
          </cell>
          <cell r="F115">
            <v>1339</v>
          </cell>
          <cell r="G115">
            <v>7.4100769404449736</v>
          </cell>
          <cell r="H115" t="str">
            <v>Yes</v>
          </cell>
          <cell r="I115" t="str">
            <v>No</v>
          </cell>
          <cell r="J115" t="str">
            <v>Yes</v>
          </cell>
          <cell r="K115">
            <v>79774</v>
          </cell>
          <cell r="L115">
            <v>0</v>
          </cell>
          <cell r="M115">
            <v>41591</v>
          </cell>
          <cell r="N115">
            <v>43880</v>
          </cell>
          <cell r="O115">
            <v>85471</v>
          </cell>
          <cell r="P115">
            <v>165245</v>
          </cell>
        </row>
        <row r="116">
          <cell r="A116" t="str">
            <v>0175</v>
          </cell>
          <cell r="B116" t="str">
            <v>Medfield</v>
          </cell>
          <cell r="C116">
            <v>0</v>
          </cell>
          <cell r="D116" t="str">
            <v>2507530</v>
          </cell>
          <cell r="E116">
            <v>66.9748743718593</v>
          </cell>
          <cell r="F116">
            <v>2942</v>
          </cell>
          <cell r="G116">
            <v>2.2765083063174476</v>
          </cell>
          <cell r="H116" t="str">
            <v>Yes</v>
          </cell>
          <cell r="I116" t="str">
            <v>No</v>
          </cell>
          <cell r="J116" t="str">
            <v>No</v>
          </cell>
          <cell r="K116">
            <v>36467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36467</v>
          </cell>
        </row>
        <row r="117">
          <cell r="A117" t="str">
            <v>0176</v>
          </cell>
          <cell r="B117" t="str">
            <v>Medford</v>
          </cell>
          <cell r="C117">
            <v>0</v>
          </cell>
          <cell r="D117" t="str">
            <v>2507560</v>
          </cell>
          <cell r="E117">
            <v>477.01863354037323</v>
          </cell>
          <cell r="F117">
            <v>5419</v>
          </cell>
          <cell r="G117">
            <v>8.8027059151203773</v>
          </cell>
          <cell r="H117" t="str">
            <v>Yes</v>
          </cell>
          <cell r="I117" t="str">
            <v>No</v>
          </cell>
          <cell r="J117" t="str">
            <v>Yes</v>
          </cell>
          <cell r="K117">
            <v>385586</v>
          </cell>
          <cell r="L117">
            <v>0</v>
          </cell>
          <cell r="M117">
            <v>198718</v>
          </cell>
          <cell r="N117">
            <v>211810</v>
          </cell>
          <cell r="O117">
            <v>410528</v>
          </cell>
          <cell r="P117">
            <v>796114</v>
          </cell>
        </row>
        <row r="118">
          <cell r="A118" t="str">
            <v>0177</v>
          </cell>
          <cell r="B118" t="str">
            <v>Medway</v>
          </cell>
          <cell r="C118">
            <v>0</v>
          </cell>
          <cell r="D118" t="str">
            <v>2507590</v>
          </cell>
          <cell r="E118">
            <v>66.285714285714292</v>
          </cell>
          <cell r="F118">
            <v>2327</v>
          </cell>
          <cell r="G118">
            <v>2.8485480999447486</v>
          </cell>
          <cell r="H118" t="str">
            <v>Yes</v>
          </cell>
          <cell r="I118" t="str">
            <v>No</v>
          </cell>
          <cell r="J118" t="str">
            <v>No</v>
          </cell>
          <cell r="K118">
            <v>54748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54748</v>
          </cell>
        </row>
        <row r="119">
          <cell r="A119" t="str">
            <v>0178</v>
          </cell>
          <cell r="B119" t="str">
            <v>Melrose</v>
          </cell>
          <cell r="C119">
            <v>0</v>
          </cell>
          <cell r="D119" t="str">
            <v>2507620</v>
          </cell>
          <cell r="E119">
            <v>157.14285714285708</v>
          </cell>
          <cell r="F119">
            <v>4270</v>
          </cell>
          <cell r="G119">
            <v>3.680160588825693</v>
          </cell>
          <cell r="H119" t="str">
            <v>Yes</v>
          </cell>
          <cell r="I119" t="str">
            <v>No</v>
          </cell>
          <cell r="J119" t="str">
            <v>No</v>
          </cell>
          <cell r="K119">
            <v>125196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125196</v>
          </cell>
        </row>
        <row r="120">
          <cell r="A120" t="str">
            <v>0181</v>
          </cell>
          <cell r="B120" t="str">
            <v>Methuen</v>
          </cell>
          <cell r="C120">
            <v>0</v>
          </cell>
          <cell r="D120" t="str">
            <v>2507740</v>
          </cell>
          <cell r="E120">
            <v>1060.3956497797349</v>
          </cell>
          <cell r="F120">
            <v>7687</v>
          </cell>
          <cell r="G120">
            <v>13.794661763753544</v>
          </cell>
          <cell r="H120" t="str">
            <v>Yes</v>
          </cell>
          <cell r="I120" t="str">
            <v>No</v>
          </cell>
          <cell r="J120" t="str">
            <v>Yes</v>
          </cell>
          <cell r="K120">
            <v>709416</v>
          </cell>
          <cell r="L120">
            <v>0</v>
          </cell>
          <cell r="M120">
            <v>530931</v>
          </cell>
          <cell r="N120">
            <v>534626</v>
          </cell>
          <cell r="O120">
            <v>1065557</v>
          </cell>
          <cell r="P120">
            <v>1774973</v>
          </cell>
        </row>
        <row r="121">
          <cell r="A121" t="str">
            <v>0182</v>
          </cell>
          <cell r="B121" t="str">
            <v>Middleborough</v>
          </cell>
          <cell r="C121">
            <v>0</v>
          </cell>
          <cell r="D121" t="str">
            <v>2507770</v>
          </cell>
          <cell r="E121">
            <v>335.9415064102563</v>
          </cell>
          <cell r="F121">
            <v>3286</v>
          </cell>
          <cell r="G121">
            <v>10.223417723988323</v>
          </cell>
          <cell r="H121" t="str">
            <v>Yes</v>
          </cell>
          <cell r="I121" t="str">
            <v>No</v>
          </cell>
          <cell r="J121" t="str">
            <v>Yes</v>
          </cell>
          <cell r="K121">
            <v>234567</v>
          </cell>
          <cell r="L121">
            <v>0</v>
          </cell>
          <cell r="M121">
            <v>139948</v>
          </cell>
          <cell r="N121">
            <v>120687</v>
          </cell>
          <cell r="O121">
            <v>260635</v>
          </cell>
          <cell r="P121">
            <v>495202</v>
          </cell>
        </row>
        <row r="122">
          <cell r="A122" t="str">
            <v>0184</v>
          </cell>
          <cell r="B122" t="str">
            <v>Middleton</v>
          </cell>
          <cell r="C122">
            <v>0</v>
          </cell>
          <cell r="D122" t="str">
            <v>2507830</v>
          </cell>
          <cell r="E122">
            <v>34</v>
          </cell>
          <cell r="F122">
            <v>751</v>
          </cell>
          <cell r="G122">
            <v>4.5272969374167777</v>
          </cell>
          <cell r="H122" t="str">
            <v>Yes</v>
          </cell>
          <cell r="I122" t="str">
            <v>No</v>
          </cell>
          <cell r="J122" t="str">
            <v>No</v>
          </cell>
          <cell r="K122">
            <v>26393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26393</v>
          </cell>
        </row>
        <row r="123">
          <cell r="A123" t="str">
            <v>0185</v>
          </cell>
          <cell r="B123" t="str">
            <v>Milford</v>
          </cell>
          <cell r="C123">
            <v>0</v>
          </cell>
          <cell r="D123" t="str">
            <v>2507860</v>
          </cell>
          <cell r="E123">
            <v>522.54415274463054</v>
          </cell>
          <cell r="F123">
            <v>4299</v>
          </cell>
          <cell r="G123">
            <v>12.155016346699943</v>
          </cell>
          <cell r="H123" t="str">
            <v>Yes</v>
          </cell>
          <cell r="I123" t="str">
            <v>No</v>
          </cell>
          <cell r="J123" t="str">
            <v>Yes</v>
          </cell>
          <cell r="K123">
            <v>366163</v>
          </cell>
          <cell r="L123">
            <v>0</v>
          </cell>
          <cell r="M123">
            <v>222026</v>
          </cell>
          <cell r="N123">
            <v>191467</v>
          </cell>
          <cell r="O123">
            <v>413493</v>
          </cell>
          <cell r="P123">
            <v>779656</v>
          </cell>
        </row>
        <row r="124">
          <cell r="A124" t="str">
            <v>0186</v>
          </cell>
          <cell r="B124" t="str">
            <v>Millbury</v>
          </cell>
          <cell r="C124">
            <v>0</v>
          </cell>
          <cell r="D124" t="str">
            <v>2507890</v>
          </cell>
          <cell r="E124">
            <v>160.08576329331038</v>
          </cell>
          <cell r="F124">
            <v>1808</v>
          </cell>
          <cell r="G124">
            <v>8.8543010671078761</v>
          </cell>
          <cell r="H124" t="str">
            <v>Yes</v>
          </cell>
          <cell r="I124" t="str">
            <v>No</v>
          </cell>
          <cell r="J124" t="str">
            <v>Yes</v>
          </cell>
          <cell r="K124">
            <v>110107</v>
          </cell>
          <cell r="L124">
            <v>0</v>
          </cell>
          <cell r="M124">
            <v>68754</v>
          </cell>
          <cell r="N124">
            <v>60444</v>
          </cell>
          <cell r="O124">
            <v>129198</v>
          </cell>
          <cell r="P124">
            <v>239305</v>
          </cell>
        </row>
        <row r="125">
          <cell r="A125" t="str">
            <v>0187</v>
          </cell>
          <cell r="B125" t="str">
            <v>Millis</v>
          </cell>
          <cell r="C125">
            <v>0</v>
          </cell>
          <cell r="D125" t="str">
            <v>2507920</v>
          </cell>
          <cell r="E125">
            <v>50.433962264150956</v>
          </cell>
          <cell r="F125">
            <v>1269</v>
          </cell>
          <cell r="G125">
            <v>3.9743075070252916</v>
          </cell>
          <cell r="H125" t="str">
            <v>Yes</v>
          </cell>
          <cell r="I125" t="str">
            <v>No</v>
          </cell>
          <cell r="J125" t="str">
            <v>No</v>
          </cell>
          <cell r="K125">
            <v>37583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37583</v>
          </cell>
        </row>
        <row r="126">
          <cell r="A126" t="str">
            <v>0189</v>
          </cell>
          <cell r="B126" t="str">
            <v>Milton</v>
          </cell>
          <cell r="C126">
            <v>0</v>
          </cell>
          <cell r="D126" t="str">
            <v>2507980</v>
          </cell>
          <cell r="E126">
            <v>175.38994800693226</v>
          </cell>
          <cell r="F126">
            <v>5287</v>
          </cell>
          <cell r="G126">
            <v>3.317381274956162</v>
          </cell>
          <cell r="H126" t="str">
            <v>Yes</v>
          </cell>
          <cell r="I126" t="str">
            <v>No</v>
          </cell>
          <cell r="J126" t="str">
            <v>No</v>
          </cell>
          <cell r="K126">
            <v>127035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127035</v>
          </cell>
        </row>
        <row r="127">
          <cell r="A127" t="str">
            <v>0191</v>
          </cell>
          <cell r="B127" t="str">
            <v>Monson</v>
          </cell>
          <cell r="C127">
            <v>0</v>
          </cell>
          <cell r="D127" t="str">
            <v>2508040</v>
          </cell>
          <cell r="E127">
            <v>121.14369501466275</v>
          </cell>
          <cell r="F127">
            <v>992</v>
          </cell>
          <cell r="G127">
            <v>12.212066029703907</v>
          </cell>
          <cell r="H127" t="str">
            <v>Yes</v>
          </cell>
          <cell r="I127" t="str">
            <v>No</v>
          </cell>
          <cell r="J127" t="str">
            <v>Yes</v>
          </cell>
          <cell r="K127">
            <v>82924</v>
          </cell>
          <cell r="L127">
            <v>0</v>
          </cell>
          <cell r="M127">
            <v>50467</v>
          </cell>
          <cell r="N127">
            <v>43524</v>
          </cell>
          <cell r="O127">
            <v>93991</v>
          </cell>
          <cell r="P127">
            <v>176915</v>
          </cell>
        </row>
        <row r="128">
          <cell r="A128" t="str">
            <v>0196</v>
          </cell>
          <cell r="B128" t="str">
            <v>Nahant</v>
          </cell>
          <cell r="C128">
            <v>0</v>
          </cell>
          <cell r="D128" t="str">
            <v>2508220</v>
          </cell>
          <cell r="E128">
            <v>11.878787878787877</v>
          </cell>
          <cell r="F128">
            <v>153</v>
          </cell>
          <cell r="G128">
            <v>7.7639136462665865</v>
          </cell>
          <cell r="H128" t="str">
            <v>Yes</v>
          </cell>
          <cell r="I128" t="str">
            <v>No</v>
          </cell>
          <cell r="J128" t="str">
            <v>Yes</v>
          </cell>
          <cell r="K128">
            <v>8460</v>
          </cell>
          <cell r="L128">
            <v>0</v>
          </cell>
          <cell r="M128">
            <v>4949</v>
          </cell>
          <cell r="N128">
            <v>4548</v>
          </cell>
          <cell r="O128">
            <v>9497</v>
          </cell>
          <cell r="P128">
            <v>17957</v>
          </cell>
        </row>
        <row r="129">
          <cell r="A129" t="str">
            <v>0197</v>
          </cell>
          <cell r="B129" t="str">
            <v>Nantucket</v>
          </cell>
          <cell r="C129">
            <v>0</v>
          </cell>
          <cell r="D129" t="str">
            <v>2508250</v>
          </cell>
          <cell r="E129">
            <v>115.81846635367762</v>
          </cell>
          <cell r="F129">
            <v>2125</v>
          </cell>
          <cell r="G129">
            <v>5.450280769584829</v>
          </cell>
          <cell r="H129" t="str">
            <v>Yes</v>
          </cell>
          <cell r="I129" t="str">
            <v>No</v>
          </cell>
          <cell r="J129" t="str">
            <v>Yes</v>
          </cell>
          <cell r="K129">
            <v>76284</v>
          </cell>
          <cell r="L129">
            <v>0</v>
          </cell>
          <cell r="M129">
            <v>48248</v>
          </cell>
          <cell r="N129">
            <v>41533</v>
          </cell>
          <cell r="O129">
            <v>89781</v>
          </cell>
          <cell r="P129">
            <v>166065</v>
          </cell>
        </row>
        <row r="130">
          <cell r="A130" t="str">
            <v>0198</v>
          </cell>
          <cell r="B130" t="str">
            <v>Natick</v>
          </cell>
          <cell r="C130">
            <v>0</v>
          </cell>
          <cell r="D130" t="str">
            <v>2508340</v>
          </cell>
          <cell r="E130">
            <v>259.58146067415726</v>
          </cell>
          <cell r="F130">
            <v>5791</v>
          </cell>
          <cell r="G130">
            <v>4.4824980258013687</v>
          </cell>
          <cell r="H130" t="str">
            <v>Yes</v>
          </cell>
          <cell r="I130" t="str">
            <v>No</v>
          </cell>
          <cell r="J130" t="str">
            <v>No</v>
          </cell>
          <cell r="K130">
            <v>210028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210028</v>
          </cell>
        </row>
        <row r="131">
          <cell r="A131" t="str">
            <v>0199</v>
          </cell>
          <cell r="B131" t="str">
            <v>Needham</v>
          </cell>
          <cell r="C131">
            <v>0</v>
          </cell>
          <cell r="D131" t="str">
            <v>2508370</v>
          </cell>
          <cell r="E131">
            <v>192.81222707423584</v>
          </cell>
          <cell r="F131">
            <v>6472</v>
          </cell>
          <cell r="G131">
            <v>2.9791753256216911</v>
          </cell>
          <cell r="H131" t="str">
            <v>Yes</v>
          </cell>
          <cell r="I131" t="str">
            <v>No</v>
          </cell>
          <cell r="J131" t="str">
            <v>No</v>
          </cell>
          <cell r="K131">
            <v>134876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134876</v>
          </cell>
        </row>
        <row r="132">
          <cell r="A132" t="str">
            <v>0201</v>
          </cell>
          <cell r="B132" t="str">
            <v>New Bedford</v>
          </cell>
          <cell r="C132">
            <v>0</v>
          </cell>
          <cell r="D132" t="str">
            <v>2508430</v>
          </cell>
          <cell r="E132">
            <v>3337.8281725888351</v>
          </cell>
          <cell r="F132">
            <v>13103</v>
          </cell>
          <cell r="G132">
            <v>25.473770682964474</v>
          </cell>
          <cell r="H132" t="str">
            <v>Yes</v>
          </cell>
          <cell r="I132" t="str">
            <v>Yes</v>
          </cell>
          <cell r="J132" t="str">
            <v>Yes</v>
          </cell>
          <cell r="K132">
            <v>2101756</v>
          </cell>
          <cell r="L132">
            <v>744204</v>
          </cell>
          <cell r="M132">
            <v>2275898</v>
          </cell>
          <cell r="N132">
            <v>2725390</v>
          </cell>
          <cell r="O132">
            <v>5001288</v>
          </cell>
          <cell r="P132">
            <v>7847248</v>
          </cell>
        </row>
        <row r="133">
          <cell r="A133" t="str">
            <v>0204</v>
          </cell>
          <cell r="B133" t="str">
            <v>Newburyport</v>
          </cell>
          <cell r="C133">
            <v>0</v>
          </cell>
          <cell r="D133" t="str">
            <v>2508580</v>
          </cell>
          <cell r="E133">
            <v>83.778597785977837</v>
          </cell>
          <cell r="F133">
            <v>2332</v>
          </cell>
          <cell r="G133">
            <v>3.5925642275290666</v>
          </cell>
          <cell r="H133" t="str">
            <v>Yes</v>
          </cell>
          <cell r="I133" t="str">
            <v>No</v>
          </cell>
          <cell r="J133" t="str">
            <v>No</v>
          </cell>
          <cell r="K133">
            <v>114371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114371</v>
          </cell>
        </row>
        <row r="134">
          <cell r="A134" t="str">
            <v>0207</v>
          </cell>
          <cell r="B134" t="str">
            <v>Newton</v>
          </cell>
          <cell r="C134">
            <v>0</v>
          </cell>
          <cell r="D134" t="str">
            <v>2508610</v>
          </cell>
          <cell r="E134">
            <v>637.244140625</v>
          </cell>
          <cell r="F134">
            <v>14349</v>
          </cell>
          <cell r="G134">
            <v>4.4410351984458849</v>
          </cell>
          <cell r="H134" t="str">
            <v>Yes</v>
          </cell>
          <cell r="I134" t="str">
            <v>No</v>
          </cell>
          <cell r="J134" t="str">
            <v>No</v>
          </cell>
          <cell r="K134">
            <v>469028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469028</v>
          </cell>
        </row>
        <row r="135">
          <cell r="A135" t="str">
            <v>0208</v>
          </cell>
          <cell r="B135" t="str">
            <v>Norfolk</v>
          </cell>
          <cell r="C135">
            <v>0</v>
          </cell>
          <cell r="D135" t="str">
            <v>2508640</v>
          </cell>
          <cell r="E135">
            <v>22.258064516129028</v>
          </cell>
          <cell r="F135">
            <v>1037</v>
          </cell>
          <cell r="G135">
            <v>2.1463900208417579</v>
          </cell>
          <cell r="H135" t="str">
            <v>Yes</v>
          </cell>
          <cell r="I135" t="str">
            <v>No</v>
          </cell>
          <cell r="J135" t="str">
            <v>No</v>
          </cell>
          <cell r="K135">
            <v>12119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12119</v>
          </cell>
        </row>
        <row r="136">
          <cell r="A136" t="str">
            <v>0209</v>
          </cell>
          <cell r="B136" t="str">
            <v>North Adams</v>
          </cell>
          <cell r="C136">
            <v>0</v>
          </cell>
          <cell r="D136" t="str">
            <v>2508670</v>
          </cell>
          <cell r="E136">
            <v>264.61424017003179</v>
          </cell>
          <cell r="F136">
            <v>1370</v>
          </cell>
          <cell r="G136">
            <v>19.31490804160816</v>
          </cell>
          <cell r="H136" t="str">
            <v>Yes</v>
          </cell>
          <cell r="I136" t="str">
            <v>Yes</v>
          </cell>
          <cell r="J136" t="str">
            <v>Yes</v>
          </cell>
          <cell r="K136">
            <v>255197</v>
          </cell>
          <cell r="L136">
            <v>69980</v>
          </cell>
          <cell r="M136">
            <v>155063</v>
          </cell>
          <cell r="N136">
            <v>164584</v>
          </cell>
          <cell r="O136">
            <v>319647</v>
          </cell>
          <cell r="P136">
            <v>644824</v>
          </cell>
        </row>
        <row r="137">
          <cell r="A137" t="str">
            <v>0210</v>
          </cell>
          <cell r="B137" t="str">
            <v>Northampton</v>
          </cell>
          <cell r="C137">
            <v>0</v>
          </cell>
          <cell r="D137" t="str">
            <v>2508850</v>
          </cell>
          <cell r="E137">
            <v>269.76783555018125</v>
          </cell>
          <cell r="F137">
            <v>2920</v>
          </cell>
          <cell r="G137">
            <v>9.2386245051431928</v>
          </cell>
          <cell r="H137" t="str">
            <v>Yes</v>
          </cell>
          <cell r="I137" t="str">
            <v>No</v>
          </cell>
          <cell r="J137" t="str">
            <v>Yes</v>
          </cell>
          <cell r="K137">
            <v>202172</v>
          </cell>
          <cell r="L137">
            <v>0</v>
          </cell>
          <cell r="M137">
            <v>112381</v>
          </cell>
          <cell r="N137">
            <v>96920</v>
          </cell>
          <cell r="O137">
            <v>209301</v>
          </cell>
          <cell r="P137">
            <v>411473</v>
          </cell>
        </row>
        <row r="138">
          <cell r="A138" t="str">
            <v>0211</v>
          </cell>
          <cell r="B138" t="str">
            <v>North Andover</v>
          </cell>
          <cell r="C138">
            <v>0</v>
          </cell>
          <cell r="D138" t="str">
            <v>2508700</v>
          </cell>
          <cell r="E138">
            <v>317.59900990099027</v>
          </cell>
          <cell r="F138">
            <v>5302</v>
          </cell>
          <cell r="G138">
            <v>5.9901737061673002</v>
          </cell>
          <cell r="H138" t="str">
            <v>Yes</v>
          </cell>
          <cell r="I138" t="str">
            <v>No</v>
          </cell>
          <cell r="J138" t="str">
            <v>Yes</v>
          </cell>
          <cell r="K138">
            <v>219274</v>
          </cell>
          <cell r="L138">
            <v>0</v>
          </cell>
          <cell r="M138">
            <v>132307</v>
          </cell>
          <cell r="N138">
            <v>115826</v>
          </cell>
          <cell r="O138">
            <v>248133</v>
          </cell>
          <cell r="P138">
            <v>467407</v>
          </cell>
        </row>
        <row r="139">
          <cell r="A139" t="str">
            <v>0212</v>
          </cell>
          <cell r="B139" t="str">
            <v>North Attleborough</v>
          </cell>
          <cell r="C139">
            <v>0</v>
          </cell>
          <cell r="D139" t="str">
            <v>2508730</v>
          </cell>
          <cell r="E139">
            <v>297.85700293829558</v>
          </cell>
          <cell r="F139">
            <v>4740</v>
          </cell>
          <cell r="G139">
            <v>6.2839030155758566</v>
          </cell>
          <cell r="H139" t="str">
            <v>Yes</v>
          </cell>
          <cell r="I139" t="str">
            <v>No</v>
          </cell>
          <cell r="J139" t="str">
            <v>Yes</v>
          </cell>
          <cell r="K139">
            <v>283357</v>
          </cell>
          <cell r="L139">
            <v>0</v>
          </cell>
          <cell r="M139">
            <v>124082</v>
          </cell>
          <cell r="N139">
            <v>131685</v>
          </cell>
          <cell r="O139">
            <v>255767</v>
          </cell>
          <cell r="P139">
            <v>539124</v>
          </cell>
        </row>
        <row r="140">
          <cell r="A140" t="str">
            <v>0213</v>
          </cell>
          <cell r="B140" t="str">
            <v>Northborough</v>
          </cell>
          <cell r="C140">
            <v>0</v>
          </cell>
          <cell r="D140" t="str">
            <v>2508880</v>
          </cell>
          <cell r="E140">
            <v>90.695652173913047</v>
          </cell>
          <cell r="F140">
            <v>1988</v>
          </cell>
          <cell r="G140">
            <v>4.5621555419473365</v>
          </cell>
          <cell r="H140" t="str">
            <v>Yes</v>
          </cell>
          <cell r="I140" t="str">
            <v>No</v>
          </cell>
          <cell r="J140" t="str">
            <v>No</v>
          </cell>
          <cell r="K140">
            <v>66332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66332</v>
          </cell>
        </row>
        <row r="141">
          <cell r="A141" t="str">
            <v>0214</v>
          </cell>
          <cell r="B141" t="str">
            <v>Northbridge</v>
          </cell>
          <cell r="C141">
            <v>0</v>
          </cell>
          <cell r="D141" t="str">
            <v>2508940</v>
          </cell>
          <cell r="E141">
            <v>216.35943517329909</v>
          </cell>
          <cell r="F141">
            <v>2341</v>
          </cell>
          <cell r="G141">
            <v>9.2421800586629264</v>
          </cell>
          <cell r="H141" t="str">
            <v>Yes</v>
          </cell>
          <cell r="I141" t="str">
            <v>No</v>
          </cell>
          <cell r="J141" t="str">
            <v>Yes</v>
          </cell>
          <cell r="K141">
            <v>164954</v>
          </cell>
          <cell r="L141">
            <v>0</v>
          </cell>
          <cell r="M141">
            <v>92826</v>
          </cell>
          <cell r="N141">
            <v>87062</v>
          </cell>
          <cell r="O141">
            <v>179888</v>
          </cell>
          <cell r="P141">
            <v>344842</v>
          </cell>
        </row>
        <row r="142">
          <cell r="A142" t="str">
            <v>0215</v>
          </cell>
          <cell r="B142" t="str">
            <v>North Brookfield</v>
          </cell>
          <cell r="C142">
            <v>0</v>
          </cell>
          <cell r="D142" t="str">
            <v>2508760</v>
          </cell>
          <cell r="E142">
            <v>73.367088607594937</v>
          </cell>
          <cell r="F142">
            <v>609</v>
          </cell>
          <cell r="G142">
            <v>12.04714098646879</v>
          </cell>
          <cell r="H142" t="str">
            <v>Yes</v>
          </cell>
          <cell r="I142" t="str">
            <v>No</v>
          </cell>
          <cell r="J142" t="str">
            <v>Yes</v>
          </cell>
          <cell r="K142">
            <v>51034</v>
          </cell>
          <cell r="L142">
            <v>0</v>
          </cell>
          <cell r="M142">
            <v>30564</v>
          </cell>
          <cell r="N142">
            <v>26357</v>
          </cell>
          <cell r="O142">
            <v>56921</v>
          </cell>
          <cell r="P142">
            <v>107955</v>
          </cell>
        </row>
        <row r="143">
          <cell r="A143" t="str">
            <v>0217</v>
          </cell>
          <cell r="B143" t="str">
            <v>North Reading</v>
          </cell>
          <cell r="C143">
            <v>0</v>
          </cell>
          <cell r="D143" t="str">
            <v>2508820</v>
          </cell>
          <cell r="E143">
            <v>84.103321033210349</v>
          </cell>
          <cell r="F143">
            <v>2657</v>
          </cell>
          <cell r="G143">
            <v>3.1653489286116052</v>
          </cell>
          <cell r="H143" t="str">
            <v>Yes</v>
          </cell>
          <cell r="I143" t="str">
            <v>No</v>
          </cell>
          <cell r="J143" t="str">
            <v>No</v>
          </cell>
          <cell r="K143">
            <v>69405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69405</v>
          </cell>
        </row>
        <row r="144">
          <cell r="A144" t="str">
            <v>0218</v>
          </cell>
          <cell r="B144" t="str">
            <v>Norton</v>
          </cell>
          <cell r="C144">
            <v>0</v>
          </cell>
          <cell r="D144" t="str">
            <v>2509000</v>
          </cell>
          <cell r="E144">
            <v>194.84531249999992</v>
          </cell>
          <cell r="F144">
            <v>2515</v>
          </cell>
          <cell r="G144">
            <v>7.7473285288270342</v>
          </cell>
          <cell r="H144" t="str">
            <v>Yes</v>
          </cell>
          <cell r="I144" t="str">
            <v>No</v>
          </cell>
          <cell r="J144" t="str">
            <v>Yes</v>
          </cell>
          <cell r="K144">
            <v>132767</v>
          </cell>
          <cell r="L144">
            <v>0</v>
          </cell>
          <cell r="M144">
            <v>81169</v>
          </cell>
          <cell r="N144">
            <v>70002</v>
          </cell>
          <cell r="O144">
            <v>151171</v>
          </cell>
          <cell r="P144">
            <v>283938</v>
          </cell>
        </row>
        <row r="145">
          <cell r="A145" t="str">
            <v>0219</v>
          </cell>
          <cell r="B145" t="str">
            <v>Norwell</v>
          </cell>
          <cell r="C145">
            <v>0</v>
          </cell>
          <cell r="D145" t="str">
            <v>2509030</v>
          </cell>
          <cell r="E145">
            <v>51.488372093023258</v>
          </cell>
          <cell r="F145">
            <v>2422</v>
          </cell>
          <cell r="G145">
            <v>2.1258617709753618</v>
          </cell>
          <cell r="H145" t="str">
            <v>Yes</v>
          </cell>
          <cell r="I145" t="str">
            <v>No</v>
          </cell>
          <cell r="J145" t="str">
            <v>No</v>
          </cell>
          <cell r="K145">
            <v>28035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28035</v>
          </cell>
        </row>
        <row r="146">
          <cell r="A146" t="str">
            <v>0220</v>
          </cell>
          <cell r="B146" t="str">
            <v>Norwood</v>
          </cell>
          <cell r="C146">
            <v>0</v>
          </cell>
          <cell r="D146" t="str">
            <v>2509060</v>
          </cell>
          <cell r="E146">
            <v>334.15400843881832</v>
          </cell>
          <cell r="F146">
            <v>4077</v>
          </cell>
          <cell r="G146">
            <v>8.1960757527303976</v>
          </cell>
          <cell r="H146" t="str">
            <v>Yes</v>
          </cell>
          <cell r="I146" t="str">
            <v>No</v>
          </cell>
          <cell r="J146" t="str">
            <v>Yes</v>
          </cell>
          <cell r="K146">
            <v>224694</v>
          </cell>
          <cell r="L146">
            <v>0</v>
          </cell>
          <cell r="M146">
            <v>139203</v>
          </cell>
          <cell r="N146">
            <v>120027</v>
          </cell>
          <cell r="O146">
            <v>259230</v>
          </cell>
          <cell r="P146">
            <v>483924</v>
          </cell>
        </row>
        <row r="147">
          <cell r="A147" t="str">
            <v>0221</v>
          </cell>
          <cell r="B147" t="str">
            <v>Oak Bluffs</v>
          </cell>
          <cell r="C147">
            <v>0</v>
          </cell>
          <cell r="D147" t="str">
            <v>2504650</v>
          </cell>
          <cell r="E147">
            <v>48.837696335078533</v>
          </cell>
          <cell r="F147">
            <v>413</v>
          </cell>
          <cell r="G147">
            <v>11.825108071447586</v>
          </cell>
          <cell r="H147" t="str">
            <v>Yes</v>
          </cell>
          <cell r="I147" t="str">
            <v>Yes</v>
          </cell>
          <cell r="J147" t="str">
            <v>Yes</v>
          </cell>
          <cell r="K147">
            <v>69866</v>
          </cell>
          <cell r="L147">
            <v>18324</v>
          </cell>
          <cell r="M147">
            <v>46419</v>
          </cell>
          <cell r="N147">
            <v>52371</v>
          </cell>
          <cell r="O147">
            <v>98790</v>
          </cell>
          <cell r="P147">
            <v>186980</v>
          </cell>
        </row>
        <row r="148">
          <cell r="A148" t="str">
            <v>0223</v>
          </cell>
          <cell r="B148" t="str">
            <v>Orange</v>
          </cell>
          <cell r="C148">
            <v>0</v>
          </cell>
          <cell r="D148" t="str">
            <v>2509180</v>
          </cell>
          <cell r="E148">
            <v>137.22689075630251</v>
          </cell>
          <cell r="F148">
            <v>571</v>
          </cell>
          <cell r="G148">
            <v>24.032730430175569</v>
          </cell>
          <cell r="H148" t="str">
            <v>Yes</v>
          </cell>
          <cell r="I148" t="str">
            <v>Yes</v>
          </cell>
          <cell r="J148" t="str">
            <v>Yes</v>
          </cell>
          <cell r="K148">
            <v>92595</v>
          </cell>
          <cell r="L148">
            <v>30633</v>
          </cell>
          <cell r="M148">
            <v>75234</v>
          </cell>
          <cell r="N148">
            <v>73709</v>
          </cell>
          <cell r="O148">
            <v>148943</v>
          </cell>
          <cell r="P148">
            <v>272171</v>
          </cell>
        </row>
        <row r="149">
          <cell r="A149" t="str">
            <v>0224</v>
          </cell>
          <cell r="B149" t="str">
            <v>Orleans</v>
          </cell>
          <cell r="C149">
            <v>0</v>
          </cell>
          <cell r="D149" t="str">
            <v>2509210</v>
          </cell>
          <cell r="E149">
            <v>20</v>
          </cell>
          <cell r="F149">
            <v>170</v>
          </cell>
          <cell r="G149">
            <v>11.76470588235294</v>
          </cell>
          <cell r="H149" t="str">
            <v>Yes</v>
          </cell>
          <cell r="I149" t="str">
            <v>No</v>
          </cell>
          <cell r="J149" t="str">
            <v>Yes</v>
          </cell>
          <cell r="K149">
            <v>12992</v>
          </cell>
          <cell r="L149">
            <v>0</v>
          </cell>
          <cell r="M149">
            <v>8332</v>
          </cell>
          <cell r="N149">
            <v>7182</v>
          </cell>
          <cell r="O149">
            <v>15514</v>
          </cell>
          <cell r="P149">
            <v>28506</v>
          </cell>
        </row>
        <row r="150">
          <cell r="A150" t="str">
            <v>0226</v>
          </cell>
          <cell r="B150" t="str">
            <v>Oxford</v>
          </cell>
          <cell r="C150">
            <v>0</v>
          </cell>
          <cell r="D150" t="str">
            <v>2509270</v>
          </cell>
          <cell r="E150">
            <v>216.86736214605057</v>
          </cell>
          <cell r="F150">
            <v>1696</v>
          </cell>
          <cell r="G150">
            <v>12.786990692573735</v>
          </cell>
          <cell r="H150" t="str">
            <v>Yes</v>
          </cell>
          <cell r="I150" t="str">
            <v>No</v>
          </cell>
          <cell r="J150" t="str">
            <v>Yes</v>
          </cell>
          <cell r="K150">
            <v>185222</v>
          </cell>
          <cell r="L150">
            <v>0</v>
          </cell>
          <cell r="M150">
            <v>90343</v>
          </cell>
          <cell r="N150">
            <v>94701</v>
          </cell>
          <cell r="O150">
            <v>185044</v>
          </cell>
          <cell r="P150">
            <v>370266</v>
          </cell>
        </row>
        <row r="151">
          <cell r="A151" t="str">
            <v>0227</v>
          </cell>
          <cell r="B151" t="str">
            <v>Palmer</v>
          </cell>
          <cell r="C151">
            <v>0</v>
          </cell>
          <cell r="D151" t="str">
            <v>2509300</v>
          </cell>
          <cell r="E151">
            <v>301.67755102040798</v>
          </cell>
          <cell r="F151">
            <v>1548</v>
          </cell>
          <cell r="G151">
            <v>19.488213890207234</v>
          </cell>
          <cell r="H151" t="str">
            <v>Yes</v>
          </cell>
          <cell r="I151" t="str">
            <v>Yes</v>
          </cell>
          <cell r="J151" t="str">
            <v>Yes</v>
          </cell>
          <cell r="K151">
            <v>195392</v>
          </cell>
          <cell r="L151">
            <v>66252</v>
          </cell>
          <cell r="M151">
            <v>145023</v>
          </cell>
          <cell r="N151">
            <v>130579</v>
          </cell>
          <cell r="O151">
            <v>275602</v>
          </cell>
          <cell r="P151">
            <v>537246</v>
          </cell>
        </row>
        <row r="152">
          <cell r="A152" t="str">
            <v>0229</v>
          </cell>
          <cell r="B152" t="str">
            <v>Peabody</v>
          </cell>
          <cell r="C152">
            <v>0</v>
          </cell>
          <cell r="D152" t="str">
            <v>2509360</v>
          </cell>
          <cell r="E152">
            <v>659.92193173565727</v>
          </cell>
          <cell r="F152">
            <v>6596</v>
          </cell>
          <cell r="G152">
            <v>10.004880711577581</v>
          </cell>
          <cell r="H152" t="str">
            <v>Yes</v>
          </cell>
          <cell r="I152" t="str">
            <v>No</v>
          </cell>
          <cell r="J152" t="str">
            <v>Yes</v>
          </cell>
          <cell r="K152">
            <v>493006</v>
          </cell>
          <cell r="L152">
            <v>0</v>
          </cell>
          <cell r="M152">
            <v>275704</v>
          </cell>
          <cell r="N152">
            <v>253267</v>
          </cell>
          <cell r="O152">
            <v>528971</v>
          </cell>
          <cell r="P152">
            <v>1021977</v>
          </cell>
        </row>
        <row r="153">
          <cell r="A153" t="str">
            <v>0230</v>
          </cell>
          <cell r="B153" t="str">
            <v>Pelham</v>
          </cell>
          <cell r="C153">
            <v>0</v>
          </cell>
          <cell r="D153" t="str">
            <v>2509390</v>
          </cell>
          <cell r="E153">
            <v>6.72</v>
          </cell>
          <cell r="F153">
            <v>62</v>
          </cell>
          <cell r="G153">
            <v>10.838709677419354</v>
          </cell>
          <cell r="H153" t="str">
            <v>No</v>
          </cell>
          <cell r="I153" t="str">
            <v>No</v>
          </cell>
          <cell r="J153" t="str">
            <v>No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0231</v>
          </cell>
          <cell r="B154" t="str">
            <v>Pembroke</v>
          </cell>
          <cell r="C154">
            <v>0</v>
          </cell>
          <cell r="D154" t="str">
            <v>2509420</v>
          </cell>
          <cell r="E154">
            <v>115.54721030042914</v>
          </cell>
          <cell r="F154">
            <v>2959</v>
          </cell>
          <cell r="G154">
            <v>3.9049412065031817</v>
          </cell>
          <cell r="H154" t="str">
            <v>Yes</v>
          </cell>
          <cell r="I154" t="str">
            <v>No</v>
          </cell>
          <cell r="J154" t="str">
            <v>No</v>
          </cell>
          <cell r="K154">
            <v>89540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89540</v>
          </cell>
        </row>
        <row r="155">
          <cell r="A155" t="str">
            <v>0234</v>
          </cell>
          <cell r="B155" t="str">
            <v>Petersham</v>
          </cell>
          <cell r="C155">
            <v>0</v>
          </cell>
          <cell r="D155" t="str">
            <v>2509540</v>
          </cell>
          <cell r="E155">
            <v>9</v>
          </cell>
          <cell r="F155">
            <v>70</v>
          </cell>
          <cell r="G155">
            <v>12.857142857142856</v>
          </cell>
          <cell r="H155" t="str">
            <v>No</v>
          </cell>
          <cell r="I155" t="str">
            <v>Yes</v>
          </cell>
          <cell r="J155" t="str">
            <v>No</v>
          </cell>
          <cell r="K155">
            <v>0</v>
          </cell>
          <cell r="L155">
            <v>2528</v>
          </cell>
          <cell r="M155">
            <v>0</v>
          </cell>
          <cell r="N155">
            <v>0</v>
          </cell>
          <cell r="O155">
            <v>0</v>
          </cell>
          <cell r="P155">
            <v>2528</v>
          </cell>
        </row>
        <row r="156">
          <cell r="A156" t="str">
            <v>0236</v>
          </cell>
          <cell r="B156" t="str">
            <v>Pittsfield</v>
          </cell>
          <cell r="C156">
            <v>0</v>
          </cell>
          <cell r="D156" t="str">
            <v>2509630</v>
          </cell>
          <cell r="E156">
            <v>1047.8288288288286</v>
          </cell>
          <cell r="F156">
            <v>5707</v>
          </cell>
          <cell r="G156">
            <v>18.360414032395806</v>
          </cell>
          <cell r="H156" t="str">
            <v>Yes</v>
          </cell>
          <cell r="I156" t="str">
            <v>Yes</v>
          </cell>
          <cell r="J156" t="str">
            <v>Yes</v>
          </cell>
          <cell r="K156">
            <v>736743</v>
          </cell>
          <cell r="L156">
            <v>234077</v>
          </cell>
          <cell r="M156">
            <v>516020</v>
          </cell>
          <cell r="N156">
            <v>513593</v>
          </cell>
          <cell r="O156">
            <v>1029613</v>
          </cell>
          <cell r="P156">
            <v>2000433</v>
          </cell>
        </row>
        <row r="157">
          <cell r="A157" t="str">
            <v>0238</v>
          </cell>
          <cell r="B157" t="str">
            <v>Plainville</v>
          </cell>
          <cell r="C157">
            <v>0</v>
          </cell>
          <cell r="D157" t="str">
            <v>2509690</v>
          </cell>
          <cell r="E157">
            <v>56.511627906976742</v>
          </cell>
          <cell r="F157">
            <v>717</v>
          </cell>
          <cell r="G157">
            <v>7.8816775323537991</v>
          </cell>
          <cell r="H157" t="str">
            <v>Yes</v>
          </cell>
          <cell r="I157" t="str">
            <v>No</v>
          </cell>
          <cell r="J157" t="str">
            <v>Yes</v>
          </cell>
          <cell r="K157">
            <v>36905</v>
          </cell>
          <cell r="L157">
            <v>0</v>
          </cell>
          <cell r="M157">
            <v>23542</v>
          </cell>
          <cell r="N157">
            <v>20297</v>
          </cell>
          <cell r="O157">
            <v>43839</v>
          </cell>
          <cell r="P157">
            <v>80744</v>
          </cell>
        </row>
        <row r="158">
          <cell r="A158" t="str">
            <v>0239</v>
          </cell>
          <cell r="B158" t="str">
            <v>Plymouth</v>
          </cell>
          <cell r="C158">
            <v>0</v>
          </cell>
          <cell r="D158" t="str">
            <v>2509720</v>
          </cell>
          <cell r="E158">
            <v>648.46153846153879</v>
          </cell>
          <cell r="F158">
            <v>7486</v>
          </cell>
          <cell r="G158">
            <v>8.6623235167183914</v>
          </cell>
          <cell r="H158" t="str">
            <v>Yes</v>
          </cell>
          <cell r="I158" t="str">
            <v>No</v>
          </cell>
          <cell r="J158" t="str">
            <v>Yes</v>
          </cell>
          <cell r="K158">
            <v>521092</v>
          </cell>
          <cell r="L158">
            <v>0</v>
          </cell>
          <cell r="M158">
            <v>270139</v>
          </cell>
          <cell r="N158">
            <v>241983</v>
          </cell>
          <cell r="O158">
            <v>512122</v>
          </cell>
          <cell r="P158">
            <v>1033214</v>
          </cell>
        </row>
        <row r="159">
          <cell r="A159" t="str">
            <v>0240</v>
          </cell>
          <cell r="B159" t="str">
            <v>Plympton</v>
          </cell>
          <cell r="C159">
            <v>0</v>
          </cell>
          <cell r="D159" t="str">
            <v>2509780</v>
          </cell>
          <cell r="E159">
            <v>15</v>
          </cell>
          <cell r="F159">
            <v>246</v>
          </cell>
          <cell r="G159">
            <v>6.0975609756097562</v>
          </cell>
          <cell r="H159" t="str">
            <v>Yes</v>
          </cell>
          <cell r="I159" t="str">
            <v>No</v>
          </cell>
          <cell r="J159" t="str">
            <v>Yes</v>
          </cell>
          <cell r="K159">
            <v>10138</v>
          </cell>
          <cell r="L159">
            <v>0</v>
          </cell>
          <cell r="M159">
            <v>6249</v>
          </cell>
          <cell r="N159">
            <v>5379</v>
          </cell>
          <cell r="O159">
            <v>11628</v>
          </cell>
          <cell r="P159">
            <v>21766</v>
          </cell>
        </row>
        <row r="160">
          <cell r="A160" t="str">
            <v>0242</v>
          </cell>
          <cell r="B160" t="str">
            <v>Provincetown</v>
          </cell>
          <cell r="C160">
            <v>0</v>
          </cell>
          <cell r="D160" t="str">
            <v>2509840</v>
          </cell>
          <cell r="E160">
            <v>20.96875</v>
          </cell>
          <cell r="F160">
            <v>130</v>
          </cell>
          <cell r="G160">
            <v>16.129807692307693</v>
          </cell>
          <cell r="H160" t="str">
            <v>Yes</v>
          </cell>
          <cell r="I160" t="str">
            <v>Yes</v>
          </cell>
          <cell r="J160" t="str">
            <v>Yes</v>
          </cell>
          <cell r="K160">
            <v>26584</v>
          </cell>
          <cell r="L160">
            <v>6862</v>
          </cell>
          <cell r="M160">
            <v>19058</v>
          </cell>
          <cell r="N160">
            <v>23422</v>
          </cell>
          <cell r="O160">
            <v>42480</v>
          </cell>
          <cell r="P160">
            <v>75926</v>
          </cell>
        </row>
        <row r="161">
          <cell r="A161" t="str">
            <v>0243</v>
          </cell>
          <cell r="B161" t="str">
            <v>Quincy</v>
          </cell>
          <cell r="C161">
            <v>0</v>
          </cell>
          <cell r="D161" t="str">
            <v>2509870</v>
          </cell>
          <cell r="E161">
            <v>1528.8492417484381</v>
          </cell>
          <cell r="F161">
            <v>10426</v>
          </cell>
          <cell r="G161">
            <v>14.663813943491638</v>
          </cell>
          <cell r="H161" t="str">
            <v>Yes</v>
          </cell>
          <cell r="I161" t="str">
            <v>Yes</v>
          </cell>
          <cell r="J161" t="str">
            <v>Yes</v>
          </cell>
          <cell r="K161">
            <v>971192</v>
          </cell>
          <cell r="L161">
            <v>159094</v>
          </cell>
          <cell r="M161">
            <v>812824</v>
          </cell>
          <cell r="N161">
            <v>852007</v>
          </cell>
          <cell r="O161">
            <v>1664831</v>
          </cell>
          <cell r="P161">
            <v>2795117</v>
          </cell>
        </row>
        <row r="162">
          <cell r="A162" t="str">
            <v>0244</v>
          </cell>
          <cell r="B162" t="str">
            <v>Randolph</v>
          </cell>
          <cell r="C162">
            <v>0</v>
          </cell>
          <cell r="D162" t="str">
            <v>2509930</v>
          </cell>
          <cell r="E162">
            <v>584.4248761695103</v>
          </cell>
          <cell r="F162">
            <v>4197</v>
          </cell>
          <cell r="G162">
            <v>13.924824307112468</v>
          </cell>
          <cell r="H162" t="str">
            <v>Yes</v>
          </cell>
          <cell r="I162" t="str">
            <v>Yes</v>
          </cell>
          <cell r="J162" t="str">
            <v>Yes</v>
          </cell>
          <cell r="K162">
            <v>397647</v>
          </cell>
          <cell r="L162">
            <v>80856</v>
          </cell>
          <cell r="M162">
            <v>245027</v>
          </cell>
          <cell r="N162">
            <v>212618</v>
          </cell>
          <cell r="O162">
            <v>457645</v>
          </cell>
          <cell r="P162">
            <v>936148</v>
          </cell>
        </row>
        <row r="163">
          <cell r="A163" t="str">
            <v>0246</v>
          </cell>
          <cell r="B163" t="str">
            <v>Reading</v>
          </cell>
          <cell r="C163">
            <v>0</v>
          </cell>
          <cell r="D163" t="str">
            <v>2509990</v>
          </cell>
          <cell r="E163">
            <v>114.08866995073893</v>
          </cell>
          <cell r="F163">
            <v>4415</v>
          </cell>
          <cell r="G163">
            <v>2.5841148346713236</v>
          </cell>
          <cell r="H163" t="str">
            <v>Yes</v>
          </cell>
          <cell r="I163" t="str">
            <v>No</v>
          </cell>
          <cell r="J163" t="str">
            <v>No</v>
          </cell>
          <cell r="K163">
            <v>86870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86870</v>
          </cell>
        </row>
        <row r="164">
          <cell r="A164" t="str">
            <v>0248</v>
          </cell>
          <cell r="B164" t="str">
            <v>Revere</v>
          </cell>
          <cell r="C164">
            <v>0</v>
          </cell>
          <cell r="D164" t="str">
            <v>2510050</v>
          </cell>
          <cell r="E164">
            <v>1851.9346923367334</v>
          </cell>
          <cell r="F164">
            <v>7959</v>
          </cell>
          <cell r="G164">
            <v>23.268434380408763</v>
          </cell>
          <cell r="H164" t="str">
            <v>Yes</v>
          </cell>
          <cell r="I164" t="str">
            <v>Yes</v>
          </cell>
          <cell r="J164" t="str">
            <v>Yes</v>
          </cell>
          <cell r="K164">
            <v>1227085</v>
          </cell>
          <cell r="L164">
            <v>411313</v>
          </cell>
          <cell r="M164">
            <v>1025471</v>
          </cell>
          <cell r="N164">
            <v>1102625</v>
          </cell>
          <cell r="O164">
            <v>2128096</v>
          </cell>
          <cell r="P164">
            <v>3766494</v>
          </cell>
        </row>
        <row r="165">
          <cell r="A165" t="str">
            <v>0249</v>
          </cell>
          <cell r="B165" t="str">
            <v>Richmond</v>
          </cell>
          <cell r="C165">
            <v>0</v>
          </cell>
          <cell r="D165" t="str">
            <v>2510080</v>
          </cell>
          <cell r="E165">
            <v>10.232558139534884</v>
          </cell>
          <cell r="F165">
            <v>81</v>
          </cell>
          <cell r="G165">
            <v>12.632787826586277</v>
          </cell>
          <cell r="H165" t="str">
            <v>Yes</v>
          </cell>
          <cell r="I165" t="str">
            <v>Yes</v>
          </cell>
          <cell r="J165" t="str">
            <v>Yes</v>
          </cell>
          <cell r="K165">
            <v>16942</v>
          </cell>
          <cell r="L165">
            <v>4735</v>
          </cell>
          <cell r="M165">
            <v>10951</v>
          </cell>
          <cell r="N165">
            <v>11855</v>
          </cell>
          <cell r="O165">
            <v>22806</v>
          </cell>
          <cell r="P165">
            <v>44483</v>
          </cell>
        </row>
        <row r="166">
          <cell r="A166" t="str">
            <v>0250</v>
          </cell>
          <cell r="B166" t="str">
            <v>Rochester</v>
          </cell>
          <cell r="C166">
            <v>0</v>
          </cell>
          <cell r="D166" t="str">
            <v>2510140</v>
          </cell>
          <cell r="E166">
            <v>28.718446601941746</v>
          </cell>
          <cell r="F166">
            <v>525</v>
          </cell>
          <cell r="G166">
            <v>5.4701803051317608</v>
          </cell>
          <cell r="H166" t="str">
            <v>Yes</v>
          </cell>
          <cell r="I166" t="str">
            <v>No</v>
          </cell>
          <cell r="J166" t="str">
            <v>Yes</v>
          </cell>
          <cell r="K166">
            <v>21899</v>
          </cell>
          <cell r="L166">
            <v>0</v>
          </cell>
          <cell r="M166">
            <v>11964</v>
          </cell>
          <cell r="N166">
            <v>10315</v>
          </cell>
          <cell r="O166">
            <v>22279</v>
          </cell>
          <cell r="P166">
            <v>44178</v>
          </cell>
        </row>
        <row r="167">
          <cell r="A167" t="str">
            <v>0251</v>
          </cell>
          <cell r="B167" t="str">
            <v>Rockland</v>
          </cell>
          <cell r="C167">
            <v>0</v>
          </cell>
          <cell r="D167" t="str">
            <v>2510170</v>
          </cell>
          <cell r="E167">
            <v>271.68600368324127</v>
          </cell>
          <cell r="F167">
            <v>2150</v>
          </cell>
          <cell r="G167">
            <v>12.636558310848431</v>
          </cell>
          <cell r="H167" t="str">
            <v>Yes</v>
          </cell>
          <cell r="I167" t="str">
            <v>No</v>
          </cell>
          <cell r="J167" t="str">
            <v>Yes</v>
          </cell>
          <cell r="K167">
            <v>189404</v>
          </cell>
          <cell r="L167">
            <v>0</v>
          </cell>
          <cell r="M167">
            <v>113180</v>
          </cell>
          <cell r="N167">
            <v>97596</v>
          </cell>
          <cell r="O167">
            <v>210776</v>
          </cell>
          <cell r="P167">
            <v>400180</v>
          </cell>
        </row>
        <row r="168">
          <cell r="A168" t="str">
            <v>0252</v>
          </cell>
          <cell r="B168" t="str">
            <v>Rockport</v>
          </cell>
          <cell r="C168">
            <v>0</v>
          </cell>
          <cell r="D168" t="str">
            <v>2510200</v>
          </cell>
          <cell r="E168">
            <v>49.995073891625616</v>
          </cell>
          <cell r="F168">
            <v>716</v>
          </cell>
          <cell r="G168">
            <v>6.9825522195007848</v>
          </cell>
          <cell r="H168" t="str">
            <v>Yes</v>
          </cell>
          <cell r="I168" t="str">
            <v>No</v>
          </cell>
          <cell r="J168" t="str">
            <v>Yes</v>
          </cell>
          <cell r="K168">
            <v>54789</v>
          </cell>
          <cell r="L168">
            <v>0</v>
          </cell>
          <cell r="M168">
            <v>26545</v>
          </cell>
          <cell r="N168">
            <v>29506</v>
          </cell>
          <cell r="O168">
            <v>56051</v>
          </cell>
          <cell r="P168">
            <v>110840</v>
          </cell>
        </row>
        <row r="169">
          <cell r="A169" t="str">
            <v>0253</v>
          </cell>
          <cell r="B169" t="str">
            <v>Rowe</v>
          </cell>
          <cell r="C169">
            <v>0</v>
          </cell>
          <cell r="D169" t="str">
            <v>2510230</v>
          </cell>
          <cell r="E169">
            <v>2.4705882352941178</v>
          </cell>
          <cell r="F169">
            <v>28</v>
          </cell>
          <cell r="G169">
            <v>8.8235294117647065</v>
          </cell>
          <cell r="H169" t="str">
            <v>No</v>
          </cell>
          <cell r="I169" t="str">
            <v>No</v>
          </cell>
          <cell r="J169" t="str">
            <v>No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0258</v>
          </cell>
          <cell r="B170" t="str">
            <v>Salem</v>
          </cell>
          <cell r="C170">
            <v>0</v>
          </cell>
          <cell r="D170" t="str">
            <v>2510380</v>
          </cell>
          <cell r="E170">
            <v>667.76762820512863</v>
          </cell>
          <cell r="F170">
            <v>4305</v>
          </cell>
          <cell r="G170">
            <v>15.511443163882198</v>
          </cell>
          <cell r="H170" t="str">
            <v>Yes</v>
          </cell>
          <cell r="I170" t="str">
            <v>Yes</v>
          </cell>
          <cell r="J170" t="str">
            <v>Yes</v>
          </cell>
          <cell r="K170">
            <v>539164</v>
          </cell>
          <cell r="L170">
            <v>156268</v>
          </cell>
          <cell r="M170">
            <v>292775</v>
          </cell>
          <cell r="N170">
            <v>309656</v>
          </cell>
          <cell r="O170">
            <v>602431</v>
          </cell>
          <cell r="P170">
            <v>1297863</v>
          </cell>
        </row>
        <row r="171">
          <cell r="A171" t="str">
            <v>0261</v>
          </cell>
          <cell r="B171" t="str">
            <v>Sandwich</v>
          </cell>
          <cell r="C171">
            <v>0</v>
          </cell>
          <cell r="D171" t="str">
            <v>2510470</v>
          </cell>
          <cell r="E171">
            <v>162.80412371134022</v>
          </cell>
          <cell r="F171">
            <v>2741</v>
          </cell>
          <cell r="G171">
            <v>5.9395886067617738</v>
          </cell>
          <cell r="H171" t="str">
            <v>Yes</v>
          </cell>
          <cell r="I171" t="str">
            <v>No</v>
          </cell>
          <cell r="J171" t="str">
            <v>Yes</v>
          </cell>
          <cell r="K171">
            <v>121426</v>
          </cell>
          <cell r="L171">
            <v>0</v>
          </cell>
          <cell r="M171">
            <v>67822</v>
          </cell>
          <cell r="N171">
            <v>58382</v>
          </cell>
          <cell r="O171">
            <v>126204</v>
          </cell>
          <cell r="P171">
            <v>247630</v>
          </cell>
        </row>
        <row r="172">
          <cell r="A172" t="str">
            <v>0262</v>
          </cell>
          <cell r="B172" t="str">
            <v>Saugus</v>
          </cell>
          <cell r="C172">
            <v>0</v>
          </cell>
          <cell r="D172" t="str">
            <v>2510500</v>
          </cell>
          <cell r="E172">
            <v>345.09929632525387</v>
          </cell>
          <cell r="F172">
            <v>3333</v>
          </cell>
          <cell r="G172">
            <v>10.354014291186735</v>
          </cell>
          <cell r="H172" t="str">
            <v>Yes</v>
          </cell>
          <cell r="I172" t="str">
            <v>No</v>
          </cell>
          <cell r="J172" t="str">
            <v>Yes</v>
          </cell>
          <cell r="K172">
            <v>233485</v>
          </cell>
          <cell r="L172">
            <v>0</v>
          </cell>
          <cell r="M172">
            <v>143763</v>
          </cell>
          <cell r="N172">
            <v>123977</v>
          </cell>
          <cell r="O172">
            <v>267740</v>
          </cell>
          <cell r="P172">
            <v>501225</v>
          </cell>
        </row>
        <row r="173">
          <cell r="A173" t="str">
            <v>0263</v>
          </cell>
          <cell r="B173" t="str">
            <v>Savoy</v>
          </cell>
          <cell r="C173">
            <v>0</v>
          </cell>
          <cell r="D173" t="str">
            <v>2510530</v>
          </cell>
          <cell r="E173">
            <v>1.84</v>
          </cell>
          <cell r="F173">
            <v>12</v>
          </cell>
          <cell r="G173">
            <v>15.333333333333336</v>
          </cell>
          <cell r="H173" t="str">
            <v>No</v>
          </cell>
          <cell r="I173" t="str">
            <v>Yes</v>
          </cell>
          <cell r="J173" t="str">
            <v>No</v>
          </cell>
          <cell r="K173">
            <v>0</v>
          </cell>
          <cell r="L173">
            <v>2374</v>
          </cell>
          <cell r="M173">
            <v>0</v>
          </cell>
          <cell r="N173">
            <v>0</v>
          </cell>
          <cell r="O173">
            <v>0</v>
          </cell>
          <cell r="P173">
            <v>2374</v>
          </cell>
        </row>
        <row r="174">
          <cell r="A174" t="str">
            <v>0264</v>
          </cell>
          <cell r="B174" t="str">
            <v>Scituate</v>
          </cell>
          <cell r="C174">
            <v>0</v>
          </cell>
          <cell r="D174" t="str">
            <v>2510560</v>
          </cell>
          <cell r="E174">
            <v>105.08383233532935</v>
          </cell>
          <cell r="F174">
            <v>3245</v>
          </cell>
          <cell r="G174">
            <v>3.2383307345247871</v>
          </cell>
          <cell r="H174" t="str">
            <v>Yes</v>
          </cell>
          <cell r="I174" t="str">
            <v>No</v>
          </cell>
          <cell r="J174" t="str">
            <v>No</v>
          </cell>
          <cell r="K174">
            <v>99082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99082</v>
          </cell>
        </row>
        <row r="175">
          <cell r="A175" t="str">
            <v>0265</v>
          </cell>
          <cell r="B175" t="str">
            <v>Seekonk</v>
          </cell>
          <cell r="C175">
            <v>0</v>
          </cell>
          <cell r="D175" t="str">
            <v>2510590</v>
          </cell>
          <cell r="E175">
            <v>133.01745635910223</v>
          </cell>
          <cell r="F175">
            <v>2503</v>
          </cell>
          <cell r="G175">
            <v>5.314321069081192</v>
          </cell>
          <cell r="H175" t="str">
            <v>Yes</v>
          </cell>
          <cell r="I175" t="str">
            <v>No</v>
          </cell>
          <cell r="J175" t="str">
            <v>Yes</v>
          </cell>
          <cell r="K175">
            <v>112210</v>
          </cell>
          <cell r="L175">
            <v>0</v>
          </cell>
          <cell r="M175">
            <v>55413</v>
          </cell>
          <cell r="N175">
            <v>58369</v>
          </cell>
          <cell r="O175">
            <v>113782</v>
          </cell>
          <cell r="P175">
            <v>225992</v>
          </cell>
        </row>
        <row r="176">
          <cell r="A176" t="str">
            <v>0266</v>
          </cell>
          <cell r="B176" t="str">
            <v>Sharon</v>
          </cell>
          <cell r="C176">
            <v>0</v>
          </cell>
          <cell r="D176" t="str">
            <v>2510620</v>
          </cell>
          <cell r="E176">
            <v>133.55529953917042</v>
          </cell>
          <cell r="F176">
            <v>3943</v>
          </cell>
          <cell r="G176">
            <v>3.3871493669584183</v>
          </cell>
          <cell r="H176" t="str">
            <v>Yes</v>
          </cell>
          <cell r="I176" t="str">
            <v>No</v>
          </cell>
          <cell r="J176" t="str">
            <v>No</v>
          </cell>
          <cell r="K176">
            <v>91967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91967</v>
          </cell>
        </row>
        <row r="177">
          <cell r="A177" t="str">
            <v>0269</v>
          </cell>
          <cell r="B177" t="str">
            <v>Sherborn</v>
          </cell>
          <cell r="C177">
            <v>0</v>
          </cell>
          <cell r="D177" t="str">
            <v>2510710</v>
          </cell>
          <cell r="E177">
            <v>15</v>
          </cell>
          <cell r="F177">
            <v>405</v>
          </cell>
          <cell r="G177">
            <v>3.7037037037037033</v>
          </cell>
          <cell r="H177" t="str">
            <v>Yes</v>
          </cell>
          <cell r="I177" t="str">
            <v>No</v>
          </cell>
          <cell r="J177" t="str">
            <v>No</v>
          </cell>
          <cell r="K177">
            <v>18015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18015</v>
          </cell>
        </row>
        <row r="178">
          <cell r="A178" t="str">
            <v>0271</v>
          </cell>
          <cell r="B178" t="str">
            <v>Shrewsbury</v>
          </cell>
          <cell r="C178">
            <v>0</v>
          </cell>
          <cell r="D178" t="str">
            <v>2510770</v>
          </cell>
          <cell r="E178">
            <v>269.24170124481321</v>
          </cell>
          <cell r="F178">
            <v>6670</v>
          </cell>
          <cell r="G178">
            <v>4.0366072150646657</v>
          </cell>
          <cell r="H178" t="str">
            <v>Yes</v>
          </cell>
          <cell r="I178" t="str">
            <v>No</v>
          </cell>
          <cell r="J178" t="str">
            <v>No</v>
          </cell>
          <cell r="K178">
            <v>195716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195716</v>
          </cell>
        </row>
        <row r="179">
          <cell r="A179" t="str">
            <v>0272</v>
          </cell>
          <cell r="B179" t="str">
            <v>Shutesbury</v>
          </cell>
          <cell r="C179">
            <v>0</v>
          </cell>
          <cell r="D179" t="str">
            <v>2510800</v>
          </cell>
          <cell r="E179">
            <v>13</v>
          </cell>
          <cell r="F179">
            <v>115</v>
          </cell>
          <cell r="G179">
            <v>11.304347826086957</v>
          </cell>
          <cell r="H179" t="str">
            <v>Yes</v>
          </cell>
          <cell r="I179" t="str">
            <v>No</v>
          </cell>
          <cell r="J179" t="str">
            <v>Yes</v>
          </cell>
          <cell r="K179">
            <v>9602</v>
          </cell>
          <cell r="L179">
            <v>0</v>
          </cell>
          <cell r="M179">
            <v>5416</v>
          </cell>
          <cell r="N179">
            <v>4948</v>
          </cell>
          <cell r="O179">
            <v>10364</v>
          </cell>
          <cell r="P179">
            <v>19966</v>
          </cell>
        </row>
        <row r="180">
          <cell r="A180" t="str">
            <v>0273</v>
          </cell>
          <cell r="B180" t="str">
            <v>Somerset</v>
          </cell>
          <cell r="C180">
            <v>0</v>
          </cell>
          <cell r="D180" t="str">
            <v>2510860</v>
          </cell>
          <cell r="E180">
            <v>160.03636363636363</v>
          </cell>
          <cell r="F180">
            <v>1795</v>
          </cell>
          <cell r="G180">
            <v>8.9156748543935169</v>
          </cell>
          <cell r="H180" t="str">
            <v>Yes</v>
          </cell>
          <cell r="I180" t="str">
            <v>No</v>
          </cell>
          <cell r="J180" t="str">
            <v>Yes</v>
          </cell>
          <cell r="K180">
            <v>106477</v>
          </cell>
          <cell r="L180">
            <v>0</v>
          </cell>
          <cell r="M180">
            <v>66669</v>
          </cell>
          <cell r="N180">
            <v>57486</v>
          </cell>
          <cell r="O180">
            <v>124155</v>
          </cell>
          <cell r="P180">
            <v>230632</v>
          </cell>
        </row>
        <row r="181">
          <cell r="A181" t="str">
            <v>0274</v>
          </cell>
          <cell r="B181" t="str">
            <v>Somerville</v>
          </cell>
          <cell r="C181">
            <v>0</v>
          </cell>
          <cell r="D181" t="str">
            <v>2510890</v>
          </cell>
          <cell r="E181">
            <v>709.6952755905512</v>
          </cell>
          <cell r="F181">
            <v>5434</v>
          </cell>
          <cell r="G181">
            <v>13.060273750286184</v>
          </cell>
          <cell r="H181" t="str">
            <v>Yes</v>
          </cell>
          <cell r="I181" t="str">
            <v>Yes</v>
          </cell>
          <cell r="J181" t="str">
            <v>Yes</v>
          </cell>
          <cell r="K181">
            <v>475554</v>
          </cell>
          <cell r="L181">
            <v>82688</v>
          </cell>
          <cell r="M181">
            <v>312178</v>
          </cell>
          <cell r="N181">
            <v>283430</v>
          </cell>
          <cell r="O181">
            <v>595608</v>
          </cell>
          <cell r="P181">
            <v>1153850</v>
          </cell>
        </row>
        <row r="182">
          <cell r="A182" t="str">
            <v>0275</v>
          </cell>
          <cell r="B182" t="str">
            <v>Southampton</v>
          </cell>
          <cell r="C182">
            <v>0</v>
          </cell>
          <cell r="D182" t="str">
            <v>2510950</v>
          </cell>
          <cell r="E182">
            <v>24.683544303797472</v>
          </cell>
          <cell r="F182">
            <v>437</v>
          </cell>
          <cell r="G182">
            <v>5.6484083075051421</v>
          </cell>
          <cell r="H182" t="str">
            <v>Yes</v>
          </cell>
          <cell r="I182" t="str">
            <v>No</v>
          </cell>
          <cell r="J182" t="str">
            <v>Yes</v>
          </cell>
          <cell r="K182">
            <v>16781</v>
          </cell>
          <cell r="L182">
            <v>0</v>
          </cell>
          <cell r="M182">
            <v>10283</v>
          </cell>
          <cell r="N182">
            <v>8852</v>
          </cell>
          <cell r="O182">
            <v>19135</v>
          </cell>
          <cell r="P182">
            <v>35916</v>
          </cell>
        </row>
        <row r="183">
          <cell r="A183" t="str">
            <v>0276</v>
          </cell>
          <cell r="B183" t="str">
            <v>Southborough</v>
          </cell>
          <cell r="C183">
            <v>0</v>
          </cell>
          <cell r="D183" t="str">
            <v>2510980</v>
          </cell>
          <cell r="E183">
            <v>41.517241379310342</v>
          </cell>
          <cell r="F183">
            <v>1396</v>
          </cell>
          <cell r="G183">
            <v>2.9740144254520304</v>
          </cell>
          <cell r="H183" t="str">
            <v>Yes</v>
          </cell>
          <cell r="I183" t="str">
            <v>No</v>
          </cell>
          <cell r="J183" t="str">
            <v>No</v>
          </cell>
          <cell r="K183">
            <v>33912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33912</v>
          </cell>
        </row>
        <row r="184">
          <cell r="A184" t="str">
            <v>0277</v>
          </cell>
          <cell r="B184" t="str">
            <v>Southbridge</v>
          </cell>
          <cell r="C184">
            <v>0</v>
          </cell>
          <cell r="D184" t="str">
            <v>2511010</v>
          </cell>
          <cell r="E184">
            <v>568.63966142684376</v>
          </cell>
          <cell r="F184">
            <v>2432</v>
          </cell>
          <cell r="G184">
            <v>23.381565025774826</v>
          </cell>
          <cell r="H184" t="str">
            <v>Yes</v>
          </cell>
          <cell r="I184" t="str">
            <v>Yes</v>
          </cell>
          <cell r="J184" t="str">
            <v>Yes</v>
          </cell>
          <cell r="K184">
            <v>387060</v>
          </cell>
          <cell r="L184">
            <v>141507</v>
          </cell>
          <cell r="M184">
            <v>303091</v>
          </cell>
          <cell r="N184">
            <v>289601</v>
          </cell>
          <cell r="O184">
            <v>592692</v>
          </cell>
          <cell r="P184">
            <v>1121259</v>
          </cell>
        </row>
        <row r="185">
          <cell r="A185" t="str">
            <v>0278</v>
          </cell>
          <cell r="B185" t="str">
            <v>South Hadley</v>
          </cell>
          <cell r="C185">
            <v>0</v>
          </cell>
          <cell r="D185" t="str">
            <v>2510920</v>
          </cell>
          <cell r="E185">
            <v>175.68248772504089</v>
          </cell>
          <cell r="F185">
            <v>1875</v>
          </cell>
          <cell r="G185">
            <v>9.3697326786688482</v>
          </cell>
          <cell r="H185" t="str">
            <v>Yes</v>
          </cell>
          <cell r="I185" t="str">
            <v>No</v>
          </cell>
          <cell r="J185" t="str">
            <v>Yes</v>
          </cell>
          <cell r="K185">
            <v>118175</v>
          </cell>
          <cell r="L185">
            <v>0</v>
          </cell>
          <cell r="M185">
            <v>73187</v>
          </cell>
          <cell r="N185">
            <v>63111</v>
          </cell>
          <cell r="O185">
            <v>136298</v>
          </cell>
          <cell r="P185">
            <v>254473</v>
          </cell>
        </row>
        <row r="186">
          <cell r="A186" t="str">
            <v>0281</v>
          </cell>
          <cell r="B186" t="str">
            <v>Springfield</v>
          </cell>
          <cell r="C186">
            <v>0</v>
          </cell>
          <cell r="D186" t="str">
            <v>2511130</v>
          </cell>
          <cell r="E186">
            <v>9109.8178212466792</v>
          </cell>
          <cell r="F186">
            <v>23030</v>
          </cell>
          <cell r="G186">
            <v>39.556308385786707</v>
          </cell>
          <cell r="H186" t="str">
            <v>Yes</v>
          </cell>
          <cell r="I186" t="str">
            <v>Yes</v>
          </cell>
          <cell r="J186" t="str">
            <v>Yes</v>
          </cell>
          <cell r="K186">
            <v>6331061</v>
          </cell>
          <cell r="L186">
            <v>2027853</v>
          </cell>
          <cell r="M186">
            <v>7591414</v>
          </cell>
          <cell r="N186">
            <v>10262906</v>
          </cell>
          <cell r="O186">
            <v>17854320</v>
          </cell>
          <cell r="P186">
            <v>26213234</v>
          </cell>
        </row>
        <row r="187">
          <cell r="A187" t="str">
            <v>0284</v>
          </cell>
          <cell r="B187" t="str">
            <v>Stoneham</v>
          </cell>
          <cell r="C187">
            <v>0</v>
          </cell>
          <cell r="D187" t="str">
            <v>2511220</v>
          </cell>
          <cell r="E187">
            <v>166.1843003412969</v>
          </cell>
          <cell r="F187">
            <v>2885</v>
          </cell>
          <cell r="G187">
            <v>5.7602877068040526</v>
          </cell>
          <cell r="H187" t="str">
            <v>Yes</v>
          </cell>
          <cell r="I187" t="str">
            <v>No</v>
          </cell>
          <cell r="J187" t="str">
            <v>Yes</v>
          </cell>
          <cell r="K187">
            <v>133542</v>
          </cell>
          <cell r="L187">
            <v>0</v>
          </cell>
          <cell r="M187">
            <v>69230</v>
          </cell>
          <cell r="N187">
            <v>71761</v>
          </cell>
          <cell r="O187">
            <v>140991</v>
          </cell>
          <cell r="P187">
            <v>274533</v>
          </cell>
        </row>
        <row r="188">
          <cell r="A188" t="str">
            <v>0285</v>
          </cell>
          <cell r="B188" t="str">
            <v>Stoughton</v>
          </cell>
          <cell r="C188">
            <v>0</v>
          </cell>
          <cell r="D188" t="str">
            <v>2511250</v>
          </cell>
          <cell r="E188">
            <v>362.92355117139323</v>
          </cell>
          <cell r="F188">
            <v>3931</v>
          </cell>
          <cell r="G188">
            <v>9.2323467609105379</v>
          </cell>
          <cell r="H188" t="str">
            <v>Yes</v>
          </cell>
          <cell r="I188" t="str">
            <v>No</v>
          </cell>
          <cell r="J188" t="str">
            <v>Yes</v>
          </cell>
          <cell r="K188">
            <v>253387</v>
          </cell>
          <cell r="L188">
            <v>0</v>
          </cell>
          <cell r="M188">
            <v>151188</v>
          </cell>
          <cell r="N188">
            <v>130374</v>
          </cell>
          <cell r="O188">
            <v>281562</v>
          </cell>
          <cell r="P188">
            <v>534949</v>
          </cell>
        </row>
        <row r="189">
          <cell r="A189" t="str">
            <v>0287</v>
          </cell>
          <cell r="B189" t="str">
            <v>Sturbridge</v>
          </cell>
          <cell r="C189">
            <v>0</v>
          </cell>
          <cell r="D189" t="str">
            <v>2511310</v>
          </cell>
          <cell r="E189">
            <v>41.634408602150536</v>
          </cell>
          <cell r="F189">
            <v>845</v>
          </cell>
          <cell r="G189">
            <v>4.927148947000064</v>
          </cell>
          <cell r="H189" t="str">
            <v>Yes</v>
          </cell>
          <cell r="I189" t="str">
            <v>No</v>
          </cell>
          <cell r="J189" t="str">
            <v>No</v>
          </cell>
          <cell r="K189">
            <v>34344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34344</v>
          </cell>
        </row>
        <row r="190">
          <cell r="A190" t="str">
            <v>0288</v>
          </cell>
          <cell r="B190" t="str">
            <v>Sudbury</v>
          </cell>
          <cell r="C190">
            <v>0</v>
          </cell>
          <cell r="D190" t="str">
            <v>2511340</v>
          </cell>
          <cell r="E190">
            <v>85.089947089947088</v>
          </cell>
          <cell r="F190">
            <v>2932</v>
          </cell>
          <cell r="G190">
            <v>2.9021127929722743</v>
          </cell>
          <cell r="H190" t="str">
            <v>Yes</v>
          </cell>
          <cell r="I190" t="str">
            <v>No</v>
          </cell>
          <cell r="J190" t="str">
            <v>No</v>
          </cell>
          <cell r="K190">
            <v>69633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69633</v>
          </cell>
        </row>
        <row r="191">
          <cell r="A191" t="str">
            <v>0289</v>
          </cell>
          <cell r="B191" t="str">
            <v>Sunderland</v>
          </cell>
          <cell r="C191">
            <v>0</v>
          </cell>
          <cell r="D191" t="str">
            <v>2511370</v>
          </cell>
          <cell r="E191">
            <v>29.807692307692307</v>
          </cell>
          <cell r="F191">
            <v>158</v>
          </cell>
          <cell r="G191">
            <v>18.865628042843234</v>
          </cell>
          <cell r="H191" t="str">
            <v>Yes</v>
          </cell>
          <cell r="I191" t="str">
            <v>Yes</v>
          </cell>
          <cell r="J191" t="str">
            <v>Yes</v>
          </cell>
          <cell r="K191">
            <v>17748</v>
          </cell>
          <cell r="L191">
            <v>6321</v>
          </cell>
          <cell r="M191">
            <v>14242</v>
          </cell>
          <cell r="N191">
            <v>12795</v>
          </cell>
          <cell r="O191">
            <v>27037</v>
          </cell>
          <cell r="P191">
            <v>51106</v>
          </cell>
        </row>
        <row r="192">
          <cell r="A192" t="str">
            <v>0290</v>
          </cell>
          <cell r="B192" t="str">
            <v>Sutton</v>
          </cell>
          <cell r="C192">
            <v>0</v>
          </cell>
          <cell r="D192" t="str">
            <v>2511400</v>
          </cell>
          <cell r="E192">
            <v>68.450000000000017</v>
          </cell>
          <cell r="F192">
            <v>1485</v>
          </cell>
          <cell r="G192">
            <v>4.6094276094276108</v>
          </cell>
          <cell r="H192" t="str">
            <v>Yes</v>
          </cell>
          <cell r="I192" t="str">
            <v>No</v>
          </cell>
          <cell r="J192" t="str">
            <v>No</v>
          </cell>
          <cell r="K192">
            <v>49416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49416</v>
          </cell>
        </row>
        <row r="193">
          <cell r="A193" t="str">
            <v>0291</v>
          </cell>
          <cell r="B193" t="str">
            <v>Swampscott</v>
          </cell>
          <cell r="C193">
            <v>0</v>
          </cell>
          <cell r="D193" t="str">
            <v>2511430</v>
          </cell>
          <cell r="E193">
            <v>120.25</v>
          </cell>
          <cell r="F193">
            <v>2475</v>
          </cell>
          <cell r="G193">
            <v>4.858585858585859</v>
          </cell>
          <cell r="H193" t="str">
            <v>Yes</v>
          </cell>
          <cell r="I193" t="str">
            <v>No</v>
          </cell>
          <cell r="J193" t="str">
            <v>No</v>
          </cell>
          <cell r="K193">
            <v>96194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96194</v>
          </cell>
        </row>
        <row r="194">
          <cell r="A194" t="str">
            <v>0292</v>
          </cell>
          <cell r="B194" t="str">
            <v>Swansea</v>
          </cell>
          <cell r="C194">
            <v>0</v>
          </cell>
          <cell r="D194" t="str">
            <v>2511460</v>
          </cell>
          <cell r="E194">
            <v>216.95325542570941</v>
          </cell>
          <cell r="F194">
            <v>2356</v>
          </cell>
          <cell r="G194">
            <v>9.2085422506667829</v>
          </cell>
          <cell r="H194" t="str">
            <v>Yes</v>
          </cell>
          <cell r="I194" t="str">
            <v>No</v>
          </cell>
          <cell r="J194" t="str">
            <v>Yes</v>
          </cell>
          <cell r="K194">
            <v>173231</v>
          </cell>
          <cell r="L194">
            <v>0</v>
          </cell>
          <cell r="M194">
            <v>90379</v>
          </cell>
          <cell r="N194">
            <v>92499</v>
          </cell>
          <cell r="O194">
            <v>182878</v>
          </cell>
          <cell r="P194">
            <v>356109</v>
          </cell>
        </row>
        <row r="195">
          <cell r="A195" t="str">
            <v>0293</v>
          </cell>
          <cell r="B195" t="str">
            <v>Taunton</v>
          </cell>
          <cell r="C195">
            <v>0</v>
          </cell>
          <cell r="D195" t="str">
            <v>2511520</v>
          </cell>
          <cell r="E195">
            <v>1385.9679460143391</v>
          </cell>
          <cell r="F195">
            <v>8315</v>
          </cell>
          <cell r="G195">
            <v>16.668285580449059</v>
          </cell>
          <cell r="H195" t="str">
            <v>Yes</v>
          </cell>
          <cell r="I195" t="str">
            <v>Yes</v>
          </cell>
          <cell r="J195" t="str">
            <v>Yes</v>
          </cell>
          <cell r="K195">
            <v>926157</v>
          </cell>
          <cell r="L195">
            <v>329769</v>
          </cell>
          <cell r="M195">
            <v>732357</v>
          </cell>
          <cell r="N195">
            <v>765154</v>
          </cell>
          <cell r="O195">
            <v>1497511</v>
          </cell>
          <cell r="P195">
            <v>2753437</v>
          </cell>
        </row>
        <row r="196">
          <cell r="A196" t="str">
            <v>0295</v>
          </cell>
          <cell r="B196" t="str">
            <v>Tewksbury</v>
          </cell>
          <cell r="C196">
            <v>0</v>
          </cell>
          <cell r="D196" t="str">
            <v>2511580</v>
          </cell>
          <cell r="E196">
            <v>217.5196850393701</v>
          </cell>
          <cell r="F196">
            <v>3898</v>
          </cell>
          <cell r="G196">
            <v>5.5802895084497202</v>
          </cell>
          <cell r="H196" t="str">
            <v>Yes</v>
          </cell>
          <cell r="I196" t="str">
            <v>No</v>
          </cell>
          <cell r="J196" t="str">
            <v>Yes</v>
          </cell>
          <cell r="K196">
            <v>173759</v>
          </cell>
          <cell r="L196">
            <v>0</v>
          </cell>
          <cell r="M196">
            <v>90615</v>
          </cell>
          <cell r="N196">
            <v>92555</v>
          </cell>
          <cell r="O196">
            <v>183170</v>
          </cell>
          <cell r="P196">
            <v>356929</v>
          </cell>
        </row>
        <row r="197">
          <cell r="A197" t="str">
            <v>0296</v>
          </cell>
          <cell r="B197" t="str">
            <v>Tisbury</v>
          </cell>
          <cell r="C197">
            <v>0</v>
          </cell>
          <cell r="D197" t="str">
            <v>2512570</v>
          </cell>
          <cell r="E197">
            <v>63.411042944785272</v>
          </cell>
          <cell r="F197">
            <v>379</v>
          </cell>
          <cell r="G197">
            <v>16.731145895721706</v>
          </cell>
          <cell r="H197" t="str">
            <v>Yes</v>
          </cell>
          <cell r="I197" t="str">
            <v>Yes</v>
          </cell>
          <cell r="J197" t="str">
            <v>Yes</v>
          </cell>
          <cell r="K197">
            <v>41248</v>
          </cell>
          <cell r="L197">
            <v>13922</v>
          </cell>
          <cell r="M197">
            <v>27208</v>
          </cell>
          <cell r="N197">
            <v>23683</v>
          </cell>
          <cell r="O197">
            <v>50891</v>
          </cell>
          <cell r="P197">
            <v>106061</v>
          </cell>
        </row>
        <row r="198">
          <cell r="A198" t="str">
            <v>0298</v>
          </cell>
          <cell r="B198" t="str">
            <v>Topsfield</v>
          </cell>
          <cell r="C198">
            <v>0</v>
          </cell>
          <cell r="D198" t="str">
            <v>2511670</v>
          </cell>
          <cell r="E198">
            <v>28</v>
          </cell>
          <cell r="F198">
            <v>597</v>
          </cell>
          <cell r="G198">
            <v>4.6901172529313229</v>
          </cell>
          <cell r="H198" t="str">
            <v>Yes</v>
          </cell>
          <cell r="I198" t="str">
            <v>No</v>
          </cell>
          <cell r="J198" t="str">
            <v>No</v>
          </cell>
          <cell r="K198">
            <v>33804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33804</v>
          </cell>
        </row>
        <row r="199">
          <cell r="A199" t="str">
            <v>0300</v>
          </cell>
          <cell r="B199" t="str">
            <v>Truro</v>
          </cell>
          <cell r="C199">
            <v>0</v>
          </cell>
          <cell r="D199" t="str">
            <v>2511730</v>
          </cell>
          <cell r="E199">
            <v>16.19047619047619</v>
          </cell>
          <cell r="F199">
            <v>92</v>
          </cell>
          <cell r="G199">
            <v>17.598343685300204</v>
          </cell>
          <cell r="H199" t="str">
            <v>Yes</v>
          </cell>
          <cell r="I199" t="str">
            <v>Yes</v>
          </cell>
          <cell r="J199" t="str">
            <v>Yes</v>
          </cell>
          <cell r="K199">
            <v>7822</v>
          </cell>
          <cell r="L199">
            <v>3632</v>
          </cell>
          <cell r="M199">
            <v>7705</v>
          </cell>
          <cell r="N199">
            <v>6908</v>
          </cell>
          <cell r="O199">
            <v>14613</v>
          </cell>
          <cell r="P199">
            <v>26067</v>
          </cell>
        </row>
        <row r="200">
          <cell r="A200" t="str">
            <v>0301</v>
          </cell>
          <cell r="B200" t="str">
            <v>Tyngsborough</v>
          </cell>
          <cell r="C200">
            <v>0</v>
          </cell>
          <cell r="D200" t="str">
            <v>2511760</v>
          </cell>
          <cell r="E200">
            <v>98.93333333333338</v>
          </cell>
          <cell r="F200">
            <v>1816</v>
          </cell>
          <cell r="G200">
            <v>5.4478707782672569</v>
          </cell>
          <cell r="H200" t="str">
            <v>Yes</v>
          </cell>
          <cell r="I200" t="str">
            <v>No</v>
          </cell>
          <cell r="J200" t="str">
            <v>Yes</v>
          </cell>
          <cell r="K200">
            <v>69193</v>
          </cell>
          <cell r="L200">
            <v>0</v>
          </cell>
          <cell r="M200">
            <v>41214</v>
          </cell>
          <cell r="N200">
            <v>39310</v>
          </cell>
          <cell r="O200">
            <v>80524</v>
          </cell>
          <cell r="P200">
            <v>149717</v>
          </cell>
        </row>
        <row r="201">
          <cell r="A201" t="str">
            <v>0304</v>
          </cell>
          <cell r="B201" t="str">
            <v>Uxbridge</v>
          </cell>
          <cell r="C201">
            <v>0</v>
          </cell>
          <cell r="D201" t="str">
            <v>2511850</v>
          </cell>
          <cell r="E201">
            <v>162.03470715835144</v>
          </cell>
          <cell r="F201">
            <v>1994</v>
          </cell>
          <cell r="G201">
            <v>8.1261136990146152</v>
          </cell>
          <cell r="H201" t="str">
            <v>Yes</v>
          </cell>
          <cell r="I201" t="str">
            <v>No</v>
          </cell>
          <cell r="J201" t="str">
            <v>Yes</v>
          </cell>
          <cell r="K201">
            <v>148876</v>
          </cell>
          <cell r="L201">
            <v>0</v>
          </cell>
          <cell r="M201">
            <v>70194</v>
          </cell>
          <cell r="N201">
            <v>78023</v>
          </cell>
          <cell r="O201">
            <v>148217</v>
          </cell>
          <cell r="P201">
            <v>297093</v>
          </cell>
        </row>
        <row r="202">
          <cell r="A202" t="str">
            <v>0305</v>
          </cell>
          <cell r="B202" t="str">
            <v>Wakefield</v>
          </cell>
          <cell r="C202">
            <v>0</v>
          </cell>
          <cell r="D202" t="str">
            <v>2511910</v>
          </cell>
          <cell r="E202">
            <v>158.70103092783492</v>
          </cell>
          <cell r="F202">
            <v>3747</v>
          </cell>
          <cell r="G202">
            <v>4.2354158240681858</v>
          </cell>
          <cell r="H202" t="str">
            <v>Yes</v>
          </cell>
          <cell r="I202" t="str">
            <v>No</v>
          </cell>
          <cell r="J202" t="str">
            <v>No</v>
          </cell>
          <cell r="K202">
            <v>119480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119480</v>
          </cell>
        </row>
        <row r="203">
          <cell r="A203" t="str">
            <v>0306</v>
          </cell>
          <cell r="B203" t="str">
            <v>Wales</v>
          </cell>
          <cell r="C203">
            <v>0</v>
          </cell>
          <cell r="D203" t="str">
            <v>2511940</v>
          </cell>
          <cell r="E203">
            <v>23.611111111111111</v>
          </cell>
          <cell r="F203">
            <v>134</v>
          </cell>
          <cell r="G203">
            <v>17.620232172470978</v>
          </cell>
          <cell r="H203" t="str">
            <v>Yes</v>
          </cell>
          <cell r="I203" t="str">
            <v>Yes</v>
          </cell>
          <cell r="J203" t="str">
            <v>Yes</v>
          </cell>
          <cell r="K203">
            <v>15178</v>
          </cell>
          <cell r="L203">
            <v>5363</v>
          </cell>
          <cell r="M203">
            <v>10685</v>
          </cell>
          <cell r="N203">
            <v>9451</v>
          </cell>
          <cell r="O203">
            <v>20136</v>
          </cell>
          <cell r="P203">
            <v>40677</v>
          </cell>
        </row>
        <row r="204">
          <cell r="A204" t="str">
            <v>0307</v>
          </cell>
          <cell r="B204" t="str">
            <v>Walpole</v>
          </cell>
          <cell r="C204">
            <v>0</v>
          </cell>
          <cell r="D204" t="str">
            <v>2511970</v>
          </cell>
          <cell r="E204">
            <v>177.87234042553186</v>
          </cell>
          <cell r="F204">
            <v>4508</v>
          </cell>
          <cell r="G204">
            <v>3.9457040910721353</v>
          </cell>
          <cell r="H204" t="str">
            <v>Yes</v>
          </cell>
          <cell r="I204" t="str">
            <v>No</v>
          </cell>
          <cell r="J204" t="str">
            <v>No</v>
          </cell>
          <cell r="K204">
            <v>130470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130470</v>
          </cell>
        </row>
        <row r="205">
          <cell r="A205" t="str">
            <v>0308</v>
          </cell>
          <cell r="B205" t="str">
            <v>Waltham</v>
          </cell>
          <cell r="C205">
            <v>0</v>
          </cell>
          <cell r="D205" t="str">
            <v>2512000</v>
          </cell>
          <cell r="E205">
            <v>719.92358078602615</v>
          </cell>
          <cell r="F205">
            <v>6230</v>
          </cell>
          <cell r="G205">
            <v>11.555755710851143</v>
          </cell>
          <cell r="H205" t="str">
            <v>Yes</v>
          </cell>
          <cell r="I205" t="str">
            <v>No</v>
          </cell>
          <cell r="J205" t="str">
            <v>Yes</v>
          </cell>
          <cell r="K205">
            <v>484017</v>
          </cell>
          <cell r="L205">
            <v>0</v>
          </cell>
          <cell r="M205">
            <v>307138</v>
          </cell>
          <cell r="N205">
            <v>271074</v>
          </cell>
          <cell r="O205">
            <v>578212</v>
          </cell>
          <cell r="P205">
            <v>1062229</v>
          </cell>
        </row>
        <row r="206">
          <cell r="A206" t="str">
            <v>0309</v>
          </cell>
          <cell r="B206" t="str">
            <v>Ware</v>
          </cell>
          <cell r="C206">
            <v>0</v>
          </cell>
          <cell r="D206" t="str">
            <v>2512030</v>
          </cell>
          <cell r="E206">
            <v>240.35261707988965</v>
          </cell>
          <cell r="F206">
            <v>1281</v>
          </cell>
          <cell r="G206">
            <v>18.762889701786857</v>
          </cell>
          <cell r="H206" t="str">
            <v>Yes</v>
          </cell>
          <cell r="I206" t="str">
            <v>Yes</v>
          </cell>
          <cell r="J206" t="str">
            <v>Yes</v>
          </cell>
          <cell r="K206">
            <v>158980</v>
          </cell>
          <cell r="L206">
            <v>53457</v>
          </cell>
          <cell r="M206">
            <v>112984</v>
          </cell>
          <cell r="N206">
            <v>101102</v>
          </cell>
          <cell r="O206">
            <v>214086</v>
          </cell>
          <cell r="P206">
            <v>426523</v>
          </cell>
        </row>
        <row r="207">
          <cell r="A207" t="str">
            <v>0310</v>
          </cell>
          <cell r="B207" t="str">
            <v>Wareham</v>
          </cell>
          <cell r="C207">
            <v>0</v>
          </cell>
          <cell r="D207" t="str">
            <v>2512060</v>
          </cell>
          <cell r="E207">
            <v>449.07665982203974</v>
          </cell>
          <cell r="F207">
            <v>2412</v>
          </cell>
          <cell r="G207">
            <v>18.618435316004962</v>
          </cell>
          <cell r="H207" t="str">
            <v>Yes</v>
          </cell>
          <cell r="I207" t="str">
            <v>Yes</v>
          </cell>
          <cell r="J207" t="str">
            <v>Yes</v>
          </cell>
          <cell r="K207">
            <v>301858</v>
          </cell>
          <cell r="L207">
            <v>110001</v>
          </cell>
          <cell r="M207">
            <v>208767</v>
          </cell>
          <cell r="N207">
            <v>186252</v>
          </cell>
          <cell r="O207">
            <v>395019</v>
          </cell>
          <cell r="P207">
            <v>806878</v>
          </cell>
        </row>
        <row r="208">
          <cell r="A208" t="str">
            <v>0312</v>
          </cell>
          <cell r="B208" t="str">
            <v>Warwick</v>
          </cell>
          <cell r="C208">
            <v>0</v>
          </cell>
          <cell r="D208" t="str">
            <v>2500019</v>
          </cell>
          <cell r="E208">
            <v>4.9076305220883532</v>
          </cell>
          <cell r="F208">
            <v>29</v>
          </cell>
          <cell r="G208">
            <v>16.922863869270177</v>
          </cell>
          <cell r="H208" t="str">
            <v>No</v>
          </cell>
          <cell r="I208" t="str">
            <v>No</v>
          </cell>
          <cell r="J208" t="str">
            <v>No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0314</v>
          </cell>
          <cell r="B209" t="str">
            <v>Watertown</v>
          </cell>
          <cell r="C209">
            <v>0</v>
          </cell>
          <cell r="D209" t="str">
            <v>2512180</v>
          </cell>
          <cell r="E209">
            <v>294.70503597122303</v>
          </cell>
          <cell r="F209">
            <v>3298</v>
          </cell>
          <cell r="G209">
            <v>8.9358713150765023</v>
          </cell>
          <cell r="H209" t="str">
            <v>Yes</v>
          </cell>
          <cell r="I209" t="str">
            <v>No</v>
          </cell>
          <cell r="J209" t="str">
            <v>Yes</v>
          </cell>
          <cell r="K209">
            <v>200681</v>
          </cell>
          <cell r="L209">
            <v>0</v>
          </cell>
          <cell r="M209">
            <v>122769</v>
          </cell>
          <cell r="N209">
            <v>105877</v>
          </cell>
          <cell r="O209">
            <v>228646</v>
          </cell>
          <cell r="P209">
            <v>429327</v>
          </cell>
        </row>
        <row r="210">
          <cell r="A210" t="str">
            <v>0315</v>
          </cell>
          <cell r="B210" t="str">
            <v>Wayland</v>
          </cell>
          <cell r="C210">
            <v>0</v>
          </cell>
          <cell r="D210" t="str">
            <v>2512210</v>
          </cell>
          <cell r="E210">
            <v>58.184331797235025</v>
          </cell>
          <cell r="F210">
            <v>2850</v>
          </cell>
          <cell r="G210">
            <v>2.0415555016573692</v>
          </cell>
          <cell r="H210" t="str">
            <v>Yes</v>
          </cell>
          <cell r="I210" t="str">
            <v>No</v>
          </cell>
          <cell r="J210" t="str">
            <v>No</v>
          </cell>
          <cell r="K210">
            <v>54907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54907</v>
          </cell>
        </row>
        <row r="211">
          <cell r="A211" t="str">
            <v>0316</v>
          </cell>
          <cell r="B211" t="str">
            <v>Webster</v>
          </cell>
          <cell r="C211">
            <v>0</v>
          </cell>
          <cell r="D211" t="str">
            <v>2512240</v>
          </cell>
          <cell r="E211">
            <v>400.8954650269024</v>
          </cell>
          <cell r="F211">
            <v>2167</v>
          </cell>
          <cell r="G211">
            <v>18.500021459478653</v>
          </cell>
          <cell r="H211" t="str">
            <v>Yes</v>
          </cell>
          <cell r="I211" t="str">
            <v>Yes</v>
          </cell>
          <cell r="J211" t="str">
            <v>Yes</v>
          </cell>
          <cell r="K211">
            <v>286130</v>
          </cell>
          <cell r="L211">
            <v>94793</v>
          </cell>
          <cell r="M211">
            <v>186209</v>
          </cell>
          <cell r="N211">
            <v>172552</v>
          </cell>
          <cell r="O211">
            <v>358761</v>
          </cell>
          <cell r="P211">
            <v>739684</v>
          </cell>
        </row>
        <row r="212">
          <cell r="A212" t="str">
            <v>0317</v>
          </cell>
          <cell r="B212" t="str">
            <v>Wellesley</v>
          </cell>
          <cell r="C212">
            <v>0</v>
          </cell>
          <cell r="D212" t="str">
            <v>2512270</v>
          </cell>
          <cell r="E212">
            <v>163.47096774193548</v>
          </cell>
          <cell r="F212">
            <v>5616</v>
          </cell>
          <cell r="G212">
            <v>2.910807830162669</v>
          </cell>
          <cell r="H212" t="str">
            <v>Yes</v>
          </cell>
          <cell r="I212" t="str">
            <v>No</v>
          </cell>
          <cell r="J212" t="str">
            <v>No</v>
          </cell>
          <cell r="K212">
            <v>122649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122649</v>
          </cell>
        </row>
        <row r="213">
          <cell r="A213" t="str">
            <v>0318</v>
          </cell>
          <cell r="B213" t="str">
            <v>Wellfleet</v>
          </cell>
          <cell r="C213">
            <v>0</v>
          </cell>
          <cell r="D213" t="str">
            <v>2512300</v>
          </cell>
          <cell r="E213">
            <v>16</v>
          </cell>
          <cell r="F213">
            <v>139</v>
          </cell>
          <cell r="G213">
            <v>11.510791366906476</v>
          </cell>
          <cell r="H213" t="str">
            <v>Yes</v>
          </cell>
          <cell r="I213" t="str">
            <v>No</v>
          </cell>
          <cell r="J213" t="str">
            <v>Yes</v>
          </cell>
          <cell r="K213">
            <v>10620</v>
          </cell>
          <cell r="L213">
            <v>0</v>
          </cell>
          <cell r="M213">
            <v>6665</v>
          </cell>
          <cell r="N213">
            <v>5748</v>
          </cell>
          <cell r="O213">
            <v>12413</v>
          </cell>
          <cell r="P213">
            <v>23033</v>
          </cell>
        </row>
        <row r="214">
          <cell r="A214" t="str">
            <v>0321</v>
          </cell>
          <cell r="B214" t="str">
            <v>Westborough</v>
          </cell>
          <cell r="C214">
            <v>0</v>
          </cell>
          <cell r="D214" t="str">
            <v>2512600</v>
          </cell>
          <cell r="E214">
            <v>155.35510887772199</v>
          </cell>
          <cell r="F214">
            <v>4019</v>
          </cell>
          <cell r="G214">
            <v>3.8655165184802684</v>
          </cell>
          <cell r="H214" t="str">
            <v>Yes</v>
          </cell>
          <cell r="I214" t="str">
            <v>No</v>
          </cell>
          <cell r="J214" t="str">
            <v>No</v>
          </cell>
          <cell r="K214">
            <v>111236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111236</v>
          </cell>
        </row>
        <row r="215">
          <cell r="A215" t="str">
            <v>0322</v>
          </cell>
          <cell r="B215" t="str">
            <v>West Boylston</v>
          </cell>
          <cell r="C215">
            <v>0</v>
          </cell>
          <cell r="D215" t="str">
            <v>2512390</v>
          </cell>
          <cell r="E215">
            <v>69.629343629343609</v>
          </cell>
          <cell r="F215">
            <v>1005</v>
          </cell>
          <cell r="G215">
            <v>6.9282928984421499</v>
          </cell>
          <cell r="H215" t="str">
            <v>Yes</v>
          </cell>
          <cell r="I215" t="str">
            <v>No</v>
          </cell>
          <cell r="J215" t="str">
            <v>Yes</v>
          </cell>
          <cell r="K215">
            <v>59250</v>
          </cell>
          <cell r="L215">
            <v>0</v>
          </cell>
          <cell r="M215">
            <v>29006</v>
          </cell>
          <cell r="N215">
            <v>28304</v>
          </cell>
          <cell r="O215">
            <v>57310</v>
          </cell>
          <cell r="P215">
            <v>116560</v>
          </cell>
        </row>
        <row r="216">
          <cell r="A216" t="str">
            <v>0323</v>
          </cell>
          <cell r="B216" t="str">
            <v>West Bridgewater</v>
          </cell>
          <cell r="C216">
            <v>0</v>
          </cell>
          <cell r="D216" t="str">
            <v>2512420</v>
          </cell>
          <cell r="E216">
            <v>75.578947368421055</v>
          </cell>
          <cell r="F216">
            <v>1213</v>
          </cell>
          <cell r="G216">
            <v>6.23074586714106</v>
          </cell>
          <cell r="H216" t="str">
            <v>Yes</v>
          </cell>
          <cell r="I216" t="str">
            <v>No</v>
          </cell>
          <cell r="J216" t="str">
            <v>Yes</v>
          </cell>
          <cell r="K216">
            <v>50424</v>
          </cell>
          <cell r="L216">
            <v>0</v>
          </cell>
          <cell r="M216">
            <v>31485</v>
          </cell>
          <cell r="N216">
            <v>27147</v>
          </cell>
          <cell r="O216">
            <v>58632</v>
          </cell>
          <cell r="P216">
            <v>109056</v>
          </cell>
        </row>
        <row r="217">
          <cell r="A217" t="str">
            <v>0325</v>
          </cell>
          <cell r="B217" t="str">
            <v>Westfield</v>
          </cell>
          <cell r="C217">
            <v>0</v>
          </cell>
          <cell r="D217" t="str">
            <v>2512630</v>
          </cell>
          <cell r="E217">
            <v>872.38632404181169</v>
          </cell>
          <cell r="F217">
            <v>5598</v>
          </cell>
          <cell r="G217">
            <v>15.583892891064874</v>
          </cell>
          <cell r="H217" t="str">
            <v>Yes</v>
          </cell>
          <cell r="I217" t="str">
            <v>Yes</v>
          </cell>
          <cell r="J217" t="str">
            <v>Yes</v>
          </cell>
          <cell r="K217">
            <v>587209</v>
          </cell>
          <cell r="L217">
            <v>192522</v>
          </cell>
          <cell r="M217">
            <v>404526</v>
          </cell>
          <cell r="N217">
            <v>384267</v>
          </cell>
          <cell r="O217">
            <v>788793</v>
          </cell>
          <cell r="P217">
            <v>1568524</v>
          </cell>
        </row>
        <row r="218">
          <cell r="A218" t="str">
            <v>0326</v>
          </cell>
          <cell r="B218" t="str">
            <v>Westford</v>
          </cell>
          <cell r="C218">
            <v>0</v>
          </cell>
          <cell r="D218" t="str">
            <v>2512660</v>
          </cell>
          <cell r="E218">
            <v>137.95384615384611</v>
          </cell>
          <cell r="F218">
            <v>4946</v>
          </cell>
          <cell r="G218">
            <v>2.7892002861675316</v>
          </cell>
          <cell r="H218" t="str">
            <v>Yes</v>
          </cell>
          <cell r="I218" t="str">
            <v>No</v>
          </cell>
          <cell r="J218" t="str">
            <v>No</v>
          </cell>
          <cell r="K218">
            <v>101063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101063</v>
          </cell>
        </row>
        <row r="219">
          <cell r="A219" t="str">
            <v>0327</v>
          </cell>
          <cell r="B219" t="str">
            <v>Westhampton</v>
          </cell>
          <cell r="C219">
            <v>0</v>
          </cell>
          <cell r="D219" t="str">
            <v>2512690</v>
          </cell>
          <cell r="E219">
            <v>5</v>
          </cell>
          <cell r="F219">
            <v>91</v>
          </cell>
          <cell r="G219">
            <v>5.4945054945054945</v>
          </cell>
          <cell r="H219" t="str">
            <v>No</v>
          </cell>
          <cell r="I219" t="str">
            <v>No</v>
          </cell>
          <cell r="J219" t="str">
            <v>No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0330</v>
          </cell>
          <cell r="B220" t="str">
            <v>Weston</v>
          </cell>
          <cell r="C220">
            <v>0</v>
          </cell>
          <cell r="D220" t="str">
            <v>2512750</v>
          </cell>
          <cell r="E220">
            <v>95</v>
          </cell>
          <cell r="F220">
            <v>2366</v>
          </cell>
          <cell r="G220">
            <v>4.0152155536770922</v>
          </cell>
          <cell r="H220" t="str">
            <v>Yes</v>
          </cell>
          <cell r="I220" t="str">
            <v>No</v>
          </cell>
          <cell r="J220" t="str">
            <v>No</v>
          </cell>
          <cell r="K220">
            <v>118672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118672</v>
          </cell>
        </row>
        <row r="221">
          <cell r="A221" t="str">
            <v>0331</v>
          </cell>
          <cell r="B221" t="str">
            <v>Westport</v>
          </cell>
          <cell r="C221">
            <v>0</v>
          </cell>
          <cell r="D221" t="str">
            <v>2512780</v>
          </cell>
          <cell r="E221">
            <v>164.08082706766911</v>
          </cell>
          <cell r="F221">
            <v>1903</v>
          </cell>
          <cell r="G221">
            <v>8.6222189736032107</v>
          </cell>
          <cell r="H221" t="str">
            <v>Yes</v>
          </cell>
          <cell r="I221" t="str">
            <v>No</v>
          </cell>
          <cell r="J221" t="str">
            <v>Yes</v>
          </cell>
          <cell r="K221">
            <v>129840</v>
          </cell>
          <cell r="L221">
            <v>0</v>
          </cell>
          <cell r="M221">
            <v>68353</v>
          </cell>
          <cell r="N221">
            <v>67654</v>
          </cell>
          <cell r="O221">
            <v>136007</v>
          </cell>
          <cell r="P221">
            <v>265847</v>
          </cell>
        </row>
        <row r="222">
          <cell r="A222" t="str">
            <v>0332</v>
          </cell>
          <cell r="B222" t="str">
            <v>West Springfield</v>
          </cell>
          <cell r="C222">
            <v>0</v>
          </cell>
          <cell r="D222" t="str">
            <v>2512510</v>
          </cell>
          <cell r="E222">
            <v>887.86168224299047</v>
          </cell>
          <cell r="F222">
            <v>4096</v>
          </cell>
          <cell r="G222">
            <v>21.67631060163551</v>
          </cell>
          <cell r="H222" t="str">
            <v>Yes</v>
          </cell>
          <cell r="I222" t="str">
            <v>Yes</v>
          </cell>
          <cell r="J222" t="str">
            <v>Yes</v>
          </cell>
          <cell r="K222">
            <v>570636</v>
          </cell>
          <cell r="L222">
            <v>196281</v>
          </cell>
          <cell r="M222">
            <v>448519</v>
          </cell>
          <cell r="N222">
            <v>409232</v>
          </cell>
          <cell r="O222">
            <v>857751</v>
          </cell>
          <cell r="P222">
            <v>1624668</v>
          </cell>
        </row>
        <row r="223">
          <cell r="A223" t="str">
            <v>0335</v>
          </cell>
          <cell r="B223" t="str">
            <v>Westwood</v>
          </cell>
          <cell r="C223">
            <v>0</v>
          </cell>
          <cell r="D223" t="str">
            <v>2512810</v>
          </cell>
          <cell r="E223">
            <v>59.118942731277549</v>
          </cell>
          <cell r="F223">
            <v>3270</v>
          </cell>
          <cell r="G223">
            <v>1.807918737959558</v>
          </cell>
          <cell r="H223" t="str">
            <v>No</v>
          </cell>
          <cell r="I223" t="str">
            <v>No</v>
          </cell>
          <cell r="J223" t="str">
            <v>No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A224" t="str">
            <v>0336</v>
          </cell>
          <cell r="B224" t="str">
            <v>Weymouth</v>
          </cell>
          <cell r="C224">
            <v>0</v>
          </cell>
          <cell r="D224" t="str">
            <v>2512840</v>
          </cell>
          <cell r="E224">
            <v>672.57264593097625</v>
          </cell>
          <cell r="F224">
            <v>6826</v>
          </cell>
          <cell r="G224">
            <v>9.8531005849835367</v>
          </cell>
          <cell r="H224" t="str">
            <v>Yes</v>
          </cell>
          <cell r="I224" t="str">
            <v>No</v>
          </cell>
          <cell r="J224" t="str">
            <v>Yes</v>
          </cell>
          <cell r="K224">
            <v>458433</v>
          </cell>
          <cell r="L224">
            <v>0</v>
          </cell>
          <cell r="M224">
            <v>281189</v>
          </cell>
          <cell r="N224">
            <v>243367</v>
          </cell>
          <cell r="O224">
            <v>524556</v>
          </cell>
          <cell r="P224">
            <v>982989</v>
          </cell>
        </row>
        <row r="225">
          <cell r="A225" t="str">
            <v>0337</v>
          </cell>
          <cell r="B225" t="str">
            <v>Whately</v>
          </cell>
          <cell r="C225">
            <v>0</v>
          </cell>
          <cell r="D225" t="str">
            <v>2512870</v>
          </cell>
          <cell r="E225">
            <v>4.6551724137931032</v>
          </cell>
          <cell r="F225">
            <v>84</v>
          </cell>
          <cell r="G225">
            <v>5.5418719211822651</v>
          </cell>
          <cell r="H225" t="str">
            <v>No</v>
          </cell>
          <cell r="I225" t="str">
            <v>No</v>
          </cell>
          <cell r="J225" t="str">
            <v>No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0340</v>
          </cell>
          <cell r="B226" t="str">
            <v>Williamsburg</v>
          </cell>
          <cell r="C226">
            <v>0</v>
          </cell>
          <cell r="D226" t="str">
            <v>2512990</v>
          </cell>
          <cell r="E226">
            <v>16.585365853658537</v>
          </cell>
          <cell r="F226">
            <v>139</v>
          </cell>
          <cell r="G226">
            <v>11.931917880329882</v>
          </cell>
          <cell r="H226" t="str">
            <v>Yes</v>
          </cell>
          <cell r="I226" t="str">
            <v>Yes</v>
          </cell>
          <cell r="J226" t="str">
            <v>Yes</v>
          </cell>
          <cell r="K226">
            <v>16415</v>
          </cell>
          <cell r="L226">
            <v>3018</v>
          </cell>
          <cell r="M226">
            <v>7962</v>
          </cell>
          <cell r="N226">
            <v>8850</v>
          </cell>
          <cell r="O226">
            <v>16812</v>
          </cell>
          <cell r="P226">
            <v>36245</v>
          </cell>
        </row>
        <row r="227">
          <cell r="A227" t="str">
            <v>0342</v>
          </cell>
          <cell r="B227" t="str">
            <v>Wilmington</v>
          </cell>
          <cell r="C227">
            <v>0</v>
          </cell>
          <cell r="D227" t="str">
            <v>2513050</v>
          </cell>
          <cell r="E227">
            <v>133.00443458980044</v>
          </cell>
          <cell r="F227">
            <v>3519</v>
          </cell>
          <cell r="G227">
            <v>3.7796088260812857</v>
          </cell>
          <cell r="H227" t="str">
            <v>Yes</v>
          </cell>
          <cell r="I227" t="str">
            <v>No</v>
          </cell>
          <cell r="J227" t="str">
            <v>No</v>
          </cell>
          <cell r="K227">
            <v>109440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109440</v>
          </cell>
        </row>
        <row r="228">
          <cell r="A228" t="str">
            <v>0343</v>
          </cell>
          <cell r="B228" t="str">
            <v>Winchendon</v>
          </cell>
          <cell r="C228">
            <v>0</v>
          </cell>
          <cell r="D228" t="str">
            <v>2513080</v>
          </cell>
          <cell r="E228">
            <v>240.5294964028777</v>
          </cell>
          <cell r="F228">
            <v>1587</v>
          </cell>
          <cell r="G228">
            <v>15.156237958593428</v>
          </cell>
          <cell r="H228" t="str">
            <v>Yes</v>
          </cell>
          <cell r="I228" t="str">
            <v>Yes</v>
          </cell>
          <cell r="J228" t="str">
            <v>Yes</v>
          </cell>
          <cell r="K228">
            <v>192226</v>
          </cell>
          <cell r="L228">
            <v>35438</v>
          </cell>
          <cell r="M228">
            <v>100201</v>
          </cell>
          <cell r="N228">
            <v>102684</v>
          </cell>
          <cell r="O228">
            <v>202885</v>
          </cell>
          <cell r="P228">
            <v>430549</v>
          </cell>
        </row>
        <row r="229">
          <cell r="A229" t="str">
            <v>0344</v>
          </cell>
          <cell r="B229" t="str">
            <v>Winchester</v>
          </cell>
          <cell r="C229">
            <v>0</v>
          </cell>
          <cell r="D229" t="str">
            <v>2513110</v>
          </cell>
          <cell r="E229">
            <v>135.30564784053152</v>
          </cell>
          <cell r="F229">
            <v>4907</v>
          </cell>
          <cell r="G229">
            <v>2.757400608121694</v>
          </cell>
          <cell r="H229" t="str">
            <v>Yes</v>
          </cell>
          <cell r="I229" t="str">
            <v>No</v>
          </cell>
          <cell r="J229" t="str">
            <v>No</v>
          </cell>
          <cell r="K229">
            <v>98355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98355</v>
          </cell>
        </row>
        <row r="230">
          <cell r="A230" t="str">
            <v>0346</v>
          </cell>
          <cell r="B230" t="str">
            <v>Winthrop</v>
          </cell>
          <cell r="C230">
            <v>0</v>
          </cell>
          <cell r="D230" t="str">
            <v>2513170</v>
          </cell>
          <cell r="E230">
            <v>258.93717277486923</v>
          </cell>
          <cell r="F230">
            <v>2373</v>
          </cell>
          <cell r="G230">
            <v>10.911806690892087</v>
          </cell>
          <cell r="H230" t="str">
            <v>Yes</v>
          </cell>
          <cell r="I230" t="str">
            <v>No</v>
          </cell>
          <cell r="J230" t="str">
            <v>Yes</v>
          </cell>
          <cell r="K230">
            <v>193018</v>
          </cell>
          <cell r="L230">
            <v>0</v>
          </cell>
          <cell r="M230">
            <v>107869</v>
          </cell>
          <cell r="N230">
            <v>93030</v>
          </cell>
          <cell r="O230">
            <v>200899</v>
          </cell>
          <cell r="P230">
            <v>393917</v>
          </cell>
        </row>
        <row r="231">
          <cell r="A231" t="str">
            <v>0347</v>
          </cell>
          <cell r="B231" t="str">
            <v>Woburn</v>
          </cell>
          <cell r="C231">
            <v>0</v>
          </cell>
          <cell r="D231" t="str">
            <v>2513200</v>
          </cell>
          <cell r="E231">
            <v>464.03407755581702</v>
          </cell>
          <cell r="F231">
            <v>5008</v>
          </cell>
          <cell r="G231">
            <v>9.2658561812263791</v>
          </cell>
          <cell r="H231" t="str">
            <v>Yes</v>
          </cell>
          <cell r="I231" t="str">
            <v>No</v>
          </cell>
          <cell r="J231" t="str">
            <v>Yes</v>
          </cell>
          <cell r="K231">
            <v>340315</v>
          </cell>
          <cell r="L231">
            <v>0</v>
          </cell>
          <cell r="M231">
            <v>193309</v>
          </cell>
          <cell r="N231">
            <v>176562</v>
          </cell>
          <cell r="O231">
            <v>369871</v>
          </cell>
          <cell r="P231">
            <v>710186</v>
          </cell>
        </row>
        <row r="232">
          <cell r="A232" t="str">
            <v>0348</v>
          </cell>
          <cell r="B232" t="str">
            <v>Worcester</v>
          </cell>
          <cell r="C232">
            <v>0</v>
          </cell>
          <cell r="D232" t="str">
            <v>2513230</v>
          </cell>
          <cell r="E232">
            <v>5816.3004447372714</v>
          </cell>
          <cell r="F232">
            <v>26829</v>
          </cell>
          <cell r="G232">
            <v>21.679154812841595</v>
          </cell>
          <cell r="H232" t="str">
            <v>Yes</v>
          </cell>
          <cell r="I232" t="str">
            <v>Yes</v>
          </cell>
          <cell r="J232" t="str">
            <v>Yes</v>
          </cell>
          <cell r="K232">
            <v>3601394</v>
          </cell>
          <cell r="L232">
            <v>1292392</v>
          </cell>
          <cell r="M232">
            <v>4279759</v>
          </cell>
          <cell r="N232">
            <v>5289466</v>
          </cell>
          <cell r="O232">
            <v>9569225</v>
          </cell>
          <cell r="P232">
            <v>14463011</v>
          </cell>
        </row>
        <row r="233">
          <cell r="A233" t="str">
            <v>0349</v>
          </cell>
          <cell r="B233" t="str">
            <v>Worthington</v>
          </cell>
          <cell r="C233">
            <v>0</v>
          </cell>
          <cell r="D233" t="str">
            <v>2513260</v>
          </cell>
          <cell r="E233">
            <v>8.0666666666666647</v>
          </cell>
          <cell r="F233">
            <v>117</v>
          </cell>
          <cell r="G233">
            <v>6.8945868945868929</v>
          </cell>
          <cell r="H233" t="str">
            <v>Yes</v>
          </cell>
          <cell r="I233" t="str">
            <v>Yes</v>
          </cell>
          <cell r="J233" t="str">
            <v>No</v>
          </cell>
          <cell r="K233">
            <v>14515</v>
          </cell>
          <cell r="L233">
            <v>4520</v>
          </cell>
          <cell r="M233">
            <v>0</v>
          </cell>
          <cell r="N233">
            <v>0</v>
          </cell>
          <cell r="O233">
            <v>0</v>
          </cell>
          <cell r="P233">
            <v>19035</v>
          </cell>
        </row>
        <row r="234">
          <cell r="A234" t="str">
            <v>0350</v>
          </cell>
          <cell r="B234" t="str">
            <v>Wrentham</v>
          </cell>
          <cell r="C234">
            <v>0</v>
          </cell>
          <cell r="D234" t="str">
            <v>2513290</v>
          </cell>
          <cell r="E234">
            <v>37.955555555555563</v>
          </cell>
          <cell r="F234">
            <v>1031</v>
          </cell>
          <cell r="G234">
            <v>3.6814311887056803</v>
          </cell>
          <cell r="H234" t="str">
            <v>Yes</v>
          </cell>
          <cell r="I234" t="str">
            <v>No</v>
          </cell>
          <cell r="J234" t="str">
            <v>No</v>
          </cell>
          <cell r="K234">
            <v>27756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27756</v>
          </cell>
        </row>
        <row r="235">
          <cell r="A235" t="str">
            <v>0406</v>
          </cell>
          <cell r="B235" t="str">
            <v>Northampton-Smith Vocational Agricultural</v>
          </cell>
          <cell r="C235">
            <v>0</v>
          </cell>
          <cell r="D235" t="str">
            <v>2508860</v>
          </cell>
          <cell r="E235">
            <v>82.172839766872571</v>
          </cell>
          <cell r="F235">
            <v>566</v>
          </cell>
          <cell r="G235">
            <v>14.518169570118815</v>
          </cell>
          <cell r="H235" t="str">
            <v>Yes</v>
          </cell>
          <cell r="I235" t="str">
            <v>No</v>
          </cell>
          <cell r="J235" t="str">
            <v>Yes</v>
          </cell>
          <cell r="K235">
            <v>54381</v>
          </cell>
          <cell r="L235">
            <v>0</v>
          </cell>
          <cell r="M235">
            <v>35613</v>
          </cell>
          <cell r="N235">
            <v>33717</v>
          </cell>
          <cell r="O235">
            <v>69330</v>
          </cell>
          <cell r="P235">
            <v>123711</v>
          </cell>
        </row>
        <row r="236">
          <cell r="A236" t="str">
            <v>0407</v>
          </cell>
          <cell r="B236" t="str">
            <v>Dudley Street Neighborhood Charter School (District)</v>
          </cell>
          <cell r="C236">
            <v>0</v>
          </cell>
          <cell r="D236" t="str">
            <v>2500543</v>
          </cell>
          <cell r="E236">
            <v>85.040826276623065</v>
          </cell>
          <cell r="F236">
            <v>247</v>
          </cell>
          <cell r="G236">
            <v>34.42948432251945</v>
          </cell>
          <cell r="H236" t="str">
            <v>Yes</v>
          </cell>
          <cell r="I236" t="str">
            <v>Yes</v>
          </cell>
          <cell r="J236" t="str">
            <v>Yes</v>
          </cell>
          <cell r="K236">
            <v>60409</v>
          </cell>
          <cell r="L236">
            <v>20006</v>
          </cell>
          <cell r="M236">
            <v>77537</v>
          </cell>
          <cell r="N236">
            <v>111532</v>
          </cell>
          <cell r="O236">
            <v>189069</v>
          </cell>
          <cell r="P236">
            <v>269484</v>
          </cell>
        </row>
        <row r="237">
          <cell r="A237" t="str">
            <v>0409</v>
          </cell>
          <cell r="B237" t="str">
            <v>Alma del Mar Charter School (District)</v>
          </cell>
          <cell r="C237">
            <v>0</v>
          </cell>
          <cell r="D237" t="str">
            <v>2500525</v>
          </cell>
          <cell r="E237">
            <v>264.59373727379619</v>
          </cell>
          <cell r="F237">
            <v>1038</v>
          </cell>
          <cell r="G237">
            <v>25.490726134277093</v>
          </cell>
          <cell r="H237" t="str">
            <v>Yes</v>
          </cell>
          <cell r="I237" t="str">
            <v>Yes</v>
          </cell>
          <cell r="J237" t="str">
            <v>Yes</v>
          </cell>
          <cell r="K237">
            <v>189795</v>
          </cell>
          <cell r="L237">
            <v>58870</v>
          </cell>
          <cell r="M237">
            <v>180409</v>
          </cell>
          <cell r="N237">
            <v>216030</v>
          </cell>
          <cell r="O237">
            <v>396439</v>
          </cell>
          <cell r="P237">
            <v>645104</v>
          </cell>
        </row>
        <row r="238">
          <cell r="A238" t="str">
            <v>0410</v>
          </cell>
          <cell r="B238" t="str">
            <v>Excel Academy Charter (District)</v>
          </cell>
          <cell r="C238">
            <v>0</v>
          </cell>
          <cell r="D238" t="str">
            <v>2500075</v>
          </cell>
          <cell r="E238">
            <v>358.4964824036648</v>
          </cell>
          <cell r="F238">
            <v>1362</v>
          </cell>
          <cell r="G238">
            <v>26.321327636098676</v>
          </cell>
          <cell r="H238" t="str">
            <v>Yes</v>
          </cell>
          <cell r="I238" t="str">
            <v>Yes</v>
          </cell>
          <cell r="J238" t="str">
            <v>Yes</v>
          </cell>
          <cell r="K238">
            <v>220010</v>
          </cell>
          <cell r="L238">
            <v>79297</v>
          </cell>
          <cell r="M238">
            <v>286857</v>
          </cell>
          <cell r="N238">
            <v>381787</v>
          </cell>
          <cell r="O238">
            <v>668644</v>
          </cell>
          <cell r="P238">
            <v>967951</v>
          </cell>
        </row>
        <row r="239">
          <cell r="A239" t="str">
            <v>0411</v>
          </cell>
          <cell r="B239" t="str">
            <v>Boston Green Academy Horace Mann Charter School (District)</v>
          </cell>
          <cell r="C239">
            <v>0</v>
          </cell>
          <cell r="D239" t="str">
            <v>2500526</v>
          </cell>
          <cell r="E239">
            <v>163.40305363099819</v>
          </cell>
          <cell r="F239">
            <v>463</v>
          </cell>
          <cell r="G239">
            <v>35.292236205399178</v>
          </cell>
          <cell r="H239" t="str">
            <v>Yes</v>
          </cell>
          <cell r="I239" t="str">
            <v>Yes</v>
          </cell>
          <cell r="J239" t="str">
            <v>Yes</v>
          </cell>
          <cell r="K239">
            <v>139234</v>
          </cell>
          <cell r="L239">
            <v>40860</v>
          </cell>
          <cell r="M239">
            <v>148985</v>
          </cell>
          <cell r="N239">
            <v>214308</v>
          </cell>
          <cell r="O239">
            <v>363293</v>
          </cell>
          <cell r="P239">
            <v>543387</v>
          </cell>
        </row>
        <row r="240">
          <cell r="A240" t="str">
            <v>0412</v>
          </cell>
          <cell r="B240" t="str">
            <v>Academy Of the Pacific Rim Charter Public (District)</v>
          </cell>
          <cell r="C240">
            <v>0</v>
          </cell>
          <cell r="D240" t="str">
            <v>2500021</v>
          </cell>
          <cell r="E240">
            <v>120.12202263570495</v>
          </cell>
          <cell r="F240">
            <v>467</v>
          </cell>
          <cell r="G240">
            <v>25.722060521564227</v>
          </cell>
          <cell r="H240" t="str">
            <v>Yes</v>
          </cell>
          <cell r="I240" t="str">
            <v>Yes</v>
          </cell>
          <cell r="J240" t="str">
            <v>Yes</v>
          </cell>
          <cell r="K240">
            <v>95031</v>
          </cell>
          <cell r="L240">
            <v>29050</v>
          </cell>
          <cell r="M240">
            <v>107938</v>
          </cell>
          <cell r="N240">
            <v>154920</v>
          </cell>
          <cell r="O240">
            <v>262858</v>
          </cell>
          <cell r="P240">
            <v>386939</v>
          </cell>
        </row>
        <row r="241">
          <cell r="A241" t="str">
            <v>0413</v>
          </cell>
          <cell r="B241" t="str">
            <v>Four Rivers Charter Public (District)</v>
          </cell>
          <cell r="C241">
            <v>0</v>
          </cell>
          <cell r="D241" t="str">
            <v>2500076</v>
          </cell>
          <cell r="E241">
            <v>29.468002264561008</v>
          </cell>
          <cell r="F241">
            <v>219</v>
          </cell>
          <cell r="G241">
            <v>13.455708796603203</v>
          </cell>
          <cell r="H241" t="str">
            <v>Yes</v>
          </cell>
          <cell r="I241" t="str">
            <v>No</v>
          </cell>
          <cell r="J241" t="str">
            <v>Yes</v>
          </cell>
          <cell r="K241">
            <v>19830</v>
          </cell>
          <cell r="L241">
            <v>0</v>
          </cell>
          <cell r="M241">
            <v>13355</v>
          </cell>
          <cell r="N241">
            <v>11826</v>
          </cell>
          <cell r="O241">
            <v>25181</v>
          </cell>
          <cell r="P241">
            <v>45011</v>
          </cell>
        </row>
        <row r="242">
          <cell r="A242" t="str">
            <v>0414</v>
          </cell>
          <cell r="B242" t="str">
            <v>Berkshire Arts and Technology Charter Public (District)</v>
          </cell>
          <cell r="C242">
            <v>0</v>
          </cell>
          <cell r="D242" t="str">
            <v>2500079</v>
          </cell>
          <cell r="E242">
            <v>58.329476818494804</v>
          </cell>
          <cell r="F242">
            <v>316</v>
          </cell>
          <cell r="G242">
            <v>18.458695195726225</v>
          </cell>
          <cell r="H242" t="str">
            <v>Yes</v>
          </cell>
          <cell r="I242" t="str">
            <v>Yes</v>
          </cell>
          <cell r="J242" t="str">
            <v>Yes</v>
          </cell>
          <cell r="K242">
            <v>49941</v>
          </cell>
          <cell r="L242">
            <v>14049</v>
          </cell>
          <cell r="M242">
            <v>30214</v>
          </cell>
          <cell r="N242">
            <v>33166</v>
          </cell>
          <cell r="O242">
            <v>63380</v>
          </cell>
          <cell r="P242">
            <v>127370</v>
          </cell>
        </row>
        <row r="243">
          <cell r="A243" t="str">
            <v>0416</v>
          </cell>
          <cell r="B243" t="str">
            <v>Boston Preparatory Charter Public (District)</v>
          </cell>
          <cell r="C243">
            <v>0</v>
          </cell>
          <cell r="D243" t="str">
            <v>2500080</v>
          </cell>
          <cell r="E243">
            <v>209.6903113452864</v>
          </cell>
          <cell r="F243">
            <v>695</v>
          </cell>
          <cell r="G243">
            <v>30.171267819465687</v>
          </cell>
          <cell r="H243" t="str">
            <v>Yes</v>
          </cell>
          <cell r="I243" t="str">
            <v>Yes</v>
          </cell>
          <cell r="J243" t="str">
            <v>Yes</v>
          </cell>
          <cell r="K243">
            <v>137407</v>
          </cell>
          <cell r="L243">
            <v>46880</v>
          </cell>
          <cell r="M243">
            <v>189319</v>
          </cell>
          <cell r="N243">
            <v>271542</v>
          </cell>
          <cell r="O243">
            <v>460861</v>
          </cell>
          <cell r="P243">
            <v>645148</v>
          </cell>
        </row>
        <row r="244">
          <cell r="A244" t="str">
            <v>0417</v>
          </cell>
          <cell r="B244" t="str">
            <v>Bridge Boston Charter School (District)</v>
          </cell>
          <cell r="C244">
            <v>0</v>
          </cell>
          <cell r="D244" t="str">
            <v>2500527</v>
          </cell>
          <cell r="E244">
            <v>94.82185021744074</v>
          </cell>
          <cell r="F244">
            <v>303</v>
          </cell>
          <cell r="G244">
            <v>31.294340005756005</v>
          </cell>
          <cell r="H244" t="str">
            <v>Yes</v>
          </cell>
          <cell r="I244" t="str">
            <v>Yes</v>
          </cell>
          <cell r="J244" t="str">
            <v>Yes</v>
          </cell>
          <cell r="K244">
            <v>83332</v>
          </cell>
          <cell r="L244">
            <v>22211</v>
          </cell>
          <cell r="M244">
            <v>85243</v>
          </cell>
          <cell r="N244">
            <v>122006</v>
          </cell>
          <cell r="O244">
            <v>207249</v>
          </cell>
          <cell r="P244">
            <v>312792</v>
          </cell>
        </row>
        <row r="245">
          <cell r="A245" t="str">
            <v>0418</v>
          </cell>
          <cell r="B245" t="str">
            <v>Christa McAuliffe Charter School (District)</v>
          </cell>
          <cell r="C245">
            <v>0</v>
          </cell>
          <cell r="D245" t="str">
            <v>2500068</v>
          </cell>
          <cell r="E245">
            <v>42.212539652165475</v>
          </cell>
          <cell r="F245">
            <v>329</v>
          </cell>
          <cell r="G245">
            <v>12.830559164791939</v>
          </cell>
          <cell r="H245" t="str">
            <v>Yes</v>
          </cell>
          <cell r="I245" t="str">
            <v>Yes</v>
          </cell>
          <cell r="J245" t="str">
            <v>Yes</v>
          </cell>
          <cell r="K245">
            <v>45364</v>
          </cell>
          <cell r="L245">
            <v>6990</v>
          </cell>
          <cell r="M245">
            <v>28810</v>
          </cell>
          <cell r="N245">
            <v>32020</v>
          </cell>
          <cell r="O245">
            <v>60830</v>
          </cell>
          <cell r="P245">
            <v>113184</v>
          </cell>
        </row>
        <row r="246">
          <cell r="A246" t="str">
            <v>0419</v>
          </cell>
          <cell r="B246" t="str">
            <v>Helen Y. Davis Leadership Academy Charter Public (District)</v>
          </cell>
          <cell r="C246">
            <v>0</v>
          </cell>
          <cell r="D246" t="str">
            <v>2500077</v>
          </cell>
          <cell r="E246">
            <v>40.42396590600611</v>
          </cell>
          <cell r="F246">
            <v>114</v>
          </cell>
          <cell r="G246">
            <v>35.459619215794838</v>
          </cell>
          <cell r="H246" t="str">
            <v>Yes</v>
          </cell>
          <cell r="I246" t="str">
            <v>Yes</v>
          </cell>
          <cell r="J246" t="str">
            <v>Yes</v>
          </cell>
          <cell r="K246">
            <v>52503</v>
          </cell>
          <cell r="L246">
            <v>16194</v>
          </cell>
          <cell r="M246">
            <v>55025</v>
          </cell>
          <cell r="N246">
            <v>74682</v>
          </cell>
          <cell r="O246">
            <v>129707</v>
          </cell>
          <cell r="P246">
            <v>198404</v>
          </cell>
        </row>
        <row r="247">
          <cell r="A247" t="str">
            <v>0420</v>
          </cell>
          <cell r="B247" t="str">
            <v>Benjamin Banneker Charter Public (District)</v>
          </cell>
          <cell r="C247">
            <v>0</v>
          </cell>
          <cell r="D247" t="str">
            <v>2500022</v>
          </cell>
          <cell r="E247">
            <v>79.709976625127382</v>
          </cell>
          <cell r="F247">
            <v>312</v>
          </cell>
          <cell r="G247">
            <v>25.548069431130507</v>
          </cell>
          <cell r="H247" t="str">
            <v>Yes</v>
          </cell>
          <cell r="I247" t="str">
            <v>Yes</v>
          </cell>
          <cell r="J247" t="str">
            <v>Yes</v>
          </cell>
          <cell r="K247">
            <v>58124</v>
          </cell>
          <cell r="L247">
            <v>8947</v>
          </cell>
          <cell r="M247">
            <v>40098</v>
          </cell>
          <cell r="N247">
            <v>42572</v>
          </cell>
          <cell r="O247">
            <v>82670</v>
          </cell>
          <cell r="P247">
            <v>149741</v>
          </cell>
        </row>
        <row r="248">
          <cell r="A248" t="str">
            <v>0424</v>
          </cell>
          <cell r="B248" t="str">
            <v>Boston Day and Evening Academy Charter (District)</v>
          </cell>
          <cell r="C248">
            <v>0</v>
          </cell>
          <cell r="D248" t="str">
            <v>2500049</v>
          </cell>
          <cell r="E248">
            <v>110.58686067821201</v>
          </cell>
          <cell r="F248">
            <v>321</v>
          </cell>
          <cell r="G248">
            <v>34.450735413773209</v>
          </cell>
          <cell r="H248" t="str">
            <v>Yes</v>
          </cell>
          <cell r="I248" t="str">
            <v>Yes</v>
          </cell>
          <cell r="J248" t="str">
            <v>Yes</v>
          </cell>
          <cell r="K248">
            <v>99740</v>
          </cell>
          <cell r="L248">
            <v>28584</v>
          </cell>
          <cell r="M248">
            <v>100540</v>
          </cell>
          <cell r="N248">
            <v>144488</v>
          </cell>
          <cell r="O248">
            <v>245028</v>
          </cell>
          <cell r="P248">
            <v>373352</v>
          </cell>
        </row>
        <row r="249">
          <cell r="A249" t="str">
            <v>0428</v>
          </cell>
          <cell r="B249" t="str">
            <v>Brooke Charter School (District)</v>
          </cell>
          <cell r="C249">
            <v>0</v>
          </cell>
          <cell r="D249" t="str">
            <v>2500071</v>
          </cell>
          <cell r="E249">
            <v>606.05324626495724</v>
          </cell>
          <cell r="F249">
            <v>2221</v>
          </cell>
          <cell r="G249">
            <v>27.287404154207827</v>
          </cell>
          <cell r="H249" t="str">
            <v>Yes</v>
          </cell>
          <cell r="I249" t="str">
            <v>Yes</v>
          </cell>
          <cell r="J249" t="str">
            <v>Yes</v>
          </cell>
          <cell r="K249">
            <v>366506</v>
          </cell>
          <cell r="L249">
            <v>133043</v>
          </cell>
          <cell r="M249">
            <v>532368</v>
          </cell>
          <cell r="N249">
            <v>752637</v>
          </cell>
          <cell r="O249">
            <v>1285005</v>
          </cell>
          <cell r="P249">
            <v>1784554</v>
          </cell>
        </row>
        <row r="250">
          <cell r="A250" t="str">
            <v>0429</v>
          </cell>
          <cell r="B250" t="str">
            <v>KIPP Academy Lynn Charter (District)</v>
          </cell>
          <cell r="C250">
            <v>0</v>
          </cell>
          <cell r="D250" t="str">
            <v>2500082</v>
          </cell>
          <cell r="E250">
            <v>298.58125991808254</v>
          </cell>
          <cell r="F250">
            <v>1612</v>
          </cell>
          <cell r="G250">
            <v>18.522410664893421</v>
          </cell>
          <cell r="H250" t="str">
            <v>Yes</v>
          </cell>
          <cell r="I250" t="str">
            <v>Yes</v>
          </cell>
          <cell r="J250" t="str">
            <v>Yes</v>
          </cell>
          <cell r="K250">
            <v>190665</v>
          </cell>
          <cell r="L250">
            <v>64281</v>
          </cell>
          <cell r="M250">
            <v>190735</v>
          </cell>
          <cell r="N250">
            <v>223136</v>
          </cell>
          <cell r="O250">
            <v>413871</v>
          </cell>
          <cell r="P250">
            <v>668817</v>
          </cell>
        </row>
        <row r="251">
          <cell r="A251" t="str">
            <v>0430</v>
          </cell>
          <cell r="B251" t="str">
            <v>Advanced Math and Science Academy Charter (District)</v>
          </cell>
          <cell r="C251">
            <v>0</v>
          </cell>
          <cell r="D251" t="str">
            <v>2500085</v>
          </cell>
          <cell r="E251">
            <v>38.272008800141627</v>
          </cell>
          <cell r="F251">
            <v>966</v>
          </cell>
          <cell r="G251">
            <v>3.9619056728925126</v>
          </cell>
          <cell r="H251" t="str">
            <v>Yes</v>
          </cell>
          <cell r="I251" t="str">
            <v>No</v>
          </cell>
          <cell r="J251" t="str">
            <v>No</v>
          </cell>
          <cell r="K251">
            <v>28267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28267</v>
          </cell>
        </row>
        <row r="252">
          <cell r="A252" t="str">
            <v>0432</v>
          </cell>
          <cell r="B252" t="str">
            <v>Cape Cod Lighthouse Charter (District)</v>
          </cell>
          <cell r="C252">
            <v>0</v>
          </cell>
          <cell r="D252" t="str">
            <v>2500024</v>
          </cell>
          <cell r="E252">
            <v>18.158097774213324</v>
          </cell>
          <cell r="F252">
            <v>250</v>
          </cell>
          <cell r="G252">
            <v>7.2632391096853368</v>
          </cell>
          <cell r="H252" t="str">
            <v>Yes</v>
          </cell>
          <cell r="I252" t="str">
            <v>No</v>
          </cell>
          <cell r="J252" t="str">
            <v>Yes</v>
          </cell>
          <cell r="K252">
            <v>12291</v>
          </cell>
          <cell r="L252">
            <v>0</v>
          </cell>
          <cell r="M252">
            <v>7698</v>
          </cell>
          <cell r="N252">
            <v>6719</v>
          </cell>
          <cell r="O252">
            <v>14417</v>
          </cell>
          <cell r="P252">
            <v>26708</v>
          </cell>
        </row>
        <row r="253">
          <cell r="A253" t="str">
            <v>0435</v>
          </cell>
          <cell r="B253" t="str">
            <v>Innovation Academy Charter (District)</v>
          </cell>
          <cell r="C253">
            <v>0</v>
          </cell>
          <cell r="D253" t="str">
            <v>2500025</v>
          </cell>
          <cell r="E253">
            <v>62.599966263845644</v>
          </cell>
          <cell r="F253">
            <v>793</v>
          </cell>
          <cell r="G253">
            <v>7.8940688857308459</v>
          </cell>
          <cell r="H253" t="str">
            <v>Yes</v>
          </cell>
          <cell r="I253" t="str">
            <v>No</v>
          </cell>
          <cell r="J253" t="str">
            <v>Yes</v>
          </cell>
          <cell r="K253">
            <v>42126</v>
          </cell>
          <cell r="L253">
            <v>0</v>
          </cell>
          <cell r="M253">
            <v>31853</v>
          </cell>
          <cell r="N253">
            <v>34821</v>
          </cell>
          <cell r="O253">
            <v>66674</v>
          </cell>
          <cell r="P253">
            <v>108800</v>
          </cell>
        </row>
        <row r="254">
          <cell r="A254" t="str">
            <v>0436</v>
          </cell>
          <cell r="B254" t="str">
            <v>Community Charter School of Cambridge (District)</v>
          </cell>
          <cell r="C254">
            <v>0</v>
          </cell>
          <cell r="D254" t="str">
            <v>2500086</v>
          </cell>
          <cell r="E254">
            <v>61.166452790444957</v>
          </cell>
          <cell r="F254">
            <v>253</v>
          </cell>
          <cell r="G254">
            <v>24.176463553535545</v>
          </cell>
          <cell r="H254" t="str">
            <v>Yes</v>
          </cell>
          <cell r="I254" t="str">
            <v>Yes</v>
          </cell>
          <cell r="J254" t="str">
            <v>Yes</v>
          </cell>
          <cell r="K254">
            <v>41272</v>
          </cell>
          <cell r="L254">
            <v>6332</v>
          </cell>
          <cell r="M254">
            <v>31311</v>
          </cell>
          <cell r="N254">
            <v>32771</v>
          </cell>
          <cell r="O254">
            <v>64082</v>
          </cell>
          <cell r="P254">
            <v>111686</v>
          </cell>
        </row>
        <row r="255">
          <cell r="A255" t="str">
            <v>0437</v>
          </cell>
          <cell r="B255" t="str">
            <v>City on a Hill Charter Public School (District)</v>
          </cell>
          <cell r="C255">
            <v>0</v>
          </cell>
          <cell r="D255" t="str">
            <v>2500026</v>
          </cell>
          <cell r="E255">
            <v>62.400037529193384</v>
          </cell>
          <cell r="F255">
            <v>183</v>
          </cell>
          <cell r="G255">
            <v>34.098381163493649</v>
          </cell>
          <cell r="H255" t="str">
            <v>Yes</v>
          </cell>
          <cell r="I255" t="str">
            <v>Yes</v>
          </cell>
          <cell r="J255" t="str">
            <v>Yes</v>
          </cell>
          <cell r="K255">
            <v>104154</v>
          </cell>
          <cell r="L255">
            <v>28817</v>
          </cell>
          <cell r="M255">
            <v>92722</v>
          </cell>
          <cell r="N255">
            <v>125809</v>
          </cell>
          <cell r="O255">
            <v>218531</v>
          </cell>
          <cell r="P255">
            <v>351502</v>
          </cell>
        </row>
        <row r="256">
          <cell r="A256" t="str">
            <v>0438</v>
          </cell>
          <cell r="B256" t="str">
            <v>Codman Academy Charter Public (District)</v>
          </cell>
          <cell r="C256">
            <v>0</v>
          </cell>
          <cell r="D256" t="str">
            <v>2500070</v>
          </cell>
          <cell r="E256">
            <v>107.35103058590082</v>
          </cell>
          <cell r="F256">
            <v>314</v>
          </cell>
          <cell r="G256">
            <v>34.18822630124226</v>
          </cell>
          <cell r="H256" t="str">
            <v>Yes</v>
          </cell>
          <cell r="I256" t="str">
            <v>Yes</v>
          </cell>
          <cell r="J256" t="str">
            <v>Yes</v>
          </cell>
          <cell r="K256">
            <v>77841</v>
          </cell>
          <cell r="L256">
            <v>26018</v>
          </cell>
          <cell r="M256">
            <v>96641</v>
          </cell>
          <cell r="N256">
            <v>138359</v>
          </cell>
          <cell r="O256">
            <v>235000</v>
          </cell>
          <cell r="P256">
            <v>338859</v>
          </cell>
        </row>
        <row r="257">
          <cell r="A257" t="str">
            <v>0439</v>
          </cell>
          <cell r="B257" t="str">
            <v>Conservatory Lab Charter (District)</v>
          </cell>
          <cell r="C257">
            <v>0</v>
          </cell>
          <cell r="D257" t="str">
            <v>2500060</v>
          </cell>
          <cell r="E257">
            <v>124.22882631064668</v>
          </cell>
          <cell r="F257">
            <v>409</v>
          </cell>
          <cell r="G257">
            <v>30.373796163972312</v>
          </cell>
          <cell r="H257" t="str">
            <v>Yes</v>
          </cell>
          <cell r="I257" t="str">
            <v>Yes</v>
          </cell>
          <cell r="J257" t="str">
            <v>Yes</v>
          </cell>
          <cell r="K257">
            <v>88456</v>
          </cell>
          <cell r="L257">
            <v>27247</v>
          </cell>
          <cell r="M257">
            <v>111510</v>
          </cell>
          <cell r="N257">
            <v>159532</v>
          </cell>
          <cell r="O257">
            <v>271042</v>
          </cell>
          <cell r="P257">
            <v>386745</v>
          </cell>
        </row>
        <row r="258">
          <cell r="A258" t="str">
            <v>0440</v>
          </cell>
          <cell r="B258" t="str">
            <v>Community Day Charter Public School (District)</v>
          </cell>
          <cell r="C258">
            <v>0</v>
          </cell>
          <cell r="D258" t="str">
            <v>2500027</v>
          </cell>
          <cell r="E258">
            <v>249.52093956586052</v>
          </cell>
          <cell r="F258">
            <v>1080</v>
          </cell>
          <cell r="G258">
            <v>23.103790700542653</v>
          </cell>
          <cell r="H258" t="str">
            <v>Yes</v>
          </cell>
          <cell r="I258" t="str">
            <v>Yes</v>
          </cell>
          <cell r="J258" t="str">
            <v>Yes</v>
          </cell>
          <cell r="K258">
            <v>159488</v>
          </cell>
          <cell r="L258">
            <v>53726</v>
          </cell>
          <cell r="M258">
            <v>166949</v>
          </cell>
          <cell r="N258">
            <v>198354</v>
          </cell>
          <cell r="O258">
            <v>365303</v>
          </cell>
          <cell r="P258">
            <v>578517</v>
          </cell>
        </row>
        <row r="259">
          <cell r="A259" t="str">
            <v>0441</v>
          </cell>
          <cell r="B259" t="str">
            <v>Springfield International Charter (District)</v>
          </cell>
          <cell r="C259">
            <v>0</v>
          </cell>
          <cell r="D259" t="str">
            <v>2500028</v>
          </cell>
          <cell r="E259">
            <v>459.61802381397098</v>
          </cell>
          <cell r="F259">
            <v>1520</v>
          </cell>
          <cell r="G259">
            <v>30.238027882498052</v>
          </cell>
          <cell r="H259" t="str">
            <v>Yes</v>
          </cell>
          <cell r="I259" t="str">
            <v>Yes</v>
          </cell>
          <cell r="J259" t="str">
            <v>Yes</v>
          </cell>
          <cell r="K259">
            <v>266326</v>
          </cell>
          <cell r="L259">
            <v>100765</v>
          </cell>
          <cell r="M259">
            <v>379601</v>
          </cell>
          <cell r="N259">
            <v>511118</v>
          </cell>
          <cell r="O259">
            <v>890719</v>
          </cell>
          <cell r="P259">
            <v>1257810</v>
          </cell>
        </row>
        <row r="260">
          <cell r="A260" t="str">
            <v>0444</v>
          </cell>
          <cell r="B260" t="str">
            <v>Neighborhood House Charter (District)</v>
          </cell>
          <cell r="C260">
            <v>0</v>
          </cell>
          <cell r="D260" t="str">
            <v>2500029</v>
          </cell>
          <cell r="E260">
            <v>194.4285140409784</v>
          </cell>
          <cell r="F260">
            <v>729</v>
          </cell>
          <cell r="G260">
            <v>26.670578057747406</v>
          </cell>
          <cell r="H260" t="str">
            <v>Yes</v>
          </cell>
          <cell r="I260" t="str">
            <v>Yes</v>
          </cell>
          <cell r="J260" t="str">
            <v>Yes</v>
          </cell>
          <cell r="K260">
            <v>137680</v>
          </cell>
          <cell r="L260">
            <v>42765</v>
          </cell>
          <cell r="M260">
            <v>174406</v>
          </cell>
          <cell r="N260">
            <v>249682</v>
          </cell>
          <cell r="O260">
            <v>424088</v>
          </cell>
          <cell r="P260">
            <v>604533</v>
          </cell>
        </row>
        <row r="261">
          <cell r="A261" t="str">
            <v>0445</v>
          </cell>
          <cell r="B261" t="str">
            <v>Abby Kelley Foster Charter Public (District)</v>
          </cell>
          <cell r="C261">
            <v>0</v>
          </cell>
          <cell r="D261" t="str">
            <v>2500051</v>
          </cell>
          <cell r="E261">
            <v>288.3067553696502</v>
          </cell>
          <cell r="F261">
            <v>1422</v>
          </cell>
          <cell r="G261">
            <v>20.274736664532387</v>
          </cell>
          <cell r="H261" t="str">
            <v>Yes</v>
          </cell>
          <cell r="I261" t="str">
            <v>Yes</v>
          </cell>
          <cell r="J261" t="str">
            <v>Yes</v>
          </cell>
          <cell r="K261">
            <v>185600</v>
          </cell>
          <cell r="L261">
            <v>61825</v>
          </cell>
          <cell r="M261">
            <v>206587</v>
          </cell>
          <cell r="N261">
            <v>253761</v>
          </cell>
          <cell r="O261">
            <v>460348</v>
          </cell>
          <cell r="P261">
            <v>707773</v>
          </cell>
        </row>
        <row r="262">
          <cell r="A262" t="str">
            <v>0446</v>
          </cell>
          <cell r="B262" t="str">
            <v>Foxborough Regional Charter (District)</v>
          </cell>
          <cell r="C262">
            <v>0</v>
          </cell>
          <cell r="D262" t="str">
            <v>2500052</v>
          </cell>
          <cell r="E262">
            <v>175.95364747135264</v>
          </cell>
          <cell r="F262">
            <v>1569</v>
          </cell>
          <cell r="G262">
            <v>11.214381610666186</v>
          </cell>
          <cell r="H262" t="str">
            <v>Yes</v>
          </cell>
          <cell r="I262" t="str">
            <v>No</v>
          </cell>
          <cell r="J262" t="str">
            <v>Yes</v>
          </cell>
          <cell r="K262">
            <v>122117</v>
          </cell>
          <cell r="L262">
            <v>0</v>
          </cell>
          <cell r="M262">
            <v>84510</v>
          </cell>
          <cell r="N262">
            <v>89503</v>
          </cell>
          <cell r="O262">
            <v>174013</v>
          </cell>
          <cell r="P262">
            <v>296130</v>
          </cell>
        </row>
        <row r="263">
          <cell r="A263" t="str">
            <v>0447</v>
          </cell>
          <cell r="B263" t="str">
            <v>Benjamin Franklin Classical Charter Public (District)</v>
          </cell>
          <cell r="C263">
            <v>0</v>
          </cell>
          <cell r="D263" t="str">
            <v>2500030</v>
          </cell>
          <cell r="E263">
            <v>44.186942532011024</v>
          </cell>
          <cell r="F263">
            <v>862</v>
          </cell>
          <cell r="G263">
            <v>5.1260954213469896</v>
          </cell>
          <cell r="H263" t="str">
            <v>Yes</v>
          </cell>
          <cell r="I263" t="str">
            <v>No</v>
          </cell>
          <cell r="J263" t="str">
            <v>Yes</v>
          </cell>
          <cell r="K263">
            <v>31078</v>
          </cell>
          <cell r="L263">
            <v>0</v>
          </cell>
          <cell r="M263">
            <v>10349</v>
          </cell>
          <cell r="N263">
            <v>9553</v>
          </cell>
          <cell r="O263">
            <v>19902</v>
          </cell>
          <cell r="P263">
            <v>50980</v>
          </cell>
        </row>
        <row r="264">
          <cell r="A264" t="str">
            <v>0449</v>
          </cell>
          <cell r="B264" t="str">
            <v>Boston Collegiate Charter (District)</v>
          </cell>
          <cell r="C264">
            <v>0</v>
          </cell>
          <cell r="D264" t="str">
            <v>2500053</v>
          </cell>
          <cell r="E264">
            <v>136.04979549884104</v>
          </cell>
          <cell r="F264">
            <v>698</v>
          </cell>
          <cell r="G264">
            <v>19.491374713301013</v>
          </cell>
          <cell r="H264" t="str">
            <v>Yes</v>
          </cell>
          <cell r="I264" t="str">
            <v>Yes</v>
          </cell>
          <cell r="J264" t="str">
            <v>Yes</v>
          </cell>
          <cell r="K264">
            <v>95877</v>
          </cell>
          <cell r="L264">
            <v>30064</v>
          </cell>
          <cell r="M264">
            <v>122993</v>
          </cell>
          <cell r="N264">
            <v>176667</v>
          </cell>
          <cell r="O264">
            <v>299660</v>
          </cell>
          <cell r="P264">
            <v>425601</v>
          </cell>
        </row>
        <row r="265">
          <cell r="A265" t="str">
            <v>0450</v>
          </cell>
          <cell r="B265" t="str">
            <v>Hilltown Cooperative Charter Public (District)</v>
          </cell>
          <cell r="C265">
            <v>0</v>
          </cell>
          <cell r="D265" t="str">
            <v>2500031</v>
          </cell>
          <cell r="E265">
            <v>16.459058565658133</v>
          </cell>
          <cell r="F265">
            <v>217</v>
          </cell>
          <cell r="G265">
            <v>7.5848196155106784</v>
          </cell>
          <cell r="H265" t="str">
            <v>Yes</v>
          </cell>
          <cell r="I265" t="str">
            <v>No</v>
          </cell>
          <cell r="J265" t="str">
            <v>Yes</v>
          </cell>
          <cell r="K265">
            <v>10417</v>
          </cell>
          <cell r="L265">
            <v>0</v>
          </cell>
          <cell r="M265">
            <v>7099</v>
          </cell>
          <cell r="N265">
            <v>6433</v>
          </cell>
          <cell r="O265">
            <v>13532</v>
          </cell>
          <cell r="P265">
            <v>23949</v>
          </cell>
        </row>
        <row r="266">
          <cell r="A266" t="str">
            <v>0452</v>
          </cell>
          <cell r="B266" t="str">
            <v>Edward M. Kennedy Academy for Health Careers: A Horace Mann Charter Public School (District)</v>
          </cell>
          <cell r="C266">
            <v>0</v>
          </cell>
          <cell r="D266" t="str">
            <v>2500054</v>
          </cell>
          <cell r="E266">
            <v>130.01005901975878</v>
          </cell>
          <cell r="F266">
            <v>364</v>
          </cell>
          <cell r="G266">
            <v>35.717049181252413</v>
          </cell>
          <cell r="H266" t="str">
            <v>Yes</v>
          </cell>
          <cell r="I266" t="str">
            <v>Yes</v>
          </cell>
          <cell r="J266" t="str">
            <v>Yes</v>
          </cell>
          <cell r="K266">
            <v>91240</v>
          </cell>
          <cell r="L266">
            <v>31560</v>
          </cell>
          <cell r="M266">
            <v>118538</v>
          </cell>
          <cell r="N266">
            <v>170520</v>
          </cell>
          <cell r="O266">
            <v>289058</v>
          </cell>
          <cell r="P266">
            <v>411858</v>
          </cell>
        </row>
        <row r="267">
          <cell r="A267" t="str">
            <v>0453</v>
          </cell>
          <cell r="B267" t="str">
            <v>Holyoke Community Charter (District)</v>
          </cell>
          <cell r="C267">
            <v>0</v>
          </cell>
          <cell r="D267" t="str">
            <v>2500087</v>
          </cell>
          <cell r="E267">
            <v>274.36627695792555</v>
          </cell>
          <cell r="F267">
            <v>685</v>
          </cell>
          <cell r="G267">
            <v>40.053471088748218</v>
          </cell>
          <cell r="H267" t="str">
            <v>Yes</v>
          </cell>
          <cell r="I267" t="str">
            <v>Yes</v>
          </cell>
          <cell r="J267" t="str">
            <v>Yes</v>
          </cell>
          <cell r="K267">
            <v>190393</v>
          </cell>
          <cell r="L267">
            <v>60018</v>
          </cell>
          <cell r="M267">
            <v>206933</v>
          </cell>
          <cell r="N267">
            <v>259617</v>
          </cell>
          <cell r="O267">
            <v>466550</v>
          </cell>
          <cell r="P267">
            <v>716961</v>
          </cell>
        </row>
        <row r="268">
          <cell r="A268" t="str">
            <v>0454</v>
          </cell>
          <cell r="B268" t="str">
            <v>Lawrence Family Development Charter (District)</v>
          </cell>
          <cell r="C268">
            <v>0</v>
          </cell>
          <cell r="D268" t="str">
            <v>2500032</v>
          </cell>
          <cell r="E268">
            <v>180.80364652201962</v>
          </cell>
          <cell r="F268">
            <v>754</v>
          </cell>
          <cell r="G268">
            <v>23.979263464458853</v>
          </cell>
          <cell r="H268" t="str">
            <v>Yes</v>
          </cell>
          <cell r="I268" t="str">
            <v>Yes</v>
          </cell>
          <cell r="J268" t="str">
            <v>Yes</v>
          </cell>
          <cell r="K268">
            <v>114632</v>
          </cell>
          <cell r="L268">
            <v>36284</v>
          </cell>
          <cell r="M268">
            <v>119204</v>
          </cell>
          <cell r="N268">
            <v>140593</v>
          </cell>
          <cell r="O268">
            <v>259797</v>
          </cell>
          <cell r="P268">
            <v>410713</v>
          </cell>
        </row>
        <row r="269">
          <cell r="A269" t="str">
            <v>0455</v>
          </cell>
          <cell r="B269" t="str">
            <v>Hill View Montessori Charter Public (District)</v>
          </cell>
          <cell r="C269">
            <v>0</v>
          </cell>
          <cell r="D269" t="str">
            <v>2500083</v>
          </cell>
          <cell r="E269">
            <v>37.43116399940115</v>
          </cell>
          <cell r="F269">
            <v>306</v>
          </cell>
          <cell r="G269">
            <v>12.232406535752011</v>
          </cell>
          <cell r="H269" t="str">
            <v>Yes</v>
          </cell>
          <cell r="I269" t="str">
            <v>No</v>
          </cell>
          <cell r="J269" t="str">
            <v>Yes</v>
          </cell>
          <cell r="K269">
            <v>24468</v>
          </cell>
          <cell r="L269">
            <v>0</v>
          </cell>
          <cell r="M269">
            <v>19183</v>
          </cell>
          <cell r="N269">
            <v>20093</v>
          </cell>
          <cell r="O269">
            <v>39276</v>
          </cell>
          <cell r="P269">
            <v>63744</v>
          </cell>
        </row>
        <row r="270">
          <cell r="A270" t="str">
            <v>0456</v>
          </cell>
          <cell r="B270" t="str">
            <v>Lowell Community Charter Public (District)</v>
          </cell>
          <cell r="C270">
            <v>0</v>
          </cell>
          <cell r="D270" t="str">
            <v>2500065</v>
          </cell>
          <cell r="E270">
            <v>145.38220470316725</v>
          </cell>
          <cell r="F270">
            <v>773</v>
          </cell>
          <cell r="G270">
            <v>18.807529715804318</v>
          </cell>
          <cell r="H270" t="str">
            <v>Yes</v>
          </cell>
          <cell r="I270" t="str">
            <v>Yes</v>
          </cell>
          <cell r="J270" t="str">
            <v>Yes</v>
          </cell>
          <cell r="K270">
            <v>115237</v>
          </cell>
          <cell r="L270">
            <v>30151</v>
          </cell>
          <cell r="M270">
            <v>90927</v>
          </cell>
          <cell r="N270">
            <v>105120</v>
          </cell>
          <cell r="O270">
            <v>196047</v>
          </cell>
          <cell r="P270">
            <v>341435</v>
          </cell>
        </row>
        <row r="271">
          <cell r="A271" t="str">
            <v>0458</v>
          </cell>
          <cell r="B271" t="str">
            <v>Lowell Middlesex Academy Charter (District)</v>
          </cell>
          <cell r="C271">
            <v>0</v>
          </cell>
          <cell r="D271" t="str">
            <v>2500033</v>
          </cell>
          <cell r="E271">
            <v>17.14311651734328</v>
          </cell>
          <cell r="F271">
            <v>83</v>
          </cell>
          <cell r="G271">
            <v>20.654357249811174</v>
          </cell>
          <cell r="H271" t="str">
            <v>Yes</v>
          </cell>
          <cell r="I271" t="str">
            <v>Yes</v>
          </cell>
          <cell r="J271" t="str">
            <v>Yes</v>
          </cell>
          <cell r="K271">
            <v>13189</v>
          </cell>
          <cell r="L271">
            <v>3430</v>
          </cell>
          <cell r="M271">
            <v>10752</v>
          </cell>
          <cell r="N271">
            <v>12412</v>
          </cell>
          <cell r="O271">
            <v>23164</v>
          </cell>
          <cell r="P271">
            <v>39783</v>
          </cell>
        </row>
        <row r="272">
          <cell r="A272" t="str">
            <v>0463</v>
          </cell>
          <cell r="B272" t="str">
            <v>KIPP Academy Boston Charter School (District)</v>
          </cell>
          <cell r="C272">
            <v>0</v>
          </cell>
          <cell r="D272" t="str">
            <v>2500537</v>
          </cell>
          <cell r="E272">
            <v>199.82685208742868</v>
          </cell>
          <cell r="F272">
            <v>577</v>
          </cell>
          <cell r="G272">
            <v>34.632036756920016</v>
          </cell>
          <cell r="H272" t="str">
            <v>Yes</v>
          </cell>
          <cell r="I272" t="str">
            <v>Yes</v>
          </cell>
          <cell r="J272" t="str">
            <v>Yes</v>
          </cell>
          <cell r="K272">
            <v>172039</v>
          </cell>
          <cell r="L272">
            <v>48472</v>
          </cell>
          <cell r="M272">
            <v>178799</v>
          </cell>
          <cell r="N272">
            <v>255784</v>
          </cell>
          <cell r="O272">
            <v>434583</v>
          </cell>
          <cell r="P272">
            <v>655094</v>
          </cell>
        </row>
        <row r="273">
          <cell r="A273" t="str">
            <v>0464</v>
          </cell>
          <cell r="B273" t="str">
            <v>Marblehead Community Charter Public (District)</v>
          </cell>
          <cell r="C273">
            <v>0</v>
          </cell>
          <cell r="D273" t="str">
            <v>2500034</v>
          </cell>
          <cell r="E273">
            <v>16.152810735835534</v>
          </cell>
          <cell r="F273">
            <v>224</v>
          </cell>
          <cell r="G273">
            <v>7.2110762213551443</v>
          </cell>
          <cell r="H273" t="str">
            <v>Yes</v>
          </cell>
          <cell r="I273" t="str">
            <v>No</v>
          </cell>
          <cell r="J273" t="str">
            <v>Yes</v>
          </cell>
          <cell r="K273">
            <v>11202</v>
          </cell>
          <cell r="L273">
            <v>0</v>
          </cell>
          <cell r="M273">
            <v>5313</v>
          </cell>
          <cell r="N273">
            <v>5839</v>
          </cell>
          <cell r="O273">
            <v>11152</v>
          </cell>
          <cell r="P273">
            <v>22354</v>
          </cell>
        </row>
        <row r="274">
          <cell r="A274" t="str">
            <v>0466</v>
          </cell>
          <cell r="B274" t="str">
            <v>Martha's Vineyard Charter Public School (District)</v>
          </cell>
          <cell r="C274">
            <v>0</v>
          </cell>
          <cell r="D274" t="str">
            <v>2500035</v>
          </cell>
          <cell r="E274">
            <v>25.037703166578677</v>
          </cell>
          <cell r="F274">
            <v>181</v>
          </cell>
          <cell r="G274">
            <v>13.832985174905305</v>
          </cell>
          <cell r="H274" t="str">
            <v>Yes</v>
          </cell>
          <cell r="I274" t="str">
            <v>Yes</v>
          </cell>
          <cell r="J274" t="str">
            <v>Yes</v>
          </cell>
          <cell r="K274">
            <v>18820</v>
          </cell>
          <cell r="L274">
            <v>2592</v>
          </cell>
          <cell r="M274">
            <v>12710</v>
          </cell>
          <cell r="N274">
            <v>12029</v>
          </cell>
          <cell r="O274">
            <v>24739</v>
          </cell>
          <cell r="P274">
            <v>46151</v>
          </cell>
        </row>
        <row r="275">
          <cell r="A275" t="str">
            <v>0468</v>
          </cell>
          <cell r="B275" t="str">
            <v>Ma Academy for Math and Science</v>
          </cell>
          <cell r="C275">
            <v>0</v>
          </cell>
          <cell r="D275" t="str">
            <v>2500036</v>
          </cell>
          <cell r="E275">
            <v>0.57483219147522757</v>
          </cell>
          <cell r="F275">
            <v>100</v>
          </cell>
          <cell r="G275">
            <v>0.57483219147522757</v>
          </cell>
          <cell r="H275" t="str">
            <v>No</v>
          </cell>
          <cell r="I275" t="str">
            <v>No</v>
          </cell>
          <cell r="J275" t="str">
            <v>No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 t="str">
            <v>0469</v>
          </cell>
          <cell r="B276" t="str">
            <v>Match Charter Public School (District)</v>
          </cell>
          <cell r="C276">
            <v>0</v>
          </cell>
          <cell r="D276" t="str">
            <v>2500066</v>
          </cell>
          <cell r="E276">
            <v>375.60406109785987</v>
          </cell>
          <cell r="F276">
            <v>1134</v>
          </cell>
          <cell r="G276">
            <v>33.122051243197554</v>
          </cell>
          <cell r="H276" t="str">
            <v>Yes</v>
          </cell>
          <cell r="I276" t="str">
            <v>Yes</v>
          </cell>
          <cell r="J276" t="str">
            <v>Yes</v>
          </cell>
          <cell r="K276">
            <v>281221</v>
          </cell>
          <cell r="L276">
            <v>88631</v>
          </cell>
          <cell r="M276">
            <v>337829</v>
          </cell>
          <cell r="N276">
            <v>484048</v>
          </cell>
          <cell r="O276">
            <v>821877</v>
          </cell>
          <cell r="P276">
            <v>1191729</v>
          </cell>
        </row>
        <row r="277">
          <cell r="A277" t="str">
            <v>0470</v>
          </cell>
          <cell r="B277" t="str">
            <v>Mystic Valley Regional Charter (District)</v>
          </cell>
          <cell r="C277">
            <v>0</v>
          </cell>
          <cell r="D277" t="str">
            <v>2500055</v>
          </cell>
          <cell r="E277">
            <v>135.07452724461231</v>
          </cell>
          <cell r="F277">
            <v>1608</v>
          </cell>
          <cell r="G277">
            <v>8.4001571669534929</v>
          </cell>
          <cell r="H277" t="str">
            <v>Yes</v>
          </cell>
          <cell r="I277" t="str">
            <v>No</v>
          </cell>
          <cell r="J277" t="str">
            <v>Yes</v>
          </cell>
          <cell r="K277">
            <v>67031</v>
          </cell>
          <cell r="L277">
            <v>0</v>
          </cell>
          <cell r="M277">
            <v>59432</v>
          </cell>
          <cell r="N277">
            <v>60848</v>
          </cell>
          <cell r="O277">
            <v>120280</v>
          </cell>
          <cell r="P277">
            <v>187311</v>
          </cell>
        </row>
        <row r="278">
          <cell r="A278" t="str">
            <v>0474</v>
          </cell>
          <cell r="B278" t="str">
            <v>Sizer School: A North Central Charter Essential (District)</v>
          </cell>
          <cell r="C278">
            <v>0</v>
          </cell>
          <cell r="D278" t="str">
            <v>2500073</v>
          </cell>
          <cell r="E278">
            <v>63.885230592408909</v>
          </cell>
          <cell r="F278">
            <v>344</v>
          </cell>
          <cell r="G278">
            <v>18.571287962909619</v>
          </cell>
          <cell r="H278" t="str">
            <v>Yes</v>
          </cell>
          <cell r="I278" t="str">
            <v>Yes</v>
          </cell>
          <cell r="J278" t="str">
            <v>Yes</v>
          </cell>
          <cell r="K278">
            <v>42709</v>
          </cell>
          <cell r="L278">
            <v>12745</v>
          </cell>
          <cell r="M278">
            <v>33208</v>
          </cell>
          <cell r="N278">
            <v>33403</v>
          </cell>
          <cell r="O278">
            <v>66611</v>
          </cell>
          <cell r="P278">
            <v>122065</v>
          </cell>
        </row>
        <row r="279">
          <cell r="A279" t="str">
            <v>0478</v>
          </cell>
          <cell r="B279" t="str">
            <v>Francis W. Parker Charter Essential (District)</v>
          </cell>
          <cell r="C279">
            <v>0</v>
          </cell>
          <cell r="D279" t="str">
            <v>2500038</v>
          </cell>
          <cell r="E279">
            <v>13.085963988280577</v>
          </cell>
          <cell r="F279">
            <v>388</v>
          </cell>
          <cell r="G279">
            <v>3.3726711310001334</v>
          </cell>
          <cell r="H279" t="str">
            <v>Yes</v>
          </cell>
          <cell r="I279" t="str">
            <v>No</v>
          </cell>
          <cell r="J279" t="str">
            <v>No</v>
          </cell>
          <cell r="K279">
            <v>8203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8203</v>
          </cell>
        </row>
        <row r="280">
          <cell r="A280" t="str">
            <v>0479</v>
          </cell>
          <cell r="B280" t="str">
            <v>Pioneer Valley Performing Arts Charter Public (District)</v>
          </cell>
          <cell r="C280">
            <v>0</v>
          </cell>
          <cell r="D280" t="str">
            <v>2500044</v>
          </cell>
          <cell r="E280">
            <v>62.736261206418874</v>
          </cell>
          <cell r="F280">
            <v>390</v>
          </cell>
          <cell r="G280">
            <v>16.086220822158616</v>
          </cell>
          <cell r="H280" t="str">
            <v>Yes</v>
          </cell>
          <cell r="I280" t="str">
            <v>Yes</v>
          </cell>
          <cell r="J280" t="str">
            <v>Yes</v>
          </cell>
          <cell r="K280">
            <v>40467</v>
          </cell>
          <cell r="L280">
            <v>8725</v>
          </cell>
          <cell r="M280">
            <v>37438</v>
          </cell>
          <cell r="N280">
            <v>43468</v>
          </cell>
          <cell r="O280">
            <v>80906</v>
          </cell>
          <cell r="P280">
            <v>130098</v>
          </cell>
        </row>
        <row r="281">
          <cell r="A281" t="str">
            <v>0480</v>
          </cell>
          <cell r="B281" t="str">
            <v>UP Academy Charter School of Boston (District)</v>
          </cell>
          <cell r="C281">
            <v>0</v>
          </cell>
          <cell r="D281" t="str">
            <v>2500533</v>
          </cell>
          <cell r="E281">
            <v>81.478906851424171</v>
          </cell>
          <cell r="F281">
            <v>213</v>
          </cell>
          <cell r="G281">
            <v>38.253007911466746</v>
          </cell>
          <cell r="H281" t="str">
            <v>Yes</v>
          </cell>
          <cell r="I281" t="str">
            <v>Yes</v>
          </cell>
          <cell r="J281" t="str">
            <v>Yes</v>
          </cell>
          <cell r="K281">
            <v>127699</v>
          </cell>
          <cell r="L281">
            <v>41904</v>
          </cell>
          <cell r="M281">
            <v>143946</v>
          </cell>
          <cell r="N281">
            <v>196947</v>
          </cell>
          <cell r="O281">
            <v>340893</v>
          </cell>
          <cell r="P281">
            <v>510496</v>
          </cell>
        </row>
        <row r="282">
          <cell r="A282" t="str">
            <v>0481</v>
          </cell>
          <cell r="B282" t="str">
            <v>Boston Renaissance Charter Public (District)</v>
          </cell>
          <cell r="C282">
            <v>0</v>
          </cell>
          <cell r="D282" t="str">
            <v>2500039</v>
          </cell>
          <cell r="E282">
            <v>251.13669166935512</v>
          </cell>
          <cell r="F282">
            <v>814</v>
          </cell>
          <cell r="G282">
            <v>30.852173423753722</v>
          </cell>
          <cell r="H282" t="str">
            <v>Yes</v>
          </cell>
          <cell r="I282" t="str">
            <v>Yes</v>
          </cell>
          <cell r="J282" t="str">
            <v>Yes</v>
          </cell>
          <cell r="K282">
            <v>195695</v>
          </cell>
          <cell r="L282">
            <v>55762</v>
          </cell>
          <cell r="M282">
            <v>225728</v>
          </cell>
          <cell r="N282">
            <v>323201</v>
          </cell>
          <cell r="O282">
            <v>548929</v>
          </cell>
          <cell r="P282">
            <v>800386</v>
          </cell>
        </row>
        <row r="283">
          <cell r="A283" t="str">
            <v>0482</v>
          </cell>
          <cell r="B283" t="str">
            <v>River Valley Charter (District)</v>
          </cell>
          <cell r="C283">
            <v>0</v>
          </cell>
          <cell r="D283" t="str">
            <v>2500062</v>
          </cell>
          <cell r="E283">
            <v>7.2880528493583361</v>
          </cell>
          <cell r="F283">
            <v>288</v>
          </cell>
          <cell r="G283">
            <v>2.5305739060271994</v>
          </cell>
          <cell r="H283" t="str">
            <v>No</v>
          </cell>
          <cell r="I283" t="str">
            <v>No</v>
          </cell>
          <cell r="J283" t="str">
            <v>No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 t="str">
            <v>0483</v>
          </cell>
          <cell r="B284" t="str">
            <v>Rising Tide Charter Public (District)</v>
          </cell>
          <cell r="C284">
            <v>0</v>
          </cell>
          <cell r="D284" t="str">
            <v>2500057</v>
          </cell>
          <cell r="E284">
            <v>43.244420197589541</v>
          </cell>
          <cell r="F284">
            <v>634</v>
          </cell>
          <cell r="G284">
            <v>6.8208864664967725</v>
          </cell>
          <cell r="H284" t="str">
            <v>Yes</v>
          </cell>
          <cell r="I284" t="str">
            <v>No</v>
          </cell>
          <cell r="J284" t="str">
            <v>Yes</v>
          </cell>
          <cell r="K284">
            <v>30760</v>
          </cell>
          <cell r="L284">
            <v>0</v>
          </cell>
          <cell r="M284">
            <v>16843</v>
          </cell>
          <cell r="N284">
            <v>15024</v>
          </cell>
          <cell r="O284">
            <v>31867</v>
          </cell>
          <cell r="P284">
            <v>62627</v>
          </cell>
        </row>
        <row r="285">
          <cell r="A285" t="str">
            <v>0484</v>
          </cell>
          <cell r="B285" t="str">
            <v>Roxbury Preparatory Charter (District)</v>
          </cell>
          <cell r="C285">
            <v>0</v>
          </cell>
          <cell r="D285" t="str">
            <v>2500063</v>
          </cell>
          <cell r="E285">
            <v>447.62181265163923</v>
          </cell>
          <cell r="F285">
            <v>1295</v>
          </cell>
          <cell r="G285">
            <v>34.565390938350468</v>
          </cell>
          <cell r="H285" t="str">
            <v>Yes</v>
          </cell>
          <cell r="I285" t="str">
            <v>Yes</v>
          </cell>
          <cell r="J285" t="str">
            <v>Yes</v>
          </cell>
          <cell r="K285">
            <v>433398</v>
          </cell>
          <cell r="L285">
            <v>123537</v>
          </cell>
          <cell r="M285">
            <v>430752</v>
          </cell>
          <cell r="N285">
            <v>580149</v>
          </cell>
          <cell r="O285">
            <v>1010901</v>
          </cell>
          <cell r="P285">
            <v>1567836</v>
          </cell>
        </row>
        <row r="286">
          <cell r="A286" t="str">
            <v>0485</v>
          </cell>
          <cell r="B286" t="str">
            <v>Salem Academy Charter (District)</v>
          </cell>
          <cell r="C286">
            <v>0</v>
          </cell>
          <cell r="D286" t="str">
            <v>2500084</v>
          </cell>
          <cell r="E286">
            <v>75.116099539888623</v>
          </cell>
          <cell r="F286">
            <v>489</v>
          </cell>
          <cell r="G286">
            <v>15.361165550079473</v>
          </cell>
          <cell r="H286" t="str">
            <v>Yes</v>
          </cell>
          <cell r="I286" t="str">
            <v>Yes</v>
          </cell>
          <cell r="J286" t="str">
            <v>Yes</v>
          </cell>
          <cell r="K286">
            <v>61314</v>
          </cell>
          <cell r="L286">
            <v>16135</v>
          </cell>
          <cell r="M286">
            <v>32945</v>
          </cell>
          <cell r="N286">
            <v>36646</v>
          </cell>
          <cell r="O286">
            <v>69591</v>
          </cell>
          <cell r="P286">
            <v>147040</v>
          </cell>
        </row>
        <row r="287">
          <cell r="A287" t="str">
            <v>0486</v>
          </cell>
          <cell r="B287" t="str">
            <v>Learning First Charter Public School (District)</v>
          </cell>
          <cell r="C287">
            <v>0</v>
          </cell>
          <cell r="D287" t="str">
            <v>2500045</v>
          </cell>
          <cell r="E287">
            <v>182.38996383648822</v>
          </cell>
          <cell r="F287">
            <v>667</v>
          </cell>
          <cell r="G287">
            <v>27.34482216439099</v>
          </cell>
          <cell r="H287" t="str">
            <v>Yes</v>
          </cell>
          <cell r="I287" t="str">
            <v>Yes</v>
          </cell>
          <cell r="J287" t="str">
            <v>Yes</v>
          </cell>
          <cell r="K287">
            <v>113857</v>
          </cell>
          <cell r="L287">
            <v>39383</v>
          </cell>
          <cell r="M287">
            <v>131577</v>
          </cell>
          <cell r="N287">
            <v>161684</v>
          </cell>
          <cell r="O287">
            <v>293261</v>
          </cell>
          <cell r="P287">
            <v>446501</v>
          </cell>
        </row>
        <row r="288">
          <cell r="A288" t="str">
            <v>0487</v>
          </cell>
          <cell r="B288" t="str">
            <v>Prospect Hill Academy Charter (District)</v>
          </cell>
          <cell r="C288">
            <v>0</v>
          </cell>
          <cell r="D288" t="str">
            <v>2500046</v>
          </cell>
          <cell r="E288">
            <v>190.77612761301876</v>
          </cell>
          <cell r="F288">
            <v>969</v>
          </cell>
          <cell r="G288">
            <v>19.687938866152734</v>
          </cell>
          <cell r="H288" t="str">
            <v>Yes</v>
          </cell>
          <cell r="I288" t="str">
            <v>Yes</v>
          </cell>
          <cell r="J288" t="str">
            <v>Yes</v>
          </cell>
          <cell r="K288">
            <v>152017</v>
          </cell>
          <cell r="L288">
            <v>22494</v>
          </cell>
          <cell r="M288">
            <v>95126</v>
          </cell>
          <cell r="N288">
            <v>99320</v>
          </cell>
          <cell r="O288">
            <v>194446</v>
          </cell>
          <cell r="P288">
            <v>368957</v>
          </cell>
        </row>
        <row r="289">
          <cell r="A289" t="str">
            <v>0488</v>
          </cell>
          <cell r="B289" t="str">
            <v>South Shore Charter Public (District)</v>
          </cell>
          <cell r="C289">
            <v>0</v>
          </cell>
          <cell r="D289" t="str">
            <v>2500040</v>
          </cell>
          <cell r="E289">
            <v>92.257405724930521</v>
          </cell>
          <cell r="F289">
            <v>1054</v>
          </cell>
          <cell r="G289">
            <v>8.7530745469573574</v>
          </cell>
          <cell r="H289" t="str">
            <v>Yes</v>
          </cell>
          <cell r="I289" t="str">
            <v>No</v>
          </cell>
          <cell r="J289" t="str">
            <v>Yes</v>
          </cell>
          <cell r="K289">
            <v>70050</v>
          </cell>
          <cell r="L289">
            <v>0</v>
          </cell>
          <cell r="M289">
            <v>40644</v>
          </cell>
          <cell r="N289">
            <v>39447</v>
          </cell>
          <cell r="O289">
            <v>80091</v>
          </cell>
          <cell r="P289">
            <v>150141</v>
          </cell>
        </row>
        <row r="290">
          <cell r="A290" t="str">
            <v>0489</v>
          </cell>
          <cell r="B290" t="str">
            <v>Sturgis Charter Public (District)</v>
          </cell>
          <cell r="C290">
            <v>0</v>
          </cell>
          <cell r="D290" t="str">
            <v>2500058</v>
          </cell>
          <cell r="E290">
            <v>57.905566380770786</v>
          </cell>
          <cell r="F290">
            <v>830</v>
          </cell>
          <cell r="G290">
            <v>6.9765742627434806</v>
          </cell>
          <cell r="H290" t="str">
            <v>Yes</v>
          </cell>
          <cell r="I290" t="str">
            <v>No</v>
          </cell>
          <cell r="J290" t="str">
            <v>Yes</v>
          </cell>
          <cell r="K290">
            <v>29053</v>
          </cell>
          <cell r="L290">
            <v>0</v>
          </cell>
          <cell r="M290">
            <v>24513</v>
          </cell>
          <cell r="N290">
            <v>21442</v>
          </cell>
          <cell r="O290">
            <v>45955</v>
          </cell>
          <cell r="P290">
            <v>75008</v>
          </cell>
        </row>
        <row r="291">
          <cell r="A291" t="str">
            <v>0491</v>
          </cell>
          <cell r="B291" t="str">
            <v>Atlantis Charter (District)</v>
          </cell>
          <cell r="C291">
            <v>0</v>
          </cell>
          <cell r="D291" t="str">
            <v>2500041</v>
          </cell>
          <cell r="E291">
            <v>299.30646126069917</v>
          </cell>
          <cell r="F291">
            <v>1283</v>
          </cell>
          <cell r="G291">
            <v>23.328640784154249</v>
          </cell>
          <cell r="H291" t="str">
            <v>Yes</v>
          </cell>
          <cell r="I291" t="str">
            <v>Yes</v>
          </cell>
          <cell r="J291" t="str">
            <v>Yes</v>
          </cell>
          <cell r="K291">
            <v>190562</v>
          </cell>
          <cell r="L291">
            <v>63952</v>
          </cell>
          <cell r="M291">
            <v>197803</v>
          </cell>
          <cell r="N291">
            <v>234163</v>
          </cell>
          <cell r="O291">
            <v>431966</v>
          </cell>
          <cell r="P291">
            <v>686480</v>
          </cell>
        </row>
        <row r="292">
          <cell r="A292" t="str">
            <v>0492</v>
          </cell>
          <cell r="B292" t="str">
            <v>Martin Luther King, Jr. Charter School of Excellence (District)</v>
          </cell>
          <cell r="C292">
            <v>0</v>
          </cell>
          <cell r="D292" t="str">
            <v>2500089</v>
          </cell>
          <cell r="E292">
            <v>149.65936675547886</v>
          </cell>
          <cell r="F292">
            <v>352</v>
          </cell>
          <cell r="G292">
            <v>42.516865555533748</v>
          </cell>
          <cell r="H292" t="str">
            <v>Yes</v>
          </cell>
          <cell r="I292" t="str">
            <v>Yes</v>
          </cell>
          <cell r="J292" t="str">
            <v>Yes</v>
          </cell>
          <cell r="K292">
            <v>97853</v>
          </cell>
          <cell r="L292">
            <v>33128</v>
          </cell>
          <cell r="M292">
            <v>124324</v>
          </cell>
          <cell r="N292">
            <v>167870</v>
          </cell>
          <cell r="O292">
            <v>292194</v>
          </cell>
          <cell r="P292">
            <v>423175</v>
          </cell>
        </row>
        <row r="293">
          <cell r="A293" t="str">
            <v>0493</v>
          </cell>
          <cell r="B293" t="str">
            <v>Phoenix Academy Charter Public High School, Chelsea (District)</v>
          </cell>
          <cell r="C293">
            <v>0</v>
          </cell>
          <cell r="D293" t="str">
            <v>2500090</v>
          </cell>
          <cell r="E293">
            <v>54.758018043356962</v>
          </cell>
          <cell r="F293">
            <v>203</v>
          </cell>
          <cell r="G293">
            <v>26.974393124806394</v>
          </cell>
          <cell r="H293" t="str">
            <v>Yes</v>
          </cell>
          <cell r="I293" t="str">
            <v>Yes</v>
          </cell>
          <cell r="J293" t="str">
            <v>Yes</v>
          </cell>
          <cell r="K293">
            <v>34300</v>
          </cell>
          <cell r="L293">
            <v>11345</v>
          </cell>
          <cell r="M293">
            <v>36388</v>
          </cell>
          <cell r="N293">
            <v>43107</v>
          </cell>
          <cell r="O293">
            <v>79495</v>
          </cell>
          <cell r="P293">
            <v>125140</v>
          </cell>
        </row>
        <row r="294">
          <cell r="A294" t="str">
            <v>0494</v>
          </cell>
          <cell r="B294" t="str">
            <v>Pioneer Charter School of Science (District)</v>
          </cell>
          <cell r="C294">
            <v>0</v>
          </cell>
          <cell r="D294" t="str">
            <v>2500518</v>
          </cell>
          <cell r="E294">
            <v>138.64422160289399</v>
          </cell>
          <cell r="F294">
            <v>783</v>
          </cell>
          <cell r="G294">
            <v>17.706797139577755</v>
          </cell>
          <cell r="H294" t="str">
            <v>Yes</v>
          </cell>
          <cell r="I294" t="str">
            <v>Yes</v>
          </cell>
          <cell r="J294" t="str">
            <v>Yes</v>
          </cell>
          <cell r="K294">
            <v>89559</v>
          </cell>
          <cell r="L294">
            <v>28355</v>
          </cell>
          <cell r="M294">
            <v>77792</v>
          </cell>
          <cell r="N294">
            <v>84541</v>
          </cell>
          <cell r="O294">
            <v>162333</v>
          </cell>
          <cell r="P294">
            <v>280247</v>
          </cell>
        </row>
        <row r="295">
          <cell r="A295" t="str">
            <v>0496</v>
          </cell>
          <cell r="B295" t="str">
            <v>Global Learning Charter Public (District)</v>
          </cell>
          <cell r="C295">
            <v>0</v>
          </cell>
          <cell r="D295" t="str">
            <v>2500519</v>
          </cell>
          <cell r="E295">
            <v>120.48095880203071</v>
          </cell>
          <cell r="F295">
            <v>499</v>
          </cell>
          <cell r="G295">
            <v>24.144480721849842</v>
          </cell>
          <cell r="H295" t="str">
            <v>Yes</v>
          </cell>
          <cell r="I295" t="str">
            <v>Yes</v>
          </cell>
          <cell r="J295" t="str">
            <v>Yes</v>
          </cell>
          <cell r="K295">
            <v>76003</v>
          </cell>
          <cell r="L295">
            <v>26710</v>
          </cell>
          <cell r="M295">
            <v>82054</v>
          </cell>
          <cell r="N295">
            <v>98227</v>
          </cell>
          <cell r="O295">
            <v>180281</v>
          </cell>
          <cell r="P295">
            <v>282994</v>
          </cell>
        </row>
        <row r="296">
          <cell r="A296" t="str">
            <v>0497</v>
          </cell>
          <cell r="B296" t="str">
            <v>Pioneer Valley Chinese Immersion Charter (District)</v>
          </cell>
          <cell r="C296">
            <v>0</v>
          </cell>
          <cell r="D296" t="str">
            <v>2500517</v>
          </cell>
          <cell r="E296">
            <v>52.299137639037561</v>
          </cell>
          <cell r="F296">
            <v>549</v>
          </cell>
          <cell r="G296">
            <v>9.5262545790596516</v>
          </cell>
          <cell r="H296" t="str">
            <v>Yes</v>
          </cell>
          <cell r="I296" t="str">
            <v>No</v>
          </cell>
          <cell r="J296" t="str">
            <v>Yes</v>
          </cell>
          <cell r="K296">
            <v>34807</v>
          </cell>
          <cell r="L296">
            <v>0</v>
          </cell>
          <cell r="M296">
            <v>32449</v>
          </cell>
          <cell r="N296">
            <v>38104</v>
          </cell>
          <cell r="O296">
            <v>70553</v>
          </cell>
          <cell r="P296">
            <v>105360</v>
          </cell>
        </row>
        <row r="297">
          <cell r="A297" t="str">
            <v>0498</v>
          </cell>
          <cell r="B297" t="str">
            <v>Veritas Preparatory Charter School (District)</v>
          </cell>
          <cell r="C297">
            <v>1</v>
          </cell>
          <cell r="D297" t="str">
            <v>2500536</v>
          </cell>
          <cell r="E297">
            <v>202.55311070604944</v>
          </cell>
          <cell r="F297">
            <v>501</v>
          </cell>
          <cell r="G297">
            <v>40.429762615977943</v>
          </cell>
          <cell r="H297" t="str">
            <v>Yes</v>
          </cell>
          <cell r="I297" t="str">
            <v>Yes</v>
          </cell>
          <cell r="J297" t="str">
            <v>Yes</v>
          </cell>
          <cell r="K297">
            <v>137676</v>
          </cell>
          <cell r="L297">
            <v>45097</v>
          </cell>
          <cell r="M297">
            <v>168258</v>
          </cell>
          <cell r="N297">
            <v>227204</v>
          </cell>
          <cell r="O297">
            <v>395462</v>
          </cell>
          <cell r="P297">
            <v>578235</v>
          </cell>
        </row>
        <row r="298">
          <cell r="A298" t="str">
            <v>0499</v>
          </cell>
          <cell r="B298" t="str">
            <v>Hampden Charter School of Science East (District)</v>
          </cell>
          <cell r="C298">
            <v>0</v>
          </cell>
          <cell r="D298" t="str">
            <v>2500522</v>
          </cell>
          <cell r="E298">
            <v>156.43437508470194</v>
          </cell>
          <cell r="F298">
            <v>549</v>
          </cell>
          <cell r="G298">
            <v>28.49442169120254</v>
          </cell>
          <cell r="H298" t="str">
            <v>Yes</v>
          </cell>
          <cell r="I298" t="str">
            <v>Yes</v>
          </cell>
          <cell r="J298" t="str">
            <v>Yes</v>
          </cell>
          <cell r="K298">
            <v>93218</v>
          </cell>
          <cell r="L298">
            <v>34324</v>
          </cell>
          <cell r="M298">
            <v>120295</v>
          </cell>
          <cell r="N298">
            <v>156606</v>
          </cell>
          <cell r="O298">
            <v>276901</v>
          </cell>
          <cell r="P298">
            <v>404443</v>
          </cell>
        </row>
        <row r="299">
          <cell r="A299" t="str">
            <v>0600</v>
          </cell>
          <cell r="B299" t="str">
            <v>Acton-Boxborough</v>
          </cell>
          <cell r="C299">
            <v>0</v>
          </cell>
          <cell r="D299" t="str">
            <v>2501710</v>
          </cell>
          <cell r="E299">
            <v>174.36479128856624</v>
          </cell>
          <cell r="F299">
            <v>5681</v>
          </cell>
          <cell r="G299">
            <v>3.0692623004500303</v>
          </cell>
          <cell r="H299" t="str">
            <v>Yes</v>
          </cell>
          <cell r="I299" t="str">
            <v>No</v>
          </cell>
          <cell r="J299" t="str">
            <v>No</v>
          </cell>
          <cell r="K299">
            <v>131213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131213</v>
          </cell>
        </row>
        <row r="300">
          <cell r="A300" t="str">
            <v>0603</v>
          </cell>
          <cell r="B300" t="str">
            <v>Hoosac Valley Regional</v>
          </cell>
          <cell r="C300">
            <v>0</v>
          </cell>
          <cell r="D300" t="str">
            <v>2501780</v>
          </cell>
          <cell r="E300">
            <v>197.91916167664661</v>
          </cell>
          <cell r="F300">
            <v>1310</v>
          </cell>
          <cell r="G300">
            <v>15.10833295241577</v>
          </cell>
          <cell r="H300" t="str">
            <v>Yes</v>
          </cell>
          <cell r="I300" t="str">
            <v>Yes</v>
          </cell>
          <cell r="J300" t="str">
            <v>Yes</v>
          </cell>
          <cell r="K300">
            <v>161812</v>
          </cell>
          <cell r="L300">
            <v>44317</v>
          </cell>
          <cell r="M300">
            <v>82450</v>
          </cell>
          <cell r="N300">
            <v>84190</v>
          </cell>
          <cell r="O300">
            <v>166640</v>
          </cell>
          <cell r="P300">
            <v>372769</v>
          </cell>
        </row>
        <row r="301">
          <cell r="A301" t="str">
            <v>0605</v>
          </cell>
          <cell r="B301" t="str">
            <v>Amherst-Pelham</v>
          </cell>
          <cell r="C301">
            <v>0</v>
          </cell>
          <cell r="D301" t="str">
            <v>2501920</v>
          </cell>
          <cell r="E301">
            <v>157.45098039215674</v>
          </cell>
          <cell r="F301">
            <v>1546</v>
          </cell>
          <cell r="G301">
            <v>10.184410115922169</v>
          </cell>
          <cell r="H301" t="str">
            <v>Yes</v>
          </cell>
          <cell r="I301" t="str">
            <v>No</v>
          </cell>
          <cell r="J301" t="str">
            <v>Yes</v>
          </cell>
          <cell r="K301">
            <v>107735</v>
          </cell>
          <cell r="L301">
            <v>0</v>
          </cell>
          <cell r="M301">
            <v>65592</v>
          </cell>
          <cell r="N301">
            <v>56568</v>
          </cell>
          <cell r="O301">
            <v>122160</v>
          </cell>
          <cell r="P301">
            <v>229895</v>
          </cell>
        </row>
        <row r="302">
          <cell r="A302" t="str">
            <v>0610</v>
          </cell>
          <cell r="B302" t="str">
            <v>Ashburnham-Westminster</v>
          </cell>
          <cell r="C302">
            <v>0</v>
          </cell>
          <cell r="D302" t="str">
            <v>2502040</v>
          </cell>
          <cell r="E302">
            <v>137.15670436187395</v>
          </cell>
          <cell r="F302">
            <v>2433</v>
          </cell>
          <cell r="G302">
            <v>5.6373491311908737</v>
          </cell>
          <cell r="H302" t="str">
            <v>Yes</v>
          </cell>
          <cell r="I302" t="str">
            <v>No</v>
          </cell>
          <cell r="J302" t="str">
            <v>Yes</v>
          </cell>
          <cell r="K302">
            <v>95495</v>
          </cell>
          <cell r="L302">
            <v>0</v>
          </cell>
          <cell r="M302">
            <v>57137</v>
          </cell>
          <cell r="N302">
            <v>49185</v>
          </cell>
          <cell r="O302">
            <v>106322</v>
          </cell>
          <cell r="P302">
            <v>201817</v>
          </cell>
        </row>
        <row r="303">
          <cell r="A303" t="str">
            <v>0615</v>
          </cell>
          <cell r="B303" t="str">
            <v>Athol-Royalston</v>
          </cell>
          <cell r="C303">
            <v>0</v>
          </cell>
          <cell r="D303" t="str">
            <v>2502160</v>
          </cell>
          <cell r="E303">
            <v>331.10852713178275</v>
          </cell>
          <cell r="F303">
            <v>1913</v>
          </cell>
          <cell r="G303">
            <v>17.308339107777456</v>
          </cell>
          <cell r="H303" t="str">
            <v>Yes</v>
          </cell>
          <cell r="I303" t="str">
            <v>Yes</v>
          </cell>
          <cell r="J303" t="str">
            <v>Yes</v>
          </cell>
          <cell r="K303">
            <v>226583</v>
          </cell>
          <cell r="L303">
            <v>78363</v>
          </cell>
          <cell r="M303">
            <v>148058</v>
          </cell>
          <cell r="N303">
            <v>133962</v>
          </cell>
          <cell r="O303">
            <v>282020</v>
          </cell>
          <cell r="P303">
            <v>586966</v>
          </cell>
        </row>
        <row r="304">
          <cell r="A304" t="str">
            <v>0616</v>
          </cell>
          <cell r="B304" t="str">
            <v>Ayer Shirley School District</v>
          </cell>
          <cell r="C304">
            <v>0</v>
          </cell>
          <cell r="D304" t="str">
            <v>2500542</v>
          </cell>
          <cell r="E304">
            <v>144.73029772329238</v>
          </cell>
          <cell r="F304">
            <v>1846</v>
          </cell>
          <cell r="G304">
            <v>7.8402111442736944</v>
          </cell>
          <cell r="H304" t="str">
            <v>Yes</v>
          </cell>
          <cell r="I304" t="str">
            <v>Yes</v>
          </cell>
          <cell r="J304" t="str">
            <v>Yes</v>
          </cell>
          <cell r="K304">
            <v>165968</v>
          </cell>
          <cell r="L304">
            <v>43490</v>
          </cell>
          <cell r="M304">
            <v>67737</v>
          </cell>
          <cell r="N304">
            <v>69878</v>
          </cell>
          <cell r="O304">
            <v>137615</v>
          </cell>
          <cell r="P304">
            <v>347073</v>
          </cell>
        </row>
        <row r="305">
          <cell r="A305" t="str">
            <v>0618</v>
          </cell>
          <cell r="B305" t="str">
            <v>Berkshire Hills</v>
          </cell>
          <cell r="C305">
            <v>0</v>
          </cell>
          <cell r="D305" t="str">
            <v>2502530</v>
          </cell>
          <cell r="E305">
            <v>206.64642082429501</v>
          </cell>
          <cell r="F305">
            <v>1388</v>
          </cell>
          <cell r="G305">
            <v>14.888070664574569</v>
          </cell>
          <cell r="H305" t="str">
            <v>Yes</v>
          </cell>
          <cell r="I305" t="str">
            <v>No</v>
          </cell>
          <cell r="J305" t="str">
            <v>Yes</v>
          </cell>
          <cell r="K305">
            <v>130478</v>
          </cell>
          <cell r="L305">
            <v>0</v>
          </cell>
          <cell r="M305">
            <v>86127</v>
          </cell>
          <cell r="N305">
            <v>74248</v>
          </cell>
          <cell r="O305">
            <v>160375</v>
          </cell>
          <cell r="P305">
            <v>290853</v>
          </cell>
        </row>
        <row r="306">
          <cell r="A306" t="str">
            <v>0620</v>
          </cell>
          <cell r="B306" t="str">
            <v>Berlin-Boylston</v>
          </cell>
          <cell r="C306">
            <v>0</v>
          </cell>
          <cell r="D306" t="str">
            <v>2502580</v>
          </cell>
          <cell r="E306">
            <v>51.357512953367866</v>
          </cell>
          <cell r="F306">
            <v>1170</v>
          </cell>
          <cell r="G306">
            <v>4.3895310216553733</v>
          </cell>
          <cell r="H306" t="str">
            <v>Yes</v>
          </cell>
          <cell r="I306" t="str">
            <v>No</v>
          </cell>
          <cell r="J306" t="str">
            <v>No</v>
          </cell>
          <cell r="K306">
            <v>37651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37651</v>
          </cell>
        </row>
        <row r="307">
          <cell r="A307" t="str">
            <v>0622</v>
          </cell>
          <cell r="B307" t="str">
            <v>Blackstone-Millville</v>
          </cell>
          <cell r="C307">
            <v>0</v>
          </cell>
          <cell r="D307" t="str">
            <v>2502715</v>
          </cell>
          <cell r="E307">
            <v>134.8553459119496</v>
          </cell>
          <cell r="F307">
            <v>1776</v>
          </cell>
          <cell r="G307">
            <v>7.5932064139611262</v>
          </cell>
          <cell r="H307" t="str">
            <v>Yes</v>
          </cell>
          <cell r="I307" t="str">
            <v>No</v>
          </cell>
          <cell r="J307" t="str">
            <v>Yes</v>
          </cell>
          <cell r="K307">
            <v>105598</v>
          </cell>
          <cell r="L307">
            <v>0</v>
          </cell>
          <cell r="M307">
            <v>56923</v>
          </cell>
          <cell r="N307">
            <v>55263</v>
          </cell>
          <cell r="O307">
            <v>112186</v>
          </cell>
          <cell r="P307">
            <v>217784</v>
          </cell>
        </row>
        <row r="308">
          <cell r="A308" t="str">
            <v>0625</v>
          </cell>
          <cell r="B308" t="str">
            <v>Bridgewater-Raynham</v>
          </cell>
          <cell r="C308">
            <v>0</v>
          </cell>
          <cell r="D308" t="str">
            <v>2503030</v>
          </cell>
          <cell r="E308">
            <v>339.13745019920316</v>
          </cell>
          <cell r="F308">
            <v>6020</v>
          </cell>
          <cell r="G308">
            <v>5.633512461780783</v>
          </cell>
          <cell r="H308" t="str">
            <v>Yes</v>
          </cell>
          <cell r="I308" t="str">
            <v>No</v>
          </cell>
          <cell r="J308" t="str">
            <v>Yes</v>
          </cell>
          <cell r="K308">
            <v>273108</v>
          </cell>
          <cell r="L308">
            <v>0</v>
          </cell>
          <cell r="M308">
            <v>141279</v>
          </cell>
          <cell r="N308">
            <v>127504</v>
          </cell>
          <cell r="O308">
            <v>268783</v>
          </cell>
          <cell r="P308">
            <v>541891</v>
          </cell>
        </row>
        <row r="309">
          <cell r="A309" t="str">
            <v>0632</v>
          </cell>
          <cell r="B309" t="str">
            <v>Chesterfield-Goshen</v>
          </cell>
          <cell r="C309">
            <v>0</v>
          </cell>
          <cell r="D309" t="str">
            <v>2500014</v>
          </cell>
          <cell r="E309">
            <v>14</v>
          </cell>
          <cell r="F309">
            <v>131</v>
          </cell>
          <cell r="G309">
            <v>10.687022900763358</v>
          </cell>
          <cell r="H309" t="str">
            <v>Yes</v>
          </cell>
          <cell r="I309" t="str">
            <v>No</v>
          </cell>
          <cell r="J309" t="str">
            <v>Yes</v>
          </cell>
          <cell r="K309">
            <v>7035</v>
          </cell>
          <cell r="L309">
            <v>0</v>
          </cell>
          <cell r="M309">
            <v>5832</v>
          </cell>
          <cell r="N309">
            <v>5020</v>
          </cell>
          <cell r="O309">
            <v>10852</v>
          </cell>
          <cell r="P309">
            <v>17887</v>
          </cell>
        </row>
        <row r="310">
          <cell r="A310" t="str">
            <v>0635</v>
          </cell>
          <cell r="B310" t="str">
            <v>Central Berkshire</v>
          </cell>
          <cell r="C310">
            <v>0</v>
          </cell>
          <cell r="D310" t="str">
            <v>2503390</v>
          </cell>
          <cell r="E310">
            <v>151.31962025316449</v>
          </cell>
          <cell r="F310">
            <v>1635</v>
          </cell>
          <cell r="G310">
            <v>9.2550226454534847</v>
          </cell>
          <cell r="H310" t="str">
            <v>Yes</v>
          </cell>
          <cell r="I310" t="str">
            <v>No</v>
          </cell>
          <cell r="J310" t="str">
            <v>Yes</v>
          </cell>
          <cell r="K310">
            <v>143515</v>
          </cell>
          <cell r="L310">
            <v>0</v>
          </cell>
          <cell r="M310">
            <v>66590</v>
          </cell>
          <cell r="N310">
            <v>74018</v>
          </cell>
          <cell r="O310">
            <v>140608</v>
          </cell>
          <cell r="P310">
            <v>284123</v>
          </cell>
        </row>
        <row r="311">
          <cell r="A311" t="str">
            <v>0640</v>
          </cell>
          <cell r="B311" t="str">
            <v>Concord-Carlisle</v>
          </cell>
          <cell r="C311">
            <v>0</v>
          </cell>
          <cell r="D311" t="str">
            <v>2503870</v>
          </cell>
          <cell r="E311">
            <v>35.537037037037045</v>
          </cell>
          <cell r="F311">
            <v>1523</v>
          </cell>
          <cell r="G311">
            <v>2.333357651808079</v>
          </cell>
          <cell r="H311" t="str">
            <v>Yes</v>
          </cell>
          <cell r="I311" t="str">
            <v>No</v>
          </cell>
          <cell r="J311" t="str">
            <v>No</v>
          </cell>
          <cell r="K311">
            <v>26199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26199</v>
          </cell>
        </row>
        <row r="312">
          <cell r="A312" t="str">
            <v>0645</v>
          </cell>
          <cell r="B312" t="str">
            <v>Dennis-Yarmouth</v>
          </cell>
          <cell r="C312">
            <v>0</v>
          </cell>
          <cell r="D312" t="str">
            <v>2504140</v>
          </cell>
          <cell r="E312">
            <v>479.31523022432145</v>
          </cell>
          <cell r="F312">
            <v>3516</v>
          </cell>
          <cell r="G312">
            <v>13.632401314684911</v>
          </cell>
          <cell r="H312" t="str">
            <v>Yes</v>
          </cell>
          <cell r="I312" t="str">
            <v>No</v>
          </cell>
          <cell r="J312" t="str">
            <v>Yes</v>
          </cell>
          <cell r="K312">
            <v>321543</v>
          </cell>
          <cell r="L312">
            <v>0</v>
          </cell>
          <cell r="M312">
            <v>199675</v>
          </cell>
          <cell r="N312">
            <v>172162</v>
          </cell>
          <cell r="O312">
            <v>371837</v>
          </cell>
          <cell r="P312">
            <v>693380</v>
          </cell>
        </row>
        <row r="313">
          <cell r="A313" t="str">
            <v>0650</v>
          </cell>
          <cell r="B313" t="str">
            <v>Dighton-Rehoboth</v>
          </cell>
          <cell r="C313">
            <v>0</v>
          </cell>
          <cell r="D313" t="str">
            <v>2504200</v>
          </cell>
          <cell r="E313">
            <v>190.65357142857133</v>
          </cell>
          <cell r="F313">
            <v>3333</v>
          </cell>
          <cell r="G313">
            <v>5.7201791607732169</v>
          </cell>
          <cell r="H313" t="str">
            <v>Yes</v>
          </cell>
          <cell r="I313" t="str">
            <v>No</v>
          </cell>
          <cell r="J313" t="str">
            <v>Yes</v>
          </cell>
          <cell r="K313">
            <v>137851</v>
          </cell>
          <cell r="L313">
            <v>0</v>
          </cell>
          <cell r="M313">
            <v>79423</v>
          </cell>
          <cell r="N313">
            <v>73020</v>
          </cell>
          <cell r="O313">
            <v>152443</v>
          </cell>
          <cell r="P313">
            <v>290294</v>
          </cell>
        </row>
        <row r="314">
          <cell r="A314" t="str">
            <v>0655</v>
          </cell>
          <cell r="B314" t="str">
            <v>Dover-Sherborn</v>
          </cell>
          <cell r="C314">
            <v>0</v>
          </cell>
          <cell r="D314" t="str">
            <v>2504290</v>
          </cell>
          <cell r="E314">
            <v>39.757575757575758</v>
          </cell>
          <cell r="F314">
            <v>1381</v>
          </cell>
          <cell r="G314">
            <v>2.8788975928729732</v>
          </cell>
          <cell r="H314" t="str">
            <v>Yes</v>
          </cell>
          <cell r="I314" t="str">
            <v>No</v>
          </cell>
          <cell r="J314" t="str">
            <v>No</v>
          </cell>
          <cell r="K314">
            <v>48535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48535</v>
          </cell>
        </row>
        <row r="315">
          <cell r="A315" t="str">
            <v>0658</v>
          </cell>
          <cell r="B315" t="str">
            <v>Dudley-Charlton Reg</v>
          </cell>
          <cell r="C315">
            <v>0</v>
          </cell>
          <cell r="D315" t="str">
            <v>2504360</v>
          </cell>
          <cell r="E315">
            <v>299.99828473413379</v>
          </cell>
          <cell r="F315">
            <v>3775</v>
          </cell>
          <cell r="G315">
            <v>7.9469744300432801</v>
          </cell>
          <cell r="H315" t="str">
            <v>Yes</v>
          </cell>
          <cell r="I315" t="str">
            <v>No</v>
          </cell>
          <cell r="J315" t="str">
            <v>Yes</v>
          </cell>
          <cell r="K315">
            <v>206295</v>
          </cell>
          <cell r="L315">
            <v>0</v>
          </cell>
          <cell r="M315">
            <v>124975</v>
          </cell>
          <cell r="N315">
            <v>108896</v>
          </cell>
          <cell r="O315">
            <v>233871</v>
          </cell>
          <cell r="P315">
            <v>440166</v>
          </cell>
        </row>
        <row r="316">
          <cell r="A316" t="str">
            <v>0660</v>
          </cell>
          <cell r="B316" t="str">
            <v>Nauset</v>
          </cell>
          <cell r="C316">
            <v>0</v>
          </cell>
          <cell r="D316" t="str">
            <v>2504560</v>
          </cell>
          <cell r="E316">
            <v>132.78723404255311</v>
          </cell>
          <cell r="F316">
            <v>1353</v>
          </cell>
          <cell r="G316">
            <v>9.814281895236741</v>
          </cell>
          <cell r="H316" t="str">
            <v>Yes</v>
          </cell>
          <cell r="I316" t="str">
            <v>No</v>
          </cell>
          <cell r="J316" t="str">
            <v>Yes</v>
          </cell>
          <cell r="K316">
            <v>91275</v>
          </cell>
          <cell r="L316">
            <v>0</v>
          </cell>
          <cell r="M316">
            <v>55845</v>
          </cell>
          <cell r="N316">
            <v>48262</v>
          </cell>
          <cell r="O316">
            <v>104107</v>
          </cell>
          <cell r="P316">
            <v>195382</v>
          </cell>
        </row>
        <row r="317">
          <cell r="A317" t="str">
            <v>0662</v>
          </cell>
          <cell r="B317" t="str">
            <v>Farmington River Reg</v>
          </cell>
          <cell r="C317">
            <v>0</v>
          </cell>
          <cell r="D317" t="str">
            <v>2513321</v>
          </cell>
          <cell r="E317">
            <v>15</v>
          </cell>
          <cell r="F317">
            <v>121</v>
          </cell>
          <cell r="G317">
            <v>12.396694214876034</v>
          </cell>
          <cell r="H317" t="str">
            <v>Yes</v>
          </cell>
          <cell r="I317" t="str">
            <v>Yes</v>
          </cell>
          <cell r="J317" t="str">
            <v>Yes</v>
          </cell>
          <cell r="K317">
            <v>12925</v>
          </cell>
          <cell r="L317">
            <v>2568</v>
          </cell>
          <cell r="M317">
            <v>6306</v>
          </cell>
          <cell r="N317">
            <v>7009</v>
          </cell>
          <cell r="O317">
            <v>13315</v>
          </cell>
          <cell r="P317">
            <v>28808</v>
          </cell>
        </row>
        <row r="318">
          <cell r="A318" t="str">
            <v>0665</v>
          </cell>
          <cell r="B318" t="str">
            <v>Freetown-Lakeville</v>
          </cell>
          <cell r="C318">
            <v>0</v>
          </cell>
          <cell r="D318" t="str">
            <v>2505070</v>
          </cell>
          <cell r="E318">
            <v>213.10699001426534</v>
          </cell>
          <cell r="F318">
            <v>3220</v>
          </cell>
          <cell r="G318">
            <v>6.6182295035486129</v>
          </cell>
          <cell r="H318" t="str">
            <v>Yes</v>
          </cell>
          <cell r="I318" t="str">
            <v>No</v>
          </cell>
          <cell r="J318" t="str">
            <v>Yes</v>
          </cell>
          <cell r="K318">
            <v>172021</v>
          </cell>
          <cell r="L318">
            <v>0</v>
          </cell>
          <cell r="M318">
            <v>88777</v>
          </cell>
          <cell r="N318">
            <v>76699</v>
          </cell>
          <cell r="O318">
            <v>165476</v>
          </cell>
          <cell r="P318">
            <v>337497</v>
          </cell>
        </row>
        <row r="319">
          <cell r="A319" t="str">
            <v>0670</v>
          </cell>
          <cell r="B319" t="str">
            <v>Frontier</v>
          </cell>
          <cell r="C319">
            <v>0</v>
          </cell>
          <cell r="D319" t="str">
            <v>2505100</v>
          </cell>
          <cell r="E319">
            <v>57.090909090909051</v>
          </cell>
          <cell r="F319">
            <v>640</v>
          </cell>
          <cell r="G319">
            <v>8.9204545454545396</v>
          </cell>
          <cell r="H319" t="str">
            <v>Yes</v>
          </cell>
          <cell r="I319" t="str">
            <v>No</v>
          </cell>
          <cell r="J319" t="str">
            <v>Yes</v>
          </cell>
          <cell r="K319">
            <v>35693</v>
          </cell>
          <cell r="L319">
            <v>0</v>
          </cell>
          <cell r="M319">
            <v>23783</v>
          </cell>
          <cell r="N319">
            <v>20499</v>
          </cell>
          <cell r="O319">
            <v>44282</v>
          </cell>
          <cell r="P319">
            <v>79975</v>
          </cell>
        </row>
        <row r="320">
          <cell r="A320" t="str">
            <v>0672</v>
          </cell>
          <cell r="B320" t="str">
            <v>Gateway</v>
          </cell>
          <cell r="C320">
            <v>0</v>
          </cell>
          <cell r="D320" t="str">
            <v>2505160</v>
          </cell>
          <cell r="E320">
            <v>196.58333333333326</v>
          </cell>
          <cell r="F320">
            <v>964</v>
          </cell>
          <cell r="G320">
            <v>20.39246196403872</v>
          </cell>
          <cell r="H320" t="str">
            <v>Yes</v>
          </cell>
          <cell r="I320" t="str">
            <v>Yes</v>
          </cell>
          <cell r="J320" t="str">
            <v>Yes</v>
          </cell>
          <cell r="K320">
            <v>117704</v>
          </cell>
          <cell r="L320">
            <v>43292</v>
          </cell>
          <cell r="M320">
            <v>96743</v>
          </cell>
          <cell r="N320">
            <v>87625</v>
          </cell>
          <cell r="O320">
            <v>184368</v>
          </cell>
          <cell r="P320">
            <v>345364</v>
          </cell>
        </row>
        <row r="321">
          <cell r="A321" t="str">
            <v>0673</v>
          </cell>
          <cell r="B321" t="str">
            <v>Groton-Dunstable</v>
          </cell>
          <cell r="C321">
            <v>0</v>
          </cell>
          <cell r="D321" t="str">
            <v>2505500</v>
          </cell>
          <cell r="E321">
            <v>66.448979591836675</v>
          </cell>
          <cell r="F321">
            <v>2791</v>
          </cell>
          <cell r="G321">
            <v>2.3808305120686732</v>
          </cell>
          <cell r="H321" t="str">
            <v>Yes</v>
          </cell>
          <cell r="I321" t="str">
            <v>No</v>
          </cell>
          <cell r="J321" t="str">
            <v>No</v>
          </cell>
          <cell r="K321">
            <v>60962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60962</v>
          </cell>
        </row>
        <row r="322">
          <cell r="A322" t="str">
            <v>0674</v>
          </cell>
          <cell r="B322" t="str">
            <v>Gill-Montague</v>
          </cell>
          <cell r="C322">
            <v>0</v>
          </cell>
          <cell r="D322" t="str">
            <v>2505270</v>
          </cell>
          <cell r="E322">
            <v>202.05123339658442</v>
          </cell>
          <cell r="F322">
            <v>1255</v>
          </cell>
          <cell r="G322">
            <v>16.099699872237803</v>
          </cell>
          <cell r="H322" t="str">
            <v>Yes</v>
          </cell>
          <cell r="I322" t="str">
            <v>Yes</v>
          </cell>
          <cell r="J322" t="str">
            <v>Yes</v>
          </cell>
          <cell r="K322">
            <v>133617</v>
          </cell>
          <cell r="L322">
            <v>45412</v>
          </cell>
          <cell r="M322">
            <v>86768</v>
          </cell>
          <cell r="N322">
            <v>75568</v>
          </cell>
          <cell r="O322">
            <v>162336</v>
          </cell>
          <cell r="P322">
            <v>341365</v>
          </cell>
        </row>
        <row r="323">
          <cell r="A323" t="str">
            <v>0675</v>
          </cell>
          <cell r="B323" t="str">
            <v>Hamilton-Wenham</v>
          </cell>
          <cell r="C323">
            <v>0</v>
          </cell>
          <cell r="D323" t="str">
            <v>2505670</v>
          </cell>
          <cell r="E323">
            <v>75.350000000000009</v>
          </cell>
          <cell r="F323">
            <v>2231</v>
          </cell>
          <cell r="G323">
            <v>3.3774092335275667</v>
          </cell>
          <cell r="H323" t="str">
            <v>Yes</v>
          </cell>
          <cell r="I323" t="str">
            <v>No</v>
          </cell>
          <cell r="J323" t="str">
            <v>No</v>
          </cell>
          <cell r="K323">
            <v>89426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89426</v>
          </cell>
        </row>
        <row r="324">
          <cell r="A324" t="str">
            <v>0680</v>
          </cell>
          <cell r="B324" t="str">
            <v>Hampden-Wilbraham</v>
          </cell>
          <cell r="C324">
            <v>0</v>
          </cell>
          <cell r="D324" t="str">
            <v>2505730</v>
          </cell>
          <cell r="E324">
            <v>245.56012658227863</v>
          </cell>
          <cell r="F324">
            <v>3169</v>
          </cell>
          <cell r="G324">
            <v>7.7488206557992632</v>
          </cell>
          <cell r="H324" t="str">
            <v>Yes</v>
          </cell>
          <cell r="I324" t="str">
            <v>No</v>
          </cell>
          <cell r="J324" t="str">
            <v>Yes</v>
          </cell>
          <cell r="K324">
            <v>160088</v>
          </cell>
          <cell r="L324">
            <v>0</v>
          </cell>
          <cell r="M324">
            <v>102296</v>
          </cell>
          <cell r="N324">
            <v>88194</v>
          </cell>
          <cell r="O324">
            <v>190490</v>
          </cell>
          <cell r="P324">
            <v>350578</v>
          </cell>
        </row>
        <row r="325">
          <cell r="A325" t="str">
            <v>0683</v>
          </cell>
          <cell r="B325" t="str">
            <v>Hampshire</v>
          </cell>
          <cell r="C325">
            <v>0</v>
          </cell>
          <cell r="D325" t="str">
            <v>2505740</v>
          </cell>
          <cell r="E325">
            <v>39.142857142857117</v>
          </cell>
          <cell r="F325">
            <v>731</v>
          </cell>
          <cell r="G325">
            <v>5.3547000195426975</v>
          </cell>
          <cell r="H325" t="str">
            <v>Yes</v>
          </cell>
          <cell r="I325" t="str">
            <v>No</v>
          </cell>
          <cell r="J325" t="str">
            <v>Yes</v>
          </cell>
          <cell r="K325">
            <v>25308</v>
          </cell>
          <cell r="L325">
            <v>0</v>
          </cell>
          <cell r="M325">
            <v>16306</v>
          </cell>
          <cell r="N325">
            <v>14037</v>
          </cell>
          <cell r="O325">
            <v>30343</v>
          </cell>
          <cell r="P325">
            <v>55651</v>
          </cell>
        </row>
        <row r="326">
          <cell r="A326" t="str">
            <v>0685</v>
          </cell>
          <cell r="B326" t="str">
            <v>Hawlemont</v>
          </cell>
          <cell r="C326">
            <v>0</v>
          </cell>
          <cell r="D326" t="str">
            <v>2506000</v>
          </cell>
          <cell r="E326">
            <v>16</v>
          </cell>
          <cell r="F326">
            <v>85</v>
          </cell>
          <cell r="G326">
            <v>18.823529411764707</v>
          </cell>
          <cell r="H326" t="str">
            <v>Yes</v>
          </cell>
          <cell r="I326" t="str">
            <v>Yes</v>
          </cell>
          <cell r="J326" t="str">
            <v>Yes</v>
          </cell>
          <cell r="K326">
            <v>13010</v>
          </cell>
          <cell r="L326">
            <v>3589</v>
          </cell>
          <cell r="M326">
            <v>7429</v>
          </cell>
          <cell r="N326">
            <v>7349</v>
          </cell>
          <cell r="O326">
            <v>14778</v>
          </cell>
          <cell r="P326">
            <v>31377</v>
          </cell>
        </row>
        <row r="327">
          <cell r="A327" t="str">
            <v>0690</v>
          </cell>
          <cell r="B327" t="str">
            <v>King Philip</v>
          </cell>
          <cell r="C327">
            <v>0</v>
          </cell>
          <cell r="D327" t="str">
            <v>2506510</v>
          </cell>
          <cell r="E327">
            <v>79.460273972602764</v>
          </cell>
          <cell r="F327">
            <v>2416</v>
          </cell>
          <cell r="G327">
            <v>3.2889186246938227</v>
          </cell>
          <cell r="H327" t="str">
            <v>Yes</v>
          </cell>
          <cell r="I327" t="str">
            <v>No</v>
          </cell>
          <cell r="J327" t="str">
            <v>No</v>
          </cell>
          <cell r="K327">
            <v>56311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56311</v>
          </cell>
        </row>
        <row r="328">
          <cell r="A328" t="str">
            <v>0695</v>
          </cell>
          <cell r="B328" t="str">
            <v>Lincoln-Sudbury</v>
          </cell>
          <cell r="C328">
            <v>0</v>
          </cell>
          <cell r="D328" t="str">
            <v>2506930</v>
          </cell>
          <cell r="E328">
            <v>42.641666666666659</v>
          </cell>
          <cell r="F328">
            <v>1721</v>
          </cell>
          <cell r="G328">
            <v>2.4777261282200267</v>
          </cell>
          <cell r="H328" t="str">
            <v>Yes</v>
          </cell>
          <cell r="I328" t="str">
            <v>No</v>
          </cell>
          <cell r="J328" t="str">
            <v>No</v>
          </cell>
          <cell r="K328">
            <v>43721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43721</v>
          </cell>
        </row>
        <row r="329">
          <cell r="A329" t="str">
            <v>0698</v>
          </cell>
          <cell r="B329" t="str">
            <v>Manchester Essex Regional</v>
          </cell>
          <cell r="C329">
            <v>0</v>
          </cell>
          <cell r="D329" t="str">
            <v>2500067</v>
          </cell>
          <cell r="E329">
            <v>73.245614035087726</v>
          </cell>
          <cell r="F329">
            <v>1563</v>
          </cell>
          <cell r="G329">
            <v>4.6862197079390739</v>
          </cell>
          <cell r="H329" t="str">
            <v>Yes</v>
          </cell>
          <cell r="I329" t="str">
            <v>No</v>
          </cell>
          <cell r="J329" t="str">
            <v>No</v>
          </cell>
          <cell r="K329">
            <v>52867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52867</v>
          </cell>
        </row>
        <row r="330">
          <cell r="A330" t="str">
            <v>0700</v>
          </cell>
          <cell r="B330" t="str">
            <v>Martha's Vineyard</v>
          </cell>
          <cell r="C330">
            <v>0</v>
          </cell>
          <cell r="D330" t="str">
            <v>2507380</v>
          </cell>
          <cell r="E330">
            <v>79.574603174603197</v>
          </cell>
          <cell r="F330">
            <v>889</v>
          </cell>
          <cell r="G330">
            <v>8.951023979145468</v>
          </cell>
          <cell r="H330" t="str">
            <v>Yes</v>
          </cell>
          <cell r="I330" t="str">
            <v>No</v>
          </cell>
          <cell r="J330" t="str">
            <v>Yes</v>
          </cell>
          <cell r="K330">
            <v>53333</v>
          </cell>
          <cell r="L330">
            <v>0</v>
          </cell>
          <cell r="M330">
            <v>33150</v>
          </cell>
          <cell r="N330">
            <v>28586</v>
          </cell>
          <cell r="O330">
            <v>61736</v>
          </cell>
          <cell r="P330">
            <v>115069</v>
          </cell>
        </row>
        <row r="331">
          <cell r="A331" t="str">
            <v>0705</v>
          </cell>
          <cell r="B331" t="str">
            <v>Masconomet</v>
          </cell>
          <cell r="C331">
            <v>0</v>
          </cell>
          <cell r="D331" t="str">
            <v>2507410</v>
          </cell>
          <cell r="E331">
            <v>67.047619047619051</v>
          </cell>
          <cell r="F331">
            <v>2217</v>
          </cell>
          <cell r="G331">
            <v>3.0242498442769081</v>
          </cell>
          <cell r="H331" t="str">
            <v>Yes</v>
          </cell>
          <cell r="I331" t="str">
            <v>No</v>
          </cell>
          <cell r="J331" t="str">
            <v>No</v>
          </cell>
          <cell r="K331">
            <v>71493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71493</v>
          </cell>
        </row>
        <row r="332">
          <cell r="A332" t="str">
            <v>0710</v>
          </cell>
          <cell r="B332" t="str">
            <v>Mendon-Upton</v>
          </cell>
          <cell r="C332">
            <v>0</v>
          </cell>
          <cell r="D332" t="str">
            <v>2507680</v>
          </cell>
          <cell r="E332">
            <v>90.44000000000004</v>
          </cell>
          <cell r="F332">
            <v>2424</v>
          </cell>
          <cell r="G332">
            <v>3.7310231023102327</v>
          </cell>
          <cell r="H332" t="str">
            <v>Yes</v>
          </cell>
          <cell r="I332" t="str">
            <v>No</v>
          </cell>
          <cell r="J332" t="str">
            <v>No</v>
          </cell>
          <cell r="K332">
            <v>78874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78874</v>
          </cell>
        </row>
        <row r="333">
          <cell r="A333" t="str">
            <v>0712</v>
          </cell>
          <cell r="B333" t="str">
            <v>Monomoy Regional School District</v>
          </cell>
          <cell r="C333">
            <v>0</v>
          </cell>
          <cell r="D333" t="str">
            <v>2500544</v>
          </cell>
          <cell r="E333">
            <v>188.76720351390932</v>
          </cell>
          <cell r="F333">
            <v>1795</v>
          </cell>
          <cell r="G333">
            <v>10.516278747292999</v>
          </cell>
          <cell r="H333" t="str">
            <v>Yes</v>
          </cell>
          <cell r="I333" t="str">
            <v>No</v>
          </cell>
          <cell r="J333" t="str">
            <v>Yes</v>
          </cell>
          <cell r="K333">
            <v>131984</v>
          </cell>
          <cell r="L333">
            <v>0</v>
          </cell>
          <cell r="M333">
            <v>78637</v>
          </cell>
          <cell r="N333">
            <v>67799</v>
          </cell>
          <cell r="O333">
            <v>146436</v>
          </cell>
          <cell r="P333">
            <v>278420</v>
          </cell>
        </row>
        <row r="334">
          <cell r="A334" t="str">
            <v>0715</v>
          </cell>
          <cell r="B334" t="str">
            <v>Mount Greylock</v>
          </cell>
          <cell r="C334">
            <v>0</v>
          </cell>
          <cell r="D334" t="str">
            <v>2508160</v>
          </cell>
          <cell r="E334">
            <v>78.851963746223575</v>
          </cell>
          <cell r="F334">
            <v>1152</v>
          </cell>
          <cell r="G334">
            <v>6.8447885196374623</v>
          </cell>
          <cell r="H334" t="str">
            <v>Yes</v>
          </cell>
          <cell r="I334" t="str">
            <v>No</v>
          </cell>
          <cell r="J334" t="str">
            <v>Yes</v>
          </cell>
          <cell r="K334">
            <v>60556</v>
          </cell>
          <cell r="L334">
            <v>0</v>
          </cell>
          <cell r="M334">
            <v>31716</v>
          </cell>
          <cell r="N334">
            <v>31390</v>
          </cell>
          <cell r="O334">
            <v>63106</v>
          </cell>
          <cell r="P334">
            <v>123662</v>
          </cell>
        </row>
        <row r="335">
          <cell r="A335" t="str">
            <v>0717</v>
          </cell>
          <cell r="B335" t="str">
            <v>Mohawk Trail</v>
          </cell>
          <cell r="C335">
            <v>0</v>
          </cell>
          <cell r="D335" t="str">
            <v>2507990</v>
          </cell>
          <cell r="E335">
            <v>149.22816901408444</v>
          </cell>
          <cell r="F335">
            <v>1032</v>
          </cell>
          <cell r="G335">
            <v>14.460093896713607</v>
          </cell>
          <cell r="H335" t="str">
            <v>Yes</v>
          </cell>
          <cell r="I335" t="str">
            <v>No</v>
          </cell>
          <cell r="J335" t="str">
            <v>Yes</v>
          </cell>
          <cell r="K335">
            <v>101029</v>
          </cell>
          <cell r="L335">
            <v>0</v>
          </cell>
          <cell r="M335">
            <v>62166</v>
          </cell>
          <cell r="N335">
            <v>53610</v>
          </cell>
          <cell r="O335">
            <v>115776</v>
          </cell>
          <cell r="P335">
            <v>216805</v>
          </cell>
        </row>
        <row r="336">
          <cell r="A336" t="str">
            <v>0720</v>
          </cell>
          <cell r="B336" t="str">
            <v>Narragansett</v>
          </cell>
          <cell r="C336">
            <v>0</v>
          </cell>
          <cell r="D336" t="str">
            <v>2508280</v>
          </cell>
          <cell r="E336">
            <v>184.25925925925924</v>
          </cell>
          <cell r="F336">
            <v>1469</v>
          </cell>
          <cell r="G336">
            <v>12.543176259990418</v>
          </cell>
          <cell r="H336" t="str">
            <v>Yes</v>
          </cell>
          <cell r="I336" t="str">
            <v>No</v>
          </cell>
          <cell r="J336" t="str">
            <v>Yes</v>
          </cell>
          <cell r="K336">
            <v>123242</v>
          </cell>
          <cell r="L336">
            <v>0</v>
          </cell>
          <cell r="M336">
            <v>76759</v>
          </cell>
          <cell r="N336">
            <v>66191</v>
          </cell>
          <cell r="O336">
            <v>142950</v>
          </cell>
          <cell r="P336">
            <v>266192</v>
          </cell>
        </row>
        <row r="337">
          <cell r="A337" t="str">
            <v>0725</v>
          </cell>
          <cell r="B337" t="str">
            <v>Nashoba</v>
          </cell>
          <cell r="C337">
            <v>0</v>
          </cell>
          <cell r="D337" t="str">
            <v>2508310</v>
          </cell>
          <cell r="E337">
            <v>171.65641025641006</v>
          </cell>
          <cell r="F337">
            <v>3542</v>
          </cell>
          <cell r="G337">
            <v>4.8463131071826666</v>
          </cell>
          <cell r="H337" t="str">
            <v>Yes</v>
          </cell>
          <cell r="I337" t="str">
            <v>No</v>
          </cell>
          <cell r="J337" t="str">
            <v>No</v>
          </cell>
          <cell r="K337">
            <v>128922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128922</v>
          </cell>
        </row>
        <row r="338">
          <cell r="A338" t="str">
            <v>0728</v>
          </cell>
          <cell r="B338" t="str">
            <v>New Salem-Wendell</v>
          </cell>
          <cell r="C338">
            <v>0</v>
          </cell>
          <cell r="D338" t="str">
            <v>2508530</v>
          </cell>
          <cell r="E338">
            <v>19.583333333333332</v>
          </cell>
          <cell r="F338">
            <v>132</v>
          </cell>
          <cell r="G338">
            <v>14.835858585858585</v>
          </cell>
          <cell r="H338" t="str">
            <v>Yes</v>
          </cell>
          <cell r="I338" t="str">
            <v>No</v>
          </cell>
          <cell r="J338" t="str">
            <v>Yes</v>
          </cell>
          <cell r="K338">
            <v>13177</v>
          </cell>
          <cell r="L338">
            <v>0</v>
          </cell>
          <cell r="M338">
            <v>8158</v>
          </cell>
          <cell r="N338">
            <v>7035</v>
          </cell>
          <cell r="O338">
            <v>15193</v>
          </cell>
          <cell r="P338">
            <v>28370</v>
          </cell>
        </row>
        <row r="339">
          <cell r="A339" t="str">
            <v>0730</v>
          </cell>
          <cell r="B339" t="str">
            <v>Northboro-Southboro</v>
          </cell>
          <cell r="C339">
            <v>0</v>
          </cell>
          <cell r="D339" t="str">
            <v>2508910</v>
          </cell>
          <cell r="E339">
            <v>38.803468208092475</v>
          </cell>
          <cell r="F339">
            <v>1541</v>
          </cell>
          <cell r="G339">
            <v>2.5180706170079481</v>
          </cell>
          <cell r="H339" t="str">
            <v>Yes</v>
          </cell>
          <cell r="I339" t="str">
            <v>No</v>
          </cell>
          <cell r="J339" t="str">
            <v>No</v>
          </cell>
          <cell r="K339">
            <v>28996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28996</v>
          </cell>
        </row>
        <row r="340">
          <cell r="A340" t="str">
            <v>0735</v>
          </cell>
          <cell r="B340" t="str">
            <v>North Middlesex</v>
          </cell>
          <cell r="C340">
            <v>0</v>
          </cell>
          <cell r="D340" t="str">
            <v>2508790</v>
          </cell>
          <cell r="E340">
            <v>239.26339285714297</v>
          </cell>
          <cell r="F340">
            <v>3580</v>
          </cell>
          <cell r="G340">
            <v>6.6833349960095809</v>
          </cell>
          <cell r="H340" t="str">
            <v>Yes</v>
          </cell>
          <cell r="I340" t="str">
            <v>No</v>
          </cell>
          <cell r="J340" t="str">
            <v>Yes</v>
          </cell>
          <cell r="K340">
            <v>190057</v>
          </cell>
          <cell r="L340">
            <v>0</v>
          </cell>
          <cell r="M340">
            <v>100175</v>
          </cell>
          <cell r="N340">
            <v>100144</v>
          </cell>
          <cell r="O340">
            <v>200319</v>
          </cell>
          <cell r="P340">
            <v>390376</v>
          </cell>
        </row>
        <row r="341">
          <cell r="A341" t="str">
            <v>0740</v>
          </cell>
          <cell r="B341" t="str">
            <v>Old Rochester</v>
          </cell>
          <cell r="C341">
            <v>0</v>
          </cell>
          <cell r="D341" t="str">
            <v>2509150</v>
          </cell>
          <cell r="E341">
            <v>52.520146520146518</v>
          </cell>
          <cell r="F341">
            <v>1135</v>
          </cell>
          <cell r="G341">
            <v>4.6273256845944069</v>
          </cell>
          <cell r="H341" t="str">
            <v>Yes</v>
          </cell>
          <cell r="I341" t="str">
            <v>No</v>
          </cell>
          <cell r="J341" t="str">
            <v>No</v>
          </cell>
          <cell r="K341">
            <v>36212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36212</v>
          </cell>
        </row>
        <row r="342">
          <cell r="A342" t="str">
            <v>0745</v>
          </cell>
          <cell r="B342" t="str">
            <v>Pentucket</v>
          </cell>
          <cell r="C342">
            <v>0</v>
          </cell>
          <cell r="D342" t="str">
            <v>2509450</v>
          </cell>
          <cell r="E342">
            <v>118.10133333333332</v>
          </cell>
          <cell r="F342">
            <v>2817</v>
          </cell>
          <cell r="G342">
            <v>4.1924505975624182</v>
          </cell>
          <cell r="H342" t="str">
            <v>Yes</v>
          </cell>
          <cell r="I342" t="str">
            <v>No</v>
          </cell>
          <cell r="J342" t="str">
            <v>No</v>
          </cell>
          <cell r="K342">
            <v>104195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104195</v>
          </cell>
        </row>
        <row r="343">
          <cell r="A343" t="str">
            <v>0750</v>
          </cell>
          <cell r="B343" t="str">
            <v>Pioneer Valley</v>
          </cell>
          <cell r="C343">
            <v>0</v>
          </cell>
          <cell r="D343" t="str">
            <v>2509600</v>
          </cell>
          <cell r="E343">
            <v>78.144578313253064</v>
          </cell>
          <cell r="F343">
            <v>752</v>
          </cell>
          <cell r="G343">
            <v>10.391566265060248</v>
          </cell>
          <cell r="H343" t="str">
            <v>Yes</v>
          </cell>
          <cell r="I343" t="str">
            <v>No</v>
          </cell>
          <cell r="J343" t="str">
            <v>Yes</v>
          </cell>
          <cell r="K343">
            <v>55902</v>
          </cell>
          <cell r="L343">
            <v>0</v>
          </cell>
          <cell r="M343">
            <v>34598</v>
          </cell>
          <cell r="N343">
            <v>29836</v>
          </cell>
          <cell r="O343">
            <v>64434</v>
          </cell>
          <cell r="P343">
            <v>120336</v>
          </cell>
        </row>
        <row r="344">
          <cell r="A344" t="str">
            <v>0753</v>
          </cell>
          <cell r="B344" t="str">
            <v>Quabbin</v>
          </cell>
          <cell r="C344">
            <v>0</v>
          </cell>
          <cell r="D344" t="str">
            <v>2500001</v>
          </cell>
          <cell r="E344">
            <v>271.85185185185202</v>
          </cell>
          <cell r="F344">
            <v>2286</v>
          </cell>
          <cell r="G344">
            <v>11.892032014516712</v>
          </cell>
          <cell r="H344" t="str">
            <v>Yes</v>
          </cell>
          <cell r="I344" t="str">
            <v>No</v>
          </cell>
          <cell r="J344" t="str">
            <v>Yes</v>
          </cell>
          <cell r="K344">
            <v>197389</v>
          </cell>
          <cell r="L344">
            <v>0</v>
          </cell>
          <cell r="M344">
            <v>113249</v>
          </cell>
          <cell r="N344">
            <v>97663</v>
          </cell>
          <cell r="O344">
            <v>210912</v>
          </cell>
          <cell r="P344">
            <v>408301</v>
          </cell>
        </row>
        <row r="345">
          <cell r="A345" t="str">
            <v>0755</v>
          </cell>
          <cell r="B345" t="str">
            <v>Ralph C Mahar</v>
          </cell>
          <cell r="C345">
            <v>0</v>
          </cell>
          <cell r="D345" t="str">
            <v>2509900</v>
          </cell>
          <cell r="E345">
            <v>104.59016393442617</v>
          </cell>
          <cell r="F345">
            <v>630</v>
          </cell>
          <cell r="G345">
            <v>16.601613322924788</v>
          </cell>
          <cell r="H345" t="str">
            <v>Yes</v>
          </cell>
          <cell r="I345" t="str">
            <v>Yes</v>
          </cell>
          <cell r="J345" t="str">
            <v>Yes</v>
          </cell>
          <cell r="K345">
            <v>70180</v>
          </cell>
          <cell r="L345">
            <v>22789</v>
          </cell>
          <cell r="M345">
            <v>46087</v>
          </cell>
          <cell r="N345">
            <v>40466</v>
          </cell>
          <cell r="O345">
            <v>86553</v>
          </cell>
          <cell r="P345">
            <v>179522</v>
          </cell>
        </row>
        <row r="346">
          <cell r="A346" t="str">
            <v>0760</v>
          </cell>
          <cell r="B346" t="str">
            <v>Silver Lake</v>
          </cell>
          <cell r="C346">
            <v>0</v>
          </cell>
          <cell r="D346" t="str">
            <v>2510830</v>
          </cell>
          <cell r="E346">
            <v>91.569974554707329</v>
          </cell>
          <cell r="F346">
            <v>1835</v>
          </cell>
          <cell r="G346">
            <v>4.9901893490303726</v>
          </cell>
          <cell r="H346" t="str">
            <v>Yes</v>
          </cell>
          <cell r="I346" t="str">
            <v>No</v>
          </cell>
          <cell r="J346" t="str">
            <v>Yes</v>
          </cell>
          <cell r="K346">
            <v>63611</v>
          </cell>
          <cell r="L346">
            <v>0</v>
          </cell>
          <cell r="M346">
            <v>38147</v>
          </cell>
          <cell r="N346">
            <v>32837</v>
          </cell>
          <cell r="O346">
            <v>70984</v>
          </cell>
          <cell r="P346">
            <v>134595</v>
          </cell>
        </row>
        <row r="347">
          <cell r="A347" t="str">
            <v>0763</v>
          </cell>
          <cell r="B347" t="str">
            <v>Somerset Berkley Regional School District</v>
          </cell>
          <cell r="C347">
            <v>0</v>
          </cell>
          <cell r="D347" t="str">
            <v>2500541</v>
          </cell>
          <cell r="E347">
            <v>61.485148514851502</v>
          </cell>
          <cell r="F347">
            <v>1079</v>
          </cell>
          <cell r="G347">
            <v>5.6983455528129285</v>
          </cell>
          <cell r="H347" t="str">
            <v>Yes</v>
          </cell>
          <cell r="I347" t="str">
            <v>No</v>
          </cell>
          <cell r="J347" t="str">
            <v>Yes</v>
          </cell>
          <cell r="K347">
            <v>42229</v>
          </cell>
          <cell r="L347">
            <v>0</v>
          </cell>
          <cell r="M347">
            <v>25614</v>
          </cell>
          <cell r="N347">
            <v>22049</v>
          </cell>
          <cell r="O347">
            <v>47663</v>
          </cell>
          <cell r="P347">
            <v>89892</v>
          </cell>
        </row>
        <row r="348">
          <cell r="A348" t="str">
            <v>0765</v>
          </cell>
          <cell r="B348" t="str">
            <v>Southern Berkshire</v>
          </cell>
          <cell r="C348">
            <v>0</v>
          </cell>
          <cell r="D348" t="str">
            <v>2511040</v>
          </cell>
          <cell r="E348">
            <v>86.539419087136935</v>
          </cell>
          <cell r="F348">
            <v>881</v>
          </cell>
          <cell r="G348">
            <v>9.8228625524559519</v>
          </cell>
          <cell r="H348" t="str">
            <v>Yes</v>
          </cell>
          <cell r="I348" t="str">
            <v>No</v>
          </cell>
          <cell r="J348" t="str">
            <v>Yes</v>
          </cell>
          <cell r="K348">
            <v>67506</v>
          </cell>
          <cell r="L348">
            <v>0</v>
          </cell>
          <cell r="M348">
            <v>36051</v>
          </cell>
          <cell r="N348">
            <v>31088</v>
          </cell>
          <cell r="O348">
            <v>67139</v>
          </cell>
          <cell r="P348">
            <v>134645</v>
          </cell>
        </row>
        <row r="349">
          <cell r="A349" t="str">
            <v>0766</v>
          </cell>
          <cell r="B349" t="str">
            <v>Southwick-Tolland-Granville Regional School District</v>
          </cell>
          <cell r="C349">
            <v>0</v>
          </cell>
          <cell r="D349" t="str">
            <v>2500013</v>
          </cell>
          <cell r="E349">
            <v>144.56612529002317</v>
          </cell>
          <cell r="F349">
            <v>1543</v>
          </cell>
          <cell r="G349">
            <v>9.3691591244344252</v>
          </cell>
          <cell r="H349" t="str">
            <v>Yes</v>
          </cell>
          <cell r="I349" t="str">
            <v>No</v>
          </cell>
          <cell r="J349" t="str">
            <v>Yes</v>
          </cell>
          <cell r="K349">
            <v>116674</v>
          </cell>
          <cell r="L349">
            <v>0</v>
          </cell>
          <cell r="M349">
            <v>60224</v>
          </cell>
          <cell r="N349">
            <v>61621</v>
          </cell>
          <cell r="O349">
            <v>121845</v>
          </cell>
          <cell r="P349">
            <v>238519</v>
          </cell>
        </row>
        <row r="350">
          <cell r="A350" t="str">
            <v>0767</v>
          </cell>
          <cell r="B350" t="str">
            <v>Spencer-E Brookfield</v>
          </cell>
          <cell r="C350">
            <v>0</v>
          </cell>
          <cell r="D350" t="str">
            <v>2500002</v>
          </cell>
          <cell r="E350">
            <v>192.18870728083218</v>
          </cell>
          <cell r="F350">
            <v>1794</v>
          </cell>
          <cell r="G350">
            <v>10.712859937616063</v>
          </cell>
          <cell r="H350" t="str">
            <v>Yes</v>
          </cell>
          <cell r="I350" t="str">
            <v>No</v>
          </cell>
          <cell r="J350" t="str">
            <v>Yes</v>
          </cell>
          <cell r="K350">
            <v>153081</v>
          </cell>
          <cell r="L350">
            <v>0</v>
          </cell>
          <cell r="M350">
            <v>80063</v>
          </cell>
          <cell r="N350">
            <v>81870</v>
          </cell>
          <cell r="O350">
            <v>161933</v>
          </cell>
          <cell r="P350">
            <v>315014</v>
          </cell>
        </row>
        <row r="351">
          <cell r="A351" t="str">
            <v>0770</v>
          </cell>
          <cell r="B351" t="str">
            <v>Tantasqua</v>
          </cell>
          <cell r="C351">
            <v>0</v>
          </cell>
          <cell r="D351" t="str">
            <v>2511490</v>
          </cell>
          <cell r="E351">
            <v>105.55789473684213</v>
          </cell>
          <cell r="F351">
            <v>1591</v>
          </cell>
          <cell r="G351">
            <v>6.6346885441132706</v>
          </cell>
          <cell r="H351" t="str">
            <v>Yes</v>
          </cell>
          <cell r="I351" t="str">
            <v>No</v>
          </cell>
          <cell r="J351" t="str">
            <v>Yes</v>
          </cell>
          <cell r="K351">
            <v>70244</v>
          </cell>
          <cell r="L351">
            <v>0</v>
          </cell>
          <cell r="M351">
            <v>43974</v>
          </cell>
          <cell r="N351">
            <v>37917</v>
          </cell>
          <cell r="O351">
            <v>81891</v>
          </cell>
          <cell r="P351">
            <v>152135</v>
          </cell>
        </row>
        <row r="352">
          <cell r="A352" t="str">
            <v>0773</v>
          </cell>
          <cell r="B352" t="str">
            <v>Triton</v>
          </cell>
          <cell r="C352">
            <v>0</v>
          </cell>
          <cell r="D352" t="str">
            <v>2511740</v>
          </cell>
          <cell r="E352">
            <v>202.99118942731295</v>
          </cell>
          <cell r="F352">
            <v>2661</v>
          </cell>
          <cell r="G352">
            <v>7.6283799108347594</v>
          </cell>
          <cell r="H352" t="str">
            <v>Yes</v>
          </cell>
          <cell r="I352" t="str">
            <v>No</v>
          </cell>
          <cell r="J352" t="str">
            <v>Yes</v>
          </cell>
          <cell r="K352">
            <v>164008</v>
          </cell>
          <cell r="L352">
            <v>0</v>
          </cell>
          <cell r="M352">
            <v>84954</v>
          </cell>
          <cell r="N352">
            <v>88821</v>
          </cell>
          <cell r="O352">
            <v>173775</v>
          </cell>
          <cell r="P352">
            <v>337783</v>
          </cell>
        </row>
        <row r="353">
          <cell r="A353" t="str">
            <v>0774</v>
          </cell>
          <cell r="B353" t="str">
            <v>Up-Island Regional</v>
          </cell>
          <cell r="C353">
            <v>0</v>
          </cell>
          <cell r="D353" t="str">
            <v>2500043</v>
          </cell>
          <cell r="E353">
            <v>41.608391608391607</v>
          </cell>
          <cell r="F353">
            <v>420</v>
          </cell>
          <cell r="G353">
            <v>9.9067599067599055</v>
          </cell>
          <cell r="H353" t="str">
            <v>Yes</v>
          </cell>
          <cell r="I353" t="str">
            <v>No</v>
          </cell>
          <cell r="J353" t="str">
            <v>Yes</v>
          </cell>
          <cell r="K353">
            <v>27669</v>
          </cell>
          <cell r="L353">
            <v>0</v>
          </cell>
          <cell r="M353">
            <v>17333</v>
          </cell>
          <cell r="N353">
            <v>14942</v>
          </cell>
          <cell r="O353">
            <v>32275</v>
          </cell>
          <cell r="P353">
            <v>59944</v>
          </cell>
        </row>
        <row r="354">
          <cell r="A354" t="str">
            <v>0775</v>
          </cell>
          <cell r="B354" t="str">
            <v>Wachusett</v>
          </cell>
          <cell r="C354">
            <v>0</v>
          </cell>
          <cell r="D354" t="str">
            <v>2511880</v>
          </cell>
          <cell r="E354">
            <v>348.7199297629495</v>
          </cell>
          <cell r="F354">
            <v>7624</v>
          </cell>
          <cell r="G354">
            <v>4.5739759937427795</v>
          </cell>
          <cell r="H354" t="str">
            <v>Yes</v>
          </cell>
          <cell r="I354" t="str">
            <v>No</v>
          </cell>
          <cell r="J354" t="str">
            <v>No</v>
          </cell>
          <cell r="K354">
            <v>259654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259654</v>
          </cell>
        </row>
        <row r="355">
          <cell r="A355" t="str">
            <v>0778</v>
          </cell>
          <cell r="B355" t="str">
            <v>Quaboag Regional</v>
          </cell>
          <cell r="C355">
            <v>0</v>
          </cell>
          <cell r="D355" t="str">
            <v>2512100</v>
          </cell>
          <cell r="E355">
            <v>232.30088495575217</v>
          </cell>
          <cell r="F355">
            <v>1237</v>
          </cell>
          <cell r="G355">
            <v>18.779376310085059</v>
          </cell>
          <cell r="H355" t="str">
            <v>Yes</v>
          </cell>
          <cell r="I355" t="str">
            <v>Yes</v>
          </cell>
          <cell r="J355" t="str">
            <v>Yes</v>
          </cell>
          <cell r="K355">
            <v>143996</v>
          </cell>
          <cell r="L355">
            <v>49821</v>
          </cell>
          <cell r="M355">
            <v>109828</v>
          </cell>
          <cell r="N355">
            <v>98406</v>
          </cell>
          <cell r="O355">
            <v>208234</v>
          </cell>
          <cell r="P355">
            <v>402051</v>
          </cell>
        </row>
        <row r="356">
          <cell r="A356" t="str">
            <v>0780</v>
          </cell>
          <cell r="B356" t="str">
            <v>Whitman-Hanson</v>
          </cell>
          <cell r="C356">
            <v>0</v>
          </cell>
          <cell r="D356" t="str">
            <v>2512930</v>
          </cell>
          <cell r="E356">
            <v>228.58407079646</v>
          </cell>
          <cell r="F356">
            <v>3771</v>
          </cell>
          <cell r="G356">
            <v>6.0616300927197031</v>
          </cell>
          <cell r="H356" t="str">
            <v>Yes</v>
          </cell>
          <cell r="I356" t="str">
            <v>No</v>
          </cell>
          <cell r="J356" t="str">
            <v>Yes</v>
          </cell>
          <cell r="K356">
            <v>170248</v>
          </cell>
          <cell r="L356">
            <v>0</v>
          </cell>
          <cell r="M356">
            <v>95224</v>
          </cell>
          <cell r="N356">
            <v>85272</v>
          </cell>
          <cell r="O356">
            <v>180496</v>
          </cell>
          <cell r="P356">
            <v>350744</v>
          </cell>
        </row>
        <row r="357">
          <cell r="A357" t="str">
            <v>0801</v>
          </cell>
          <cell r="B357" t="str">
            <v>Assabet Valley Regional Vocational Technical</v>
          </cell>
          <cell r="C357">
            <v>0</v>
          </cell>
          <cell r="D357" t="str">
            <v>2502110</v>
          </cell>
          <cell r="E357">
            <v>115.75261366413913</v>
          </cell>
          <cell r="F357">
            <v>1128</v>
          </cell>
          <cell r="G357">
            <v>10.261756530508807</v>
          </cell>
          <cell r="H357" t="str">
            <v>Yes</v>
          </cell>
          <cell r="I357" t="str">
            <v>No</v>
          </cell>
          <cell r="J357" t="str">
            <v>Yes</v>
          </cell>
          <cell r="K357">
            <v>92344</v>
          </cell>
          <cell r="L357">
            <v>0</v>
          </cell>
          <cell r="M357">
            <v>38319</v>
          </cell>
          <cell r="N357">
            <v>38364</v>
          </cell>
          <cell r="O357">
            <v>76683</v>
          </cell>
          <cell r="P357">
            <v>169027</v>
          </cell>
        </row>
        <row r="358">
          <cell r="A358" t="str">
            <v>0805</v>
          </cell>
          <cell r="B358" t="str">
            <v>Blackstone Valley Regional Vocational Technical</v>
          </cell>
          <cell r="C358">
            <v>0</v>
          </cell>
          <cell r="D358" t="str">
            <v>2502710</v>
          </cell>
          <cell r="E358">
            <v>49.818857184828026</v>
          </cell>
          <cell r="F358">
            <v>1230</v>
          </cell>
          <cell r="G358">
            <v>4.0503135922624462</v>
          </cell>
          <cell r="H358" t="str">
            <v>Yes</v>
          </cell>
          <cell r="I358" t="str">
            <v>No</v>
          </cell>
          <cell r="J358" t="str">
            <v>No</v>
          </cell>
          <cell r="K358">
            <v>40756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40756</v>
          </cell>
        </row>
        <row r="359">
          <cell r="A359" t="str">
            <v>0806</v>
          </cell>
          <cell r="B359" t="str">
            <v>Blue Hills Regional Vocational Technical</v>
          </cell>
          <cell r="C359">
            <v>0</v>
          </cell>
          <cell r="D359" t="str">
            <v>2502740</v>
          </cell>
          <cell r="E359">
            <v>117.58446676809621</v>
          </cell>
          <cell r="F359">
            <v>920</v>
          </cell>
          <cell r="G359">
            <v>12.780920300880027</v>
          </cell>
          <cell r="H359" t="str">
            <v>Yes</v>
          </cell>
          <cell r="I359" t="str">
            <v>No</v>
          </cell>
          <cell r="J359" t="str">
            <v>Yes</v>
          </cell>
          <cell r="K359">
            <v>77104</v>
          </cell>
          <cell r="L359">
            <v>0</v>
          </cell>
          <cell r="M359">
            <v>47048</v>
          </cell>
          <cell r="N359">
            <v>40682</v>
          </cell>
          <cell r="O359">
            <v>87730</v>
          </cell>
          <cell r="P359">
            <v>164834</v>
          </cell>
        </row>
        <row r="360">
          <cell r="A360" t="str">
            <v>0810</v>
          </cell>
          <cell r="B360" t="str">
            <v>Bristol-Plymouth Regional Vocational Technical</v>
          </cell>
          <cell r="C360">
            <v>0</v>
          </cell>
          <cell r="D360" t="str">
            <v>2503080</v>
          </cell>
          <cell r="E360">
            <v>122.31165684389229</v>
          </cell>
          <cell r="F360">
            <v>1310</v>
          </cell>
          <cell r="G360">
            <v>9.3367676980070478</v>
          </cell>
          <cell r="H360" t="str">
            <v>Yes</v>
          </cell>
          <cell r="I360" t="str">
            <v>No</v>
          </cell>
          <cell r="J360" t="str">
            <v>Yes</v>
          </cell>
          <cell r="K360">
            <v>97505</v>
          </cell>
          <cell r="L360">
            <v>0</v>
          </cell>
          <cell r="M360">
            <v>58869</v>
          </cell>
          <cell r="N360">
            <v>58274</v>
          </cell>
          <cell r="O360">
            <v>117143</v>
          </cell>
          <cell r="P360">
            <v>214648</v>
          </cell>
        </row>
        <row r="361">
          <cell r="A361" t="str">
            <v>0815</v>
          </cell>
          <cell r="B361" t="str">
            <v>Cape Cod Regional Vocational Technical</v>
          </cell>
          <cell r="C361">
            <v>0</v>
          </cell>
          <cell r="D361" t="str">
            <v>2503310</v>
          </cell>
          <cell r="E361">
            <v>89.51311401347823</v>
          </cell>
          <cell r="F361">
            <v>666</v>
          </cell>
          <cell r="G361">
            <v>13.440407509531271</v>
          </cell>
          <cell r="H361" t="str">
            <v>Yes</v>
          </cell>
          <cell r="I361" t="str">
            <v>Yes</v>
          </cell>
          <cell r="J361" t="str">
            <v>Yes</v>
          </cell>
          <cell r="K361">
            <v>63803</v>
          </cell>
          <cell r="L361">
            <v>6293</v>
          </cell>
          <cell r="M361">
            <v>38427</v>
          </cell>
          <cell r="N361">
            <v>33872</v>
          </cell>
          <cell r="O361">
            <v>72299</v>
          </cell>
          <cell r="P361">
            <v>142395</v>
          </cell>
        </row>
        <row r="362">
          <cell r="A362" t="str">
            <v>0817</v>
          </cell>
          <cell r="B362" t="str">
            <v>Essex North Shore Agricultural and Technical School District</v>
          </cell>
          <cell r="C362">
            <v>0</v>
          </cell>
          <cell r="D362" t="str">
            <v>2500554</v>
          </cell>
          <cell r="E362">
            <v>124.53253799070573</v>
          </cell>
          <cell r="F362">
            <v>1694</v>
          </cell>
          <cell r="G362">
            <v>7.3513894917772014</v>
          </cell>
          <cell r="H362" t="str">
            <v>Yes</v>
          </cell>
          <cell r="I362" t="str">
            <v>No</v>
          </cell>
          <cell r="J362" t="str">
            <v>Yes</v>
          </cell>
          <cell r="K362">
            <v>88872</v>
          </cell>
          <cell r="L362">
            <v>0</v>
          </cell>
          <cell r="M362">
            <v>47168</v>
          </cell>
          <cell r="N362">
            <v>46496</v>
          </cell>
          <cell r="O362">
            <v>93664</v>
          </cell>
          <cell r="P362">
            <v>182536</v>
          </cell>
        </row>
        <row r="363">
          <cell r="A363" t="str">
            <v>0818</v>
          </cell>
          <cell r="B363" t="str">
            <v>Franklin County Regional Vocational Technical</v>
          </cell>
          <cell r="C363">
            <v>0</v>
          </cell>
          <cell r="D363" t="str">
            <v>2505020</v>
          </cell>
          <cell r="E363">
            <v>105.01086165788298</v>
          </cell>
          <cell r="F363">
            <v>586</v>
          </cell>
          <cell r="G363">
            <v>17.919942262437402</v>
          </cell>
          <cell r="H363" t="str">
            <v>Yes</v>
          </cell>
          <cell r="I363" t="str">
            <v>Yes</v>
          </cell>
          <cell r="J363" t="str">
            <v>Yes</v>
          </cell>
          <cell r="K363">
            <v>69576</v>
          </cell>
          <cell r="L363">
            <v>16298</v>
          </cell>
          <cell r="M363">
            <v>46640</v>
          </cell>
          <cell r="N363">
            <v>41114</v>
          </cell>
          <cell r="O363">
            <v>87754</v>
          </cell>
          <cell r="P363">
            <v>173628</v>
          </cell>
        </row>
        <row r="364">
          <cell r="A364" t="str">
            <v>0821</v>
          </cell>
          <cell r="B364" t="str">
            <v>Greater Fall River Regional Vocational Technical</v>
          </cell>
          <cell r="C364">
            <v>0</v>
          </cell>
          <cell r="D364" t="str">
            <v>2505485</v>
          </cell>
          <cell r="E364">
            <v>241.98324568703003</v>
          </cell>
          <cell r="F364">
            <v>1412</v>
          </cell>
          <cell r="G364">
            <v>17.137623632225932</v>
          </cell>
          <cell r="H364" t="str">
            <v>Yes</v>
          </cell>
          <cell r="I364" t="str">
            <v>Yes</v>
          </cell>
          <cell r="J364" t="str">
            <v>Yes</v>
          </cell>
          <cell r="K364">
            <v>157225</v>
          </cell>
          <cell r="L364">
            <v>48116</v>
          </cell>
          <cell r="M364">
            <v>155671</v>
          </cell>
          <cell r="N364">
            <v>182497</v>
          </cell>
          <cell r="O364">
            <v>338168</v>
          </cell>
          <cell r="P364">
            <v>543509</v>
          </cell>
        </row>
        <row r="365">
          <cell r="A365" t="str">
            <v>0823</v>
          </cell>
          <cell r="B365" t="str">
            <v>Greater Lawrence Regional Vocational Technical</v>
          </cell>
          <cell r="C365">
            <v>0</v>
          </cell>
          <cell r="D365" t="str">
            <v>2505470</v>
          </cell>
          <cell r="E365">
            <v>357.65393871432423</v>
          </cell>
          <cell r="F365">
            <v>1692</v>
          </cell>
          <cell r="G365">
            <v>21.137939640326501</v>
          </cell>
          <cell r="H365" t="str">
            <v>Yes</v>
          </cell>
          <cell r="I365" t="str">
            <v>Yes</v>
          </cell>
          <cell r="J365" t="str">
            <v>Yes</v>
          </cell>
          <cell r="K365">
            <v>232234</v>
          </cell>
          <cell r="L365">
            <v>62784</v>
          </cell>
          <cell r="M365">
            <v>225613</v>
          </cell>
          <cell r="N365">
            <v>263276</v>
          </cell>
          <cell r="O365">
            <v>488889</v>
          </cell>
          <cell r="P365">
            <v>783907</v>
          </cell>
        </row>
        <row r="366">
          <cell r="A366" t="str">
            <v>0825</v>
          </cell>
          <cell r="B366" t="str">
            <v>Greater New Bedford Regional Vocational Technical</v>
          </cell>
          <cell r="C366">
            <v>0</v>
          </cell>
          <cell r="D366" t="str">
            <v>2508440</v>
          </cell>
          <cell r="E366">
            <v>358.48154434821555</v>
          </cell>
          <cell r="F366">
            <v>2095</v>
          </cell>
          <cell r="G366">
            <v>17.11129089967616</v>
          </cell>
          <cell r="H366" t="str">
            <v>Yes</v>
          </cell>
          <cell r="I366" t="str">
            <v>Yes</v>
          </cell>
          <cell r="J366" t="str">
            <v>Yes</v>
          </cell>
          <cell r="K366">
            <v>231495</v>
          </cell>
          <cell r="L366">
            <v>69368</v>
          </cell>
          <cell r="M366">
            <v>232063</v>
          </cell>
          <cell r="N366">
            <v>273185</v>
          </cell>
          <cell r="O366">
            <v>505248</v>
          </cell>
          <cell r="P366">
            <v>806111</v>
          </cell>
        </row>
        <row r="367">
          <cell r="A367" t="str">
            <v>0828</v>
          </cell>
          <cell r="B367" t="str">
            <v>Greater Lowell Regional Vocational Technical</v>
          </cell>
          <cell r="C367">
            <v>0</v>
          </cell>
          <cell r="D367" t="str">
            <v>2505480</v>
          </cell>
          <cell r="E367">
            <v>325.66031413158913</v>
          </cell>
          <cell r="F367">
            <v>2282</v>
          </cell>
          <cell r="G367">
            <v>14.270828840122222</v>
          </cell>
          <cell r="H367" t="str">
            <v>Yes</v>
          </cell>
          <cell r="I367" t="str">
            <v>Yes</v>
          </cell>
          <cell r="J367" t="str">
            <v>Yes</v>
          </cell>
          <cell r="K367">
            <v>256155</v>
          </cell>
          <cell r="L367">
            <v>63889</v>
          </cell>
          <cell r="M367">
            <v>202429</v>
          </cell>
          <cell r="N367">
            <v>232840</v>
          </cell>
          <cell r="O367">
            <v>435269</v>
          </cell>
          <cell r="P367">
            <v>755313</v>
          </cell>
        </row>
        <row r="368">
          <cell r="A368" t="str">
            <v>0829</v>
          </cell>
          <cell r="B368" t="str">
            <v>South Middlesex Regional Vocational Technical</v>
          </cell>
          <cell r="C368">
            <v>0</v>
          </cell>
          <cell r="D368" t="str">
            <v>2511060</v>
          </cell>
          <cell r="E368">
            <v>123.4901575962423</v>
          </cell>
          <cell r="F368">
            <v>842</v>
          </cell>
          <cell r="G368">
            <v>14.666289500741362</v>
          </cell>
          <cell r="H368" t="str">
            <v>Yes</v>
          </cell>
          <cell r="I368" t="str">
            <v>Yes</v>
          </cell>
          <cell r="J368" t="str">
            <v>Yes</v>
          </cell>
          <cell r="K368">
            <v>95285</v>
          </cell>
          <cell r="L368">
            <v>12505</v>
          </cell>
          <cell r="M368">
            <v>54160</v>
          </cell>
          <cell r="N368">
            <v>55643</v>
          </cell>
          <cell r="O368">
            <v>109803</v>
          </cell>
          <cell r="P368">
            <v>217593</v>
          </cell>
        </row>
        <row r="369">
          <cell r="A369" t="str">
            <v>0830</v>
          </cell>
          <cell r="B369" t="str">
            <v>Minuteman Regional Vocational Technical</v>
          </cell>
          <cell r="C369">
            <v>0</v>
          </cell>
          <cell r="D369" t="str">
            <v>2507985</v>
          </cell>
          <cell r="E369">
            <v>50.879978752654132</v>
          </cell>
          <cell r="F369">
            <v>691</v>
          </cell>
          <cell r="G369">
            <v>7.3632386038573294</v>
          </cell>
          <cell r="H369" t="str">
            <v>Yes</v>
          </cell>
          <cell r="I369" t="str">
            <v>No</v>
          </cell>
          <cell r="J369" t="str">
            <v>Yes</v>
          </cell>
          <cell r="K369">
            <v>41179</v>
          </cell>
          <cell r="L369">
            <v>0</v>
          </cell>
          <cell r="M369">
            <v>5886</v>
          </cell>
          <cell r="N369">
            <v>6627</v>
          </cell>
          <cell r="O369">
            <v>12513</v>
          </cell>
          <cell r="P369">
            <v>53692</v>
          </cell>
        </row>
        <row r="370">
          <cell r="A370" t="str">
            <v>0832</v>
          </cell>
          <cell r="B370" t="str">
            <v>Montachusett Regional Vocational Technical</v>
          </cell>
          <cell r="C370">
            <v>0</v>
          </cell>
          <cell r="D370" t="str">
            <v>2508050</v>
          </cell>
          <cell r="E370">
            <v>196.61177626499412</v>
          </cell>
          <cell r="F370">
            <v>1409</v>
          </cell>
          <cell r="G370">
            <v>13.953994057132302</v>
          </cell>
          <cell r="H370" t="str">
            <v>Yes</v>
          </cell>
          <cell r="I370" t="str">
            <v>No</v>
          </cell>
          <cell r="J370" t="str">
            <v>Yes</v>
          </cell>
          <cell r="K370">
            <v>130293</v>
          </cell>
          <cell r="L370">
            <v>0</v>
          </cell>
          <cell r="M370">
            <v>85585</v>
          </cell>
          <cell r="N370">
            <v>81672</v>
          </cell>
          <cell r="O370">
            <v>167257</v>
          </cell>
          <cell r="P370">
            <v>297550</v>
          </cell>
        </row>
        <row r="371">
          <cell r="A371" t="str">
            <v>0851</v>
          </cell>
          <cell r="B371" t="str">
            <v>Northern Berkshire Regional Vocational Technical</v>
          </cell>
          <cell r="C371">
            <v>0</v>
          </cell>
          <cell r="D371" t="str">
            <v>2508950</v>
          </cell>
          <cell r="E371">
            <v>70.87778025363707</v>
          </cell>
          <cell r="F371">
            <v>505</v>
          </cell>
          <cell r="G371">
            <v>14.035204010621216</v>
          </cell>
          <cell r="H371" t="str">
            <v>Yes</v>
          </cell>
          <cell r="I371" t="str">
            <v>Yes</v>
          </cell>
          <cell r="J371" t="str">
            <v>Yes</v>
          </cell>
          <cell r="K371">
            <v>55971</v>
          </cell>
          <cell r="L371">
            <v>14047</v>
          </cell>
          <cell r="M371">
            <v>31988</v>
          </cell>
          <cell r="N371">
            <v>32927</v>
          </cell>
          <cell r="O371">
            <v>64915</v>
          </cell>
          <cell r="P371">
            <v>134933</v>
          </cell>
        </row>
        <row r="372">
          <cell r="A372" t="str">
            <v>0852</v>
          </cell>
          <cell r="B372" t="str">
            <v>Nashoba Valley Regional Vocational Technical</v>
          </cell>
          <cell r="C372">
            <v>0</v>
          </cell>
          <cell r="D372" t="str">
            <v>2508320</v>
          </cell>
          <cell r="E372">
            <v>70.338160970216009</v>
          </cell>
          <cell r="F372">
            <v>750</v>
          </cell>
          <cell r="G372">
            <v>9.3784214626954796</v>
          </cell>
          <cell r="H372" t="str">
            <v>Yes</v>
          </cell>
          <cell r="I372" t="str">
            <v>No</v>
          </cell>
          <cell r="J372" t="str">
            <v>Yes</v>
          </cell>
          <cell r="K372">
            <v>59823</v>
          </cell>
          <cell r="L372">
            <v>0</v>
          </cell>
          <cell r="M372">
            <v>16089</v>
          </cell>
          <cell r="N372">
            <v>16406</v>
          </cell>
          <cell r="O372">
            <v>32495</v>
          </cell>
          <cell r="P372">
            <v>92318</v>
          </cell>
        </row>
        <row r="373">
          <cell r="A373" t="str">
            <v>0853</v>
          </cell>
          <cell r="B373" t="str">
            <v>Northeast Metropolitan Regional Vocational Technical</v>
          </cell>
          <cell r="C373">
            <v>0</v>
          </cell>
          <cell r="D373" t="str">
            <v>2508960</v>
          </cell>
          <cell r="E373">
            <v>223.64612927698056</v>
          </cell>
          <cell r="F373">
            <v>1292</v>
          </cell>
          <cell r="G373">
            <v>17.310071925462911</v>
          </cell>
          <cell r="H373" t="str">
            <v>Yes</v>
          </cell>
          <cell r="I373" t="str">
            <v>Yes</v>
          </cell>
          <cell r="J373" t="str">
            <v>Yes</v>
          </cell>
          <cell r="K373">
            <v>147790</v>
          </cell>
          <cell r="L373">
            <v>30291</v>
          </cell>
          <cell r="M373">
            <v>110932</v>
          </cell>
          <cell r="N373">
            <v>119296</v>
          </cell>
          <cell r="O373">
            <v>230228</v>
          </cell>
          <cell r="P373">
            <v>408309</v>
          </cell>
        </row>
        <row r="374">
          <cell r="A374" t="str">
            <v>0855</v>
          </cell>
          <cell r="B374" t="str">
            <v>Old Colony Regional Vocational Technical</v>
          </cell>
          <cell r="C374">
            <v>0</v>
          </cell>
          <cell r="D374" t="str">
            <v>2509140</v>
          </cell>
          <cell r="E374">
            <v>39.886419972501812</v>
          </cell>
          <cell r="F374">
            <v>561</v>
          </cell>
          <cell r="G374">
            <v>7.109878782977149</v>
          </cell>
          <cell r="H374" t="str">
            <v>Yes</v>
          </cell>
          <cell r="I374" t="str">
            <v>No</v>
          </cell>
          <cell r="J374" t="str">
            <v>Yes</v>
          </cell>
          <cell r="K374">
            <v>28180</v>
          </cell>
          <cell r="L374">
            <v>0</v>
          </cell>
          <cell r="M374">
            <v>12833</v>
          </cell>
          <cell r="N374">
            <v>11823</v>
          </cell>
          <cell r="O374">
            <v>24656</v>
          </cell>
          <cell r="P374">
            <v>52836</v>
          </cell>
        </row>
        <row r="375">
          <cell r="A375" t="str">
            <v>0860</v>
          </cell>
          <cell r="B375" t="str">
            <v>Pathfinder Regional Vocational Technical</v>
          </cell>
          <cell r="C375">
            <v>0</v>
          </cell>
          <cell r="D375" t="str">
            <v>2509310</v>
          </cell>
          <cell r="E375">
            <v>106.7195428248945</v>
          </cell>
          <cell r="F375">
            <v>640</v>
          </cell>
          <cell r="G375">
            <v>16.674928566389784</v>
          </cell>
          <cell r="H375" t="str">
            <v>Yes</v>
          </cell>
          <cell r="I375" t="str">
            <v>Yes</v>
          </cell>
          <cell r="J375" t="str">
            <v>Yes</v>
          </cell>
          <cell r="K375">
            <v>71040</v>
          </cell>
          <cell r="L375">
            <v>16206</v>
          </cell>
          <cell r="M375">
            <v>49115</v>
          </cell>
          <cell r="N375">
            <v>44233</v>
          </cell>
          <cell r="O375">
            <v>93348</v>
          </cell>
          <cell r="P375">
            <v>180594</v>
          </cell>
        </row>
        <row r="376">
          <cell r="A376" t="str">
            <v>0871</v>
          </cell>
          <cell r="B376" t="str">
            <v>Shawsheen Valley Regional Vocational Technical</v>
          </cell>
          <cell r="C376">
            <v>0</v>
          </cell>
          <cell r="D376" t="str">
            <v>2510615</v>
          </cell>
          <cell r="E376">
            <v>85.394780506505242</v>
          </cell>
          <cell r="F376">
            <v>1292</v>
          </cell>
          <cell r="G376">
            <v>6.6095031351784268</v>
          </cell>
          <cell r="H376" t="str">
            <v>Yes</v>
          </cell>
          <cell r="I376" t="str">
            <v>No</v>
          </cell>
          <cell r="J376" t="str">
            <v>Yes</v>
          </cell>
          <cell r="K376">
            <v>62682</v>
          </cell>
          <cell r="L376">
            <v>0</v>
          </cell>
          <cell r="M376">
            <v>21169</v>
          </cell>
          <cell r="N376">
            <v>21667</v>
          </cell>
          <cell r="O376">
            <v>42836</v>
          </cell>
          <cell r="P376">
            <v>105518</v>
          </cell>
        </row>
        <row r="377">
          <cell r="A377" t="str">
            <v>0872</v>
          </cell>
          <cell r="B377" t="str">
            <v>Southeastern Regional Vocational Technical</v>
          </cell>
          <cell r="C377">
            <v>0</v>
          </cell>
          <cell r="D377" t="str">
            <v>2511020</v>
          </cell>
          <cell r="E377">
            <v>164.72844080889919</v>
          </cell>
          <cell r="F377">
            <v>1558</v>
          </cell>
          <cell r="G377">
            <v>10.573070655256688</v>
          </cell>
          <cell r="H377" t="str">
            <v>Yes</v>
          </cell>
          <cell r="I377" t="str">
            <v>No</v>
          </cell>
          <cell r="J377" t="str">
            <v>Yes</v>
          </cell>
          <cell r="K377">
            <v>114181</v>
          </cell>
          <cell r="L377">
            <v>0</v>
          </cell>
          <cell r="M377">
            <v>90453</v>
          </cell>
          <cell r="N377">
            <v>99851</v>
          </cell>
          <cell r="O377">
            <v>190304</v>
          </cell>
          <cell r="P377">
            <v>304485</v>
          </cell>
        </row>
        <row r="378">
          <cell r="A378" t="str">
            <v>0873</v>
          </cell>
          <cell r="B378" t="str">
            <v>South Shore Regional Vocational Technical</v>
          </cell>
          <cell r="C378">
            <v>0</v>
          </cell>
          <cell r="D378" t="str">
            <v>2510930</v>
          </cell>
          <cell r="E378">
            <v>50.424643796191667</v>
          </cell>
          <cell r="F378">
            <v>653</v>
          </cell>
          <cell r="G378">
            <v>7.7219975185592098</v>
          </cell>
          <cell r="H378" t="str">
            <v>Yes</v>
          </cell>
          <cell r="I378" t="str">
            <v>No</v>
          </cell>
          <cell r="J378" t="str">
            <v>Yes</v>
          </cell>
          <cell r="K378">
            <v>38325</v>
          </cell>
          <cell r="L378">
            <v>0</v>
          </cell>
          <cell r="M378">
            <v>14213</v>
          </cell>
          <cell r="N378">
            <v>13571</v>
          </cell>
          <cell r="O378">
            <v>27784</v>
          </cell>
          <cell r="P378">
            <v>66109</v>
          </cell>
        </row>
        <row r="379">
          <cell r="A379" t="str">
            <v>0876</v>
          </cell>
          <cell r="B379" t="str">
            <v>Southern Worcester County Regional Vocational School District</v>
          </cell>
          <cell r="C379">
            <v>0</v>
          </cell>
          <cell r="D379" t="str">
            <v>2511050</v>
          </cell>
          <cell r="E379">
            <v>135.63307875682949</v>
          </cell>
          <cell r="F379">
            <v>1185</v>
          </cell>
          <cell r="G379">
            <v>11.445829430956069</v>
          </cell>
          <cell r="H379" t="str">
            <v>Yes</v>
          </cell>
          <cell r="I379" t="str">
            <v>No</v>
          </cell>
          <cell r="J379" t="str">
            <v>Yes</v>
          </cell>
          <cell r="K379">
            <v>92332</v>
          </cell>
          <cell r="L379">
            <v>0</v>
          </cell>
          <cell r="M379">
            <v>59262</v>
          </cell>
          <cell r="N379">
            <v>55826</v>
          </cell>
          <cell r="O379">
            <v>115088</v>
          </cell>
          <cell r="P379">
            <v>207420</v>
          </cell>
        </row>
        <row r="380">
          <cell r="A380" t="str">
            <v>0878</v>
          </cell>
          <cell r="B380" t="str">
            <v>Tri-County Regional Vocational Technical</v>
          </cell>
          <cell r="C380">
            <v>0</v>
          </cell>
          <cell r="D380" t="str">
            <v>2511735</v>
          </cell>
          <cell r="E380">
            <v>67.82192850228013</v>
          </cell>
          <cell r="F380">
            <v>957</v>
          </cell>
          <cell r="G380">
            <v>7.0869308779812128</v>
          </cell>
          <cell r="H380" t="str">
            <v>Yes</v>
          </cell>
          <cell r="I380" t="str">
            <v>No</v>
          </cell>
          <cell r="J380" t="str">
            <v>Yes</v>
          </cell>
          <cell r="K380">
            <v>56828</v>
          </cell>
          <cell r="L380">
            <v>0</v>
          </cell>
          <cell r="M380">
            <v>14179</v>
          </cell>
          <cell r="N380">
            <v>15754</v>
          </cell>
          <cell r="O380">
            <v>29933</v>
          </cell>
          <cell r="P380">
            <v>86761</v>
          </cell>
        </row>
        <row r="381">
          <cell r="A381" t="str">
            <v>0879</v>
          </cell>
          <cell r="B381" t="str">
            <v>Upper Cape Cod Regional Vocational Technical</v>
          </cell>
          <cell r="C381">
            <v>0</v>
          </cell>
          <cell r="D381" t="str">
            <v>2511800</v>
          </cell>
          <cell r="E381">
            <v>102.26089287785413</v>
          </cell>
          <cell r="F381">
            <v>769</v>
          </cell>
          <cell r="G381">
            <v>13.297905445754772</v>
          </cell>
          <cell r="H381" t="str">
            <v>Yes</v>
          </cell>
          <cell r="I381" t="str">
            <v>No</v>
          </cell>
          <cell r="J381" t="str">
            <v>Yes</v>
          </cell>
          <cell r="K381">
            <v>68502</v>
          </cell>
          <cell r="L381">
            <v>0</v>
          </cell>
          <cell r="M381">
            <v>43122</v>
          </cell>
          <cell r="N381">
            <v>37706</v>
          </cell>
          <cell r="O381">
            <v>80828</v>
          </cell>
          <cell r="P381">
            <v>149330</v>
          </cell>
        </row>
        <row r="382">
          <cell r="A382" t="str">
            <v>0885</v>
          </cell>
          <cell r="B382" t="str">
            <v>Whittier Regional Vocational Technical</v>
          </cell>
          <cell r="C382">
            <v>0</v>
          </cell>
          <cell r="D382" t="str">
            <v>2512950</v>
          </cell>
          <cell r="E382">
            <v>149.78765866185697</v>
          </cell>
          <cell r="F382">
            <v>1277</v>
          </cell>
          <cell r="G382">
            <v>11.729652205313769</v>
          </cell>
          <cell r="H382" t="str">
            <v>Yes</v>
          </cell>
          <cell r="I382" t="str">
            <v>No</v>
          </cell>
          <cell r="J382" t="str">
            <v>Yes</v>
          </cell>
          <cell r="K382">
            <v>114449</v>
          </cell>
          <cell r="L382">
            <v>0</v>
          </cell>
          <cell r="M382">
            <v>70399</v>
          </cell>
          <cell r="N382">
            <v>73438</v>
          </cell>
          <cell r="O382">
            <v>143837</v>
          </cell>
          <cell r="P382">
            <v>258286</v>
          </cell>
        </row>
        <row r="383">
          <cell r="A383" t="str">
            <v>0910</v>
          </cell>
          <cell r="B383" t="str">
            <v>Bristol County Agricultural</v>
          </cell>
          <cell r="C383">
            <v>0</v>
          </cell>
          <cell r="D383" t="str">
            <v>2503070</v>
          </cell>
          <cell r="E383">
            <v>55.866042229620767</v>
          </cell>
          <cell r="F383">
            <v>549</v>
          </cell>
          <cell r="G383">
            <v>10.175963976251523</v>
          </cell>
          <cell r="H383" t="str">
            <v>Yes</v>
          </cell>
          <cell r="I383" t="str">
            <v>No</v>
          </cell>
          <cell r="J383" t="str">
            <v>Yes</v>
          </cell>
          <cell r="K383">
            <v>36989</v>
          </cell>
          <cell r="L383">
            <v>0</v>
          </cell>
          <cell r="M383">
            <v>28605</v>
          </cell>
          <cell r="N383">
            <v>30299</v>
          </cell>
          <cell r="O383">
            <v>58904</v>
          </cell>
          <cell r="P383">
            <v>95893</v>
          </cell>
        </row>
        <row r="384">
          <cell r="A384" t="str">
            <v>0915</v>
          </cell>
          <cell r="B384" t="str">
            <v>Norfolk County Agricultural</v>
          </cell>
          <cell r="C384">
            <v>0</v>
          </cell>
          <cell r="D384" t="str">
            <v>2508650</v>
          </cell>
          <cell r="E384">
            <v>35.170891746332728</v>
          </cell>
          <cell r="F384">
            <v>580</v>
          </cell>
          <cell r="G384">
            <v>6.0639468528159615</v>
          </cell>
          <cell r="H384" t="str">
            <v>Yes</v>
          </cell>
          <cell r="I384" t="str">
            <v>No</v>
          </cell>
          <cell r="J384" t="str">
            <v>Yes</v>
          </cell>
          <cell r="K384">
            <v>24598</v>
          </cell>
          <cell r="L384">
            <v>0</v>
          </cell>
          <cell r="M384">
            <v>13373</v>
          </cell>
          <cell r="N384">
            <v>15171</v>
          </cell>
          <cell r="O384">
            <v>28544</v>
          </cell>
          <cell r="P384">
            <v>53142</v>
          </cell>
        </row>
        <row r="385">
          <cell r="A385" t="str">
            <v>3502</v>
          </cell>
          <cell r="B385" t="str">
            <v>Baystate Academy Charter Public School (District)</v>
          </cell>
          <cell r="C385">
            <v>0</v>
          </cell>
          <cell r="D385" t="str">
            <v>2500550</v>
          </cell>
          <cell r="E385">
            <v>164.74651694790492</v>
          </cell>
          <cell r="F385">
            <v>402</v>
          </cell>
          <cell r="G385">
            <v>40.981720633807193</v>
          </cell>
          <cell r="H385" t="str">
            <v>Yes</v>
          </cell>
          <cell r="I385" t="str">
            <v>Yes</v>
          </cell>
          <cell r="J385" t="str">
            <v>Yes</v>
          </cell>
          <cell r="K385">
            <v>110689</v>
          </cell>
          <cell r="L385">
            <v>36416</v>
          </cell>
          <cell r="M385">
            <v>136380</v>
          </cell>
          <cell r="N385">
            <v>183871</v>
          </cell>
          <cell r="O385">
            <v>320251</v>
          </cell>
          <cell r="P385">
            <v>467356</v>
          </cell>
        </row>
        <row r="386">
          <cell r="A386" t="str">
            <v>3503</v>
          </cell>
          <cell r="B386" t="str">
            <v>Collegiate Charter School of Lowell (District)</v>
          </cell>
          <cell r="C386">
            <v>0</v>
          </cell>
          <cell r="D386" t="str">
            <v>2500545</v>
          </cell>
          <cell r="E386">
            <v>212.3195546789519</v>
          </cell>
          <cell r="F386">
            <v>1203</v>
          </cell>
          <cell r="G386">
            <v>17.649173290020936</v>
          </cell>
          <cell r="H386" t="str">
            <v>Yes</v>
          </cell>
          <cell r="I386" t="str">
            <v>Yes</v>
          </cell>
          <cell r="J386" t="str">
            <v>Yes</v>
          </cell>
          <cell r="K386">
            <v>137366</v>
          </cell>
          <cell r="L386">
            <v>44567</v>
          </cell>
          <cell r="M386">
            <v>134276</v>
          </cell>
          <cell r="N386">
            <v>156499</v>
          </cell>
          <cell r="O386">
            <v>290775</v>
          </cell>
          <cell r="P386">
            <v>472708</v>
          </cell>
        </row>
        <row r="387">
          <cell r="A387" t="str">
            <v>3505</v>
          </cell>
          <cell r="B387" t="str">
            <v>UP Academy Charter School of Dorchester (District)</v>
          </cell>
          <cell r="C387">
            <v>0</v>
          </cell>
          <cell r="D387" t="str">
            <v>2500549</v>
          </cell>
          <cell r="E387">
            <v>203.78928233951709</v>
          </cell>
          <cell r="F387">
            <v>559</v>
          </cell>
          <cell r="G387">
            <v>36.456043352328649</v>
          </cell>
          <cell r="H387" t="str">
            <v>Yes</v>
          </cell>
          <cell r="I387" t="str">
            <v>Yes</v>
          </cell>
          <cell r="J387" t="str">
            <v>Yes</v>
          </cell>
          <cell r="K387">
            <v>186314</v>
          </cell>
          <cell r="L387">
            <v>52615</v>
          </cell>
          <cell r="M387">
            <v>185687</v>
          </cell>
          <cell r="N387">
            <v>267050</v>
          </cell>
          <cell r="O387">
            <v>452737</v>
          </cell>
          <cell r="P387">
            <v>691666</v>
          </cell>
        </row>
        <row r="388">
          <cell r="A388" t="str">
            <v>3506</v>
          </cell>
          <cell r="B388" t="str">
            <v>Pioneer Charter School of Science II (District)</v>
          </cell>
          <cell r="C388">
            <v>1</v>
          </cell>
          <cell r="D388" t="str">
            <v>2500546</v>
          </cell>
          <cell r="E388">
            <v>59.972171790368208</v>
          </cell>
          <cell r="F388">
            <v>462</v>
          </cell>
          <cell r="G388">
            <v>12.980989565014763</v>
          </cell>
          <cell r="H388" t="str">
            <v>Yes</v>
          </cell>
          <cell r="I388" t="str">
            <v>No</v>
          </cell>
          <cell r="J388" t="str">
            <v>Yes</v>
          </cell>
          <cell r="K388">
            <v>39469</v>
          </cell>
          <cell r="L388">
            <v>0</v>
          </cell>
          <cell r="M388">
            <v>31353</v>
          </cell>
          <cell r="N388">
            <v>33243</v>
          </cell>
          <cell r="O388">
            <v>64596</v>
          </cell>
          <cell r="P388">
            <v>104065</v>
          </cell>
        </row>
        <row r="389">
          <cell r="A389" t="str">
            <v>3508</v>
          </cell>
          <cell r="B389" t="str">
            <v>Phoenix Academy Public Charter High School, Springfield (District)</v>
          </cell>
          <cell r="C389">
            <v>0</v>
          </cell>
          <cell r="D389" t="str">
            <v>2500555</v>
          </cell>
          <cell r="E389">
            <v>73.439703475419805</v>
          </cell>
          <cell r="F389">
            <v>166</v>
          </cell>
          <cell r="G389">
            <v>44.240785226156497</v>
          </cell>
          <cell r="H389" t="str">
            <v>Yes</v>
          </cell>
          <cell r="I389" t="str">
            <v>Yes</v>
          </cell>
          <cell r="J389" t="str">
            <v>Yes</v>
          </cell>
          <cell r="K389">
            <v>62000</v>
          </cell>
          <cell r="L389">
            <v>17500</v>
          </cell>
          <cell r="M389">
            <v>60344</v>
          </cell>
          <cell r="N389">
            <v>81062</v>
          </cell>
          <cell r="O389">
            <v>141406</v>
          </cell>
          <cell r="P389">
            <v>220906</v>
          </cell>
        </row>
        <row r="390">
          <cell r="A390" t="str">
            <v>3509</v>
          </cell>
          <cell r="B390" t="str">
            <v>Argosy Collegiate Charter School (District)</v>
          </cell>
          <cell r="C390">
            <v>0</v>
          </cell>
          <cell r="D390" t="str">
            <v>2500552</v>
          </cell>
          <cell r="E390">
            <v>156.12277931347899</v>
          </cell>
          <cell r="F390">
            <v>553</v>
          </cell>
          <cell r="G390">
            <v>28.231967326126401</v>
          </cell>
          <cell r="H390" t="str">
            <v>Yes</v>
          </cell>
          <cell r="I390" t="str">
            <v>Yes</v>
          </cell>
          <cell r="J390" t="str">
            <v>Yes</v>
          </cell>
          <cell r="K390">
            <v>100353</v>
          </cell>
          <cell r="L390">
            <v>34229</v>
          </cell>
          <cell r="M390">
            <v>104047</v>
          </cell>
          <cell r="N390">
            <v>123459</v>
          </cell>
          <cell r="O390">
            <v>227506</v>
          </cell>
          <cell r="P390">
            <v>362088</v>
          </cell>
        </row>
        <row r="391">
          <cell r="A391" t="str">
            <v>3510</v>
          </cell>
          <cell r="B391" t="str">
            <v>Springfield Preparatory Charter School (District)</v>
          </cell>
          <cell r="C391">
            <v>0</v>
          </cell>
          <cell r="D391" t="str">
            <v>2510001</v>
          </cell>
          <cell r="E391">
            <v>171.76527071947709</v>
          </cell>
          <cell r="F391">
            <v>487</v>
          </cell>
          <cell r="G391">
            <v>35.270076123095912</v>
          </cell>
          <cell r="H391" t="str">
            <v>Yes</v>
          </cell>
          <cell r="I391" t="str">
            <v>Yes</v>
          </cell>
          <cell r="J391" t="str">
            <v>Yes</v>
          </cell>
          <cell r="K391">
            <v>113011</v>
          </cell>
          <cell r="L391">
            <v>37900</v>
          </cell>
          <cell r="M391">
            <v>141766</v>
          </cell>
          <cell r="N391">
            <v>190802</v>
          </cell>
          <cell r="O391">
            <v>332568</v>
          </cell>
          <cell r="P391">
            <v>483479</v>
          </cell>
        </row>
        <row r="392">
          <cell r="A392" t="str">
            <v>3513</v>
          </cell>
          <cell r="B392" t="str">
            <v>New Heights Charter School of Brockton (District)</v>
          </cell>
          <cell r="C392">
            <v>0</v>
          </cell>
          <cell r="D392" t="str">
            <v>2510002</v>
          </cell>
          <cell r="E392">
            <v>107.02877364797767</v>
          </cell>
          <cell r="F392">
            <v>741</v>
          </cell>
          <cell r="G392">
            <v>14.443829102291181</v>
          </cell>
          <cell r="H392" t="str">
            <v>Yes</v>
          </cell>
          <cell r="I392" t="str">
            <v>No</v>
          </cell>
          <cell r="J392" t="str">
            <v>Yes</v>
          </cell>
          <cell r="K392">
            <v>76575</v>
          </cell>
          <cell r="L392">
            <v>0</v>
          </cell>
          <cell r="M392">
            <v>62691</v>
          </cell>
          <cell r="N392">
            <v>69941</v>
          </cell>
          <cell r="O392">
            <v>132632</v>
          </cell>
          <cell r="P392">
            <v>209207</v>
          </cell>
        </row>
        <row r="393">
          <cell r="A393" t="str">
            <v>3514</v>
          </cell>
          <cell r="B393" t="str">
            <v>Libertas Academy Charter School (District)</v>
          </cell>
          <cell r="C393">
            <v>1</v>
          </cell>
          <cell r="D393" t="str">
            <v>2510013</v>
          </cell>
          <cell r="E393">
            <v>172.31198674418644</v>
          </cell>
          <cell r="F393">
            <v>411</v>
          </cell>
          <cell r="G393">
            <v>41.925057601991838</v>
          </cell>
          <cell r="H393" t="str">
            <v>Yes</v>
          </cell>
          <cell r="I393" t="str">
            <v>Yes</v>
          </cell>
          <cell r="J393" t="str">
            <v>Yes</v>
          </cell>
          <cell r="K393">
            <v>119559</v>
          </cell>
          <cell r="L393">
            <v>38313</v>
          </cell>
          <cell r="M393">
            <v>143161</v>
          </cell>
          <cell r="N393">
            <v>193238</v>
          </cell>
          <cell r="O393">
            <v>336399</v>
          </cell>
          <cell r="P393">
            <v>494271</v>
          </cell>
        </row>
        <row r="394">
          <cell r="A394" t="str">
            <v>3515</v>
          </cell>
          <cell r="B394" t="str">
            <v>Old Sturbridge Academy Charter Public School (District)</v>
          </cell>
          <cell r="C394">
            <v>0</v>
          </cell>
          <cell r="D394" t="str">
            <v>2510014</v>
          </cell>
          <cell r="E394">
            <v>48.635744101296602</v>
          </cell>
          <cell r="F394">
            <v>357</v>
          </cell>
          <cell r="G394">
            <v>13.623457731455639</v>
          </cell>
          <cell r="H394" t="str">
            <v>Yes</v>
          </cell>
          <cell r="I394" t="str">
            <v>No</v>
          </cell>
          <cell r="J394" t="str">
            <v>Yes</v>
          </cell>
          <cell r="K394">
            <v>34189</v>
          </cell>
          <cell r="L394">
            <v>0</v>
          </cell>
          <cell r="M394">
            <v>22864</v>
          </cell>
          <cell r="N394">
            <v>21454</v>
          </cell>
          <cell r="O394">
            <v>44318</v>
          </cell>
          <cell r="P394">
            <v>78507</v>
          </cell>
        </row>
        <row r="395">
          <cell r="A395" t="str">
            <v>3516</v>
          </cell>
          <cell r="B395" t="str">
            <v>Hampden Charter School of Science West (District)</v>
          </cell>
          <cell r="C395">
            <v>1</v>
          </cell>
          <cell r="D395" t="str">
            <v>2510021</v>
          </cell>
          <cell r="E395">
            <v>101.30480255452345</v>
          </cell>
          <cell r="F395">
            <v>367</v>
          </cell>
          <cell r="G395">
            <v>27.603488434475054</v>
          </cell>
          <cell r="H395" t="str">
            <v>Yes</v>
          </cell>
          <cell r="I395" t="str">
            <v>Yes</v>
          </cell>
          <cell r="J395" t="str">
            <v>Yes</v>
          </cell>
          <cell r="K395">
            <v>69491</v>
          </cell>
          <cell r="L395">
            <v>21026</v>
          </cell>
          <cell r="M395">
            <v>72381</v>
          </cell>
          <cell r="N395">
            <v>90112</v>
          </cell>
          <cell r="O395">
            <v>162493</v>
          </cell>
          <cell r="P395">
            <v>253010</v>
          </cell>
        </row>
        <row r="396">
          <cell r="A396" t="str">
            <v>3517</v>
          </cell>
          <cell r="B396" t="str">
            <v>Map Academy Charter School (District)</v>
          </cell>
          <cell r="C396">
            <v>0</v>
          </cell>
          <cell r="D396" t="str">
            <v>2510022</v>
          </cell>
          <cell r="E396">
            <v>46.972201751313577</v>
          </cell>
          <cell r="F396">
            <v>251</v>
          </cell>
          <cell r="G396">
            <v>18.714024602116957</v>
          </cell>
          <cell r="H396" t="str">
            <v>Yes</v>
          </cell>
          <cell r="I396" t="str">
            <v>Yes</v>
          </cell>
          <cell r="J396" t="str">
            <v>Yes</v>
          </cell>
          <cell r="K396">
            <v>34707</v>
          </cell>
          <cell r="L396">
            <v>2148</v>
          </cell>
          <cell r="M396">
            <v>17679</v>
          </cell>
          <cell r="N396">
            <v>16042</v>
          </cell>
          <cell r="O396">
            <v>33721</v>
          </cell>
          <cell r="P396">
            <v>70576</v>
          </cell>
        </row>
        <row r="397">
          <cell r="A397" t="str">
            <v>3518</v>
          </cell>
          <cell r="B397" t="str">
            <v>Phoenix Academy Public Charter High School, Lawrence (District)</v>
          </cell>
          <cell r="C397">
            <v>0</v>
          </cell>
          <cell r="D397" t="str">
            <v>2510024</v>
          </cell>
          <cell r="E397">
            <v>34.217105529496529</v>
          </cell>
          <cell r="F397">
            <v>125</v>
          </cell>
          <cell r="G397">
            <v>27.373684423597233</v>
          </cell>
          <cell r="H397" t="str">
            <v>Yes</v>
          </cell>
          <cell r="I397" t="str">
            <v>Yes</v>
          </cell>
          <cell r="J397" t="str">
            <v>Yes</v>
          </cell>
          <cell r="K397">
            <v>28512</v>
          </cell>
          <cell r="L397">
            <v>8582</v>
          </cell>
          <cell r="M397">
            <v>22003</v>
          </cell>
          <cell r="N397">
            <v>25659</v>
          </cell>
          <cell r="O397">
            <v>47662</v>
          </cell>
          <cell r="P397">
            <v>84756</v>
          </cell>
        </row>
        <row r="398">
          <cell r="A398" t="str">
            <v>3519</v>
          </cell>
          <cell r="B398" t="str">
            <v>Worcester Cultural Academy Charter Public School (District)</v>
          </cell>
          <cell r="C398">
            <v>1</v>
          </cell>
          <cell r="D398" t="str">
            <v>2513322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20257</v>
          </cell>
        </row>
        <row r="399">
          <cell r="A399" t="str">
            <v>3901</v>
          </cell>
          <cell r="B399" t="str">
            <v>Greater Commonwealth Virtual District</v>
          </cell>
          <cell r="C399">
            <v>0</v>
          </cell>
          <cell r="D399" t="str">
            <v>2500551</v>
          </cell>
          <cell r="E399">
            <v>251.49346172422307</v>
          </cell>
          <cell r="F399">
            <v>1155</v>
          </cell>
          <cell r="G399">
            <v>21.774325690408663</v>
          </cell>
          <cell r="H399" t="str">
            <v>Yes</v>
          </cell>
          <cell r="I399" t="str">
            <v>Yes</v>
          </cell>
          <cell r="J399" t="str">
            <v>Yes</v>
          </cell>
          <cell r="K399">
            <v>155632</v>
          </cell>
          <cell r="L399">
            <v>37065</v>
          </cell>
          <cell r="M399">
            <v>143106</v>
          </cell>
          <cell r="N399">
            <v>164863</v>
          </cell>
          <cell r="O399">
            <v>307969</v>
          </cell>
          <cell r="P399">
            <v>500666</v>
          </cell>
        </row>
        <row r="400">
          <cell r="A400" t="str">
            <v>3902</v>
          </cell>
          <cell r="B400" t="str">
            <v>TEC Connections Academy Commonwealth Virtual School District</v>
          </cell>
          <cell r="C400">
            <v>0</v>
          </cell>
          <cell r="D400" t="str">
            <v>2500556</v>
          </cell>
          <cell r="E400">
            <v>573.60764935485611</v>
          </cell>
          <cell r="F400">
            <v>2940</v>
          </cell>
          <cell r="G400">
            <v>19.510464263770917</v>
          </cell>
          <cell r="H400" t="str">
            <v>Yes</v>
          </cell>
          <cell r="I400" t="str">
            <v>Yes</v>
          </cell>
          <cell r="J400" t="str">
            <v>Yes</v>
          </cell>
          <cell r="K400">
            <v>363419</v>
          </cell>
          <cell r="L400">
            <v>78556</v>
          </cell>
          <cell r="M400">
            <v>326192</v>
          </cell>
          <cell r="N400">
            <v>384400</v>
          </cell>
          <cell r="O400">
            <v>710592</v>
          </cell>
          <cell r="P400">
            <v>1152567</v>
          </cell>
        </row>
      </sheetData>
      <sheetData sheetId="3">
        <row r="2">
          <cell r="A2" t="str">
            <v>0001</v>
          </cell>
          <cell r="B2" t="str">
            <v>Abington</v>
          </cell>
          <cell r="C2">
            <v>0</v>
          </cell>
          <cell r="D2" t="str">
            <v>2501650</v>
          </cell>
          <cell r="E2">
            <v>118.61207897793258</v>
          </cell>
          <cell r="F2">
            <v>2337</v>
          </cell>
          <cell r="G2">
            <v>5.0753991860476066</v>
          </cell>
          <cell r="H2" t="str">
            <v>Yes</v>
          </cell>
          <cell r="I2" t="str">
            <v>No</v>
          </cell>
          <cell r="J2" t="str">
            <v>Yes</v>
          </cell>
          <cell r="K2">
            <v>135932</v>
          </cell>
          <cell r="L2">
            <v>0</v>
          </cell>
          <cell r="M2">
            <v>55311</v>
          </cell>
          <cell r="N2">
            <v>58038</v>
          </cell>
          <cell r="O2">
            <v>113349</v>
          </cell>
          <cell r="P2">
            <v>249281</v>
          </cell>
          <cell r="Q2">
            <v>271655.27831188071</v>
          </cell>
          <cell r="R2">
            <v>-22374.278311880713</v>
          </cell>
        </row>
        <row r="3">
          <cell r="A3" t="str">
            <v>0003</v>
          </cell>
          <cell r="B3" t="str">
            <v>Acushnet</v>
          </cell>
          <cell r="C3">
            <v>0</v>
          </cell>
          <cell r="D3" t="str">
            <v>2501740</v>
          </cell>
          <cell r="E3">
            <v>65.53133514986375</v>
          </cell>
          <cell r="F3">
            <v>826</v>
          </cell>
          <cell r="G3">
            <v>7.9335756840028751</v>
          </cell>
          <cell r="H3" t="str">
            <v>Yes</v>
          </cell>
          <cell r="I3" t="str">
            <v>No</v>
          </cell>
          <cell r="J3" t="str">
            <v>Yes</v>
          </cell>
          <cell r="K3">
            <v>53844</v>
          </cell>
          <cell r="L3">
            <v>0</v>
          </cell>
          <cell r="M3">
            <v>28509</v>
          </cell>
          <cell r="N3">
            <v>31687</v>
          </cell>
          <cell r="O3">
            <v>60196</v>
          </cell>
          <cell r="P3">
            <v>114040</v>
          </cell>
          <cell r="Q3">
            <v>115696.58021987103</v>
          </cell>
          <cell r="R3">
            <v>-1656.5802198710298</v>
          </cell>
        </row>
        <row r="4">
          <cell r="A4" t="str">
            <v>0005</v>
          </cell>
          <cell r="B4" t="str">
            <v>Agawam</v>
          </cell>
          <cell r="C4">
            <v>0</v>
          </cell>
          <cell r="D4" t="str">
            <v>2501800</v>
          </cell>
          <cell r="E4">
            <v>418.40188806473407</v>
          </cell>
          <cell r="F4">
            <v>3837</v>
          </cell>
          <cell r="G4">
            <v>10.904401565408758</v>
          </cell>
          <cell r="H4" t="str">
            <v>Yes</v>
          </cell>
          <cell r="I4" t="str">
            <v>No</v>
          </cell>
          <cell r="J4" t="str">
            <v>Yes</v>
          </cell>
          <cell r="K4">
            <v>334725</v>
          </cell>
          <cell r="L4">
            <v>0</v>
          </cell>
          <cell r="M4">
            <v>181483</v>
          </cell>
          <cell r="N4">
            <v>201810</v>
          </cell>
          <cell r="O4">
            <v>383293</v>
          </cell>
          <cell r="P4">
            <v>718018</v>
          </cell>
          <cell r="Q4">
            <v>604027.78267160011</v>
          </cell>
          <cell r="R4">
            <v>113990.21732839989</v>
          </cell>
        </row>
        <row r="5">
          <cell r="A5" t="str">
            <v>0007</v>
          </cell>
          <cell r="B5" t="str">
            <v>Amesbury</v>
          </cell>
          <cell r="C5">
            <v>0</v>
          </cell>
          <cell r="D5" t="str">
            <v>2501860</v>
          </cell>
          <cell r="E5">
            <v>192.26635514018682</v>
          </cell>
          <cell r="F5">
            <v>2295</v>
          </cell>
          <cell r="G5">
            <v>8.3776189603567239</v>
          </cell>
          <cell r="H5" t="str">
            <v>Yes</v>
          </cell>
          <cell r="I5" t="str">
            <v>No</v>
          </cell>
          <cell r="J5" t="str">
            <v>Yes</v>
          </cell>
          <cell r="K5">
            <v>152548</v>
          </cell>
          <cell r="L5">
            <v>0</v>
          </cell>
          <cell r="M5">
            <v>85499</v>
          </cell>
          <cell r="N5">
            <v>95058</v>
          </cell>
          <cell r="O5">
            <v>180557</v>
          </cell>
          <cell r="P5">
            <v>333105</v>
          </cell>
          <cell r="Q5">
            <v>257832.17787689393</v>
          </cell>
          <cell r="R5">
            <v>75272.822123106074</v>
          </cell>
        </row>
        <row r="6">
          <cell r="A6" t="str">
            <v>0008</v>
          </cell>
          <cell r="B6" t="str">
            <v>Amherst</v>
          </cell>
          <cell r="C6">
            <v>0</v>
          </cell>
          <cell r="D6" t="str">
            <v>2501890</v>
          </cell>
          <cell r="E6">
            <v>125.72040302267004</v>
          </cell>
          <cell r="F6">
            <v>1185</v>
          </cell>
          <cell r="G6">
            <v>10.609316710773843</v>
          </cell>
          <cell r="H6" t="str">
            <v>Yes</v>
          </cell>
          <cell r="I6" t="str">
            <v>No</v>
          </cell>
          <cell r="J6" t="str">
            <v>Yes</v>
          </cell>
          <cell r="K6">
            <v>101163</v>
          </cell>
          <cell r="L6">
            <v>0</v>
          </cell>
          <cell r="M6">
            <v>54636</v>
          </cell>
          <cell r="N6">
            <v>60733</v>
          </cell>
          <cell r="O6">
            <v>115369</v>
          </cell>
          <cell r="P6">
            <v>216532</v>
          </cell>
          <cell r="Q6">
            <v>207959.5996849674</v>
          </cell>
          <cell r="R6">
            <v>8572.4003150326025</v>
          </cell>
        </row>
        <row r="7">
          <cell r="A7" t="str">
            <v>0009</v>
          </cell>
          <cell r="B7" t="str">
            <v>Andover</v>
          </cell>
          <cell r="C7">
            <v>0</v>
          </cell>
          <cell r="D7" t="str">
            <v>2501950</v>
          </cell>
          <cell r="E7">
            <v>170.27525622254771</v>
          </cell>
          <cell r="F7">
            <v>6610</v>
          </cell>
          <cell r="G7">
            <v>2.5760250563169094</v>
          </cell>
          <cell r="H7" t="str">
            <v>Yes</v>
          </cell>
          <cell r="I7" t="str">
            <v>No</v>
          </cell>
          <cell r="J7" t="str">
            <v>No</v>
          </cell>
          <cell r="K7">
            <v>148742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148742</v>
          </cell>
          <cell r="Q7">
            <v>150925.93335799236</v>
          </cell>
          <cell r="R7">
            <v>-2183.933357992355</v>
          </cell>
        </row>
        <row r="8">
          <cell r="A8" t="str">
            <v>0010</v>
          </cell>
          <cell r="B8" t="str">
            <v>Arlington</v>
          </cell>
          <cell r="C8">
            <v>0</v>
          </cell>
          <cell r="D8" t="str">
            <v>2501980</v>
          </cell>
          <cell r="E8">
            <v>181.43057503506313</v>
          </cell>
          <cell r="F8">
            <v>5726</v>
          </cell>
          <cell r="G8">
            <v>3.1685395570217101</v>
          </cell>
          <cell r="H8" t="str">
            <v>Yes</v>
          </cell>
          <cell r="I8" t="str">
            <v>No</v>
          </cell>
          <cell r="J8" t="str">
            <v>No</v>
          </cell>
          <cell r="K8">
            <v>157062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157062</v>
          </cell>
          <cell r="Q8">
            <v>137842.94538389047</v>
          </cell>
          <cell r="R8">
            <v>19219.054616109526</v>
          </cell>
        </row>
        <row r="9">
          <cell r="A9" t="str">
            <v>0014</v>
          </cell>
          <cell r="B9" t="str">
            <v>Ashland</v>
          </cell>
          <cell r="C9">
            <v>0</v>
          </cell>
          <cell r="D9" t="str">
            <v>2502100</v>
          </cell>
          <cell r="E9">
            <v>145.5585185185185</v>
          </cell>
          <cell r="F9">
            <v>2835</v>
          </cell>
          <cell r="G9">
            <v>5.1343392775491532</v>
          </cell>
          <cell r="H9" t="str">
            <v>Yes</v>
          </cell>
          <cell r="I9" t="str">
            <v>No</v>
          </cell>
          <cell r="J9" t="str">
            <v>Yes</v>
          </cell>
          <cell r="K9">
            <v>115467</v>
          </cell>
          <cell r="L9">
            <v>0</v>
          </cell>
          <cell r="M9">
            <v>62605</v>
          </cell>
          <cell r="N9">
            <v>69648</v>
          </cell>
          <cell r="O9">
            <v>132253</v>
          </cell>
          <cell r="P9">
            <v>247720</v>
          </cell>
          <cell r="Q9">
            <v>100640.29240073412</v>
          </cell>
          <cell r="R9">
            <v>147079.70759926588</v>
          </cell>
        </row>
        <row r="10">
          <cell r="A10" t="str">
            <v>0016</v>
          </cell>
          <cell r="B10" t="str">
            <v>Attleboro</v>
          </cell>
          <cell r="C10">
            <v>0</v>
          </cell>
          <cell r="D10" t="str">
            <v>2502190</v>
          </cell>
          <cell r="E10">
            <v>623.03391859537089</v>
          </cell>
          <cell r="F10">
            <v>6354</v>
          </cell>
          <cell r="G10">
            <v>9.8053811551049872</v>
          </cell>
          <cell r="H10" t="str">
            <v>Yes</v>
          </cell>
          <cell r="I10" t="str">
            <v>No</v>
          </cell>
          <cell r="J10" t="str">
            <v>Yes</v>
          </cell>
          <cell r="K10">
            <v>499475</v>
          </cell>
          <cell r="L10">
            <v>0</v>
          </cell>
          <cell r="M10">
            <v>270792</v>
          </cell>
          <cell r="N10">
            <v>301006</v>
          </cell>
          <cell r="O10">
            <v>571798</v>
          </cell>
          <cell r="P10">
            <v>1071273</v>
          </cell>
          <cell r="Q10">
            <v>1005973.8588104227</v>
          </cell>
          <cell r="R10">
            <v>65299.141189577291</v>
          </cell>
        </row>
        <row r="11">
          <cell r="A11" t="str">
            <v>0017</v>
          </cell>
          <cell r="B11" t="str">
            <v>Auburn</v>
          </cell>
          <cell r="C11">
            <v>0</v>
          </cell>
          <cell r="D11" t="str">
            <v>2502220</v>
          </cell>
          <cell r="E11">
            <v>127.44540942928047</v>
          </cell>
          <cell r="F11">
            <v>2236</v>
          </cell>
          <cell r="G11">
            <v>5.699705251756729</v>
          </cell>
          <cell r="H11" t="str">
            <v>Yes</v>
          </cell>
          <cell r="I11" t="str">
            <v>No</v>
          </cell>
          <cell r="J11" t="str">
            <v>Yes</v>
          </cell>
          <cell r="K11">
            <v>113886</v>
          </cell>
          <cell r="L11">
            <v>0</v>
          </cell>
          <cell r="M11">
            <v>55471</v>
          </cell>
          <cell r="N11">
            <v>61654</v>
          </cell>
          <cell r="O11">
            <v>117125</v>
          </cell>
          <cell r="P11">
            <v>231011</v>
          </cell>
          <cell r="Q11">
            <v>234670.65845909319</v>
          </cell>
          <cell r="R11">
            <v>-3659.6584590931889</v>
          </cell>
        </row>
        <row r="12">
          <cell r="A12" t="str">
            <v>0018</v>
          </cell>
          <cell r="B12" t="str">
            <v>Avon</v>
          </cell>
          <cell r="C12">
            <v>0</v>
          </cell>
          <cell r="D12" t="str">
            <v>2502250</v>
          </cell>
          <cell r="E12">
            <v>40.754098360655718</v>
          </cell>
          <cell r="F12">
            <v>576</v>
          </cell>
          <cell r="G12">
            <v>7.075364298724951</v>
          </cell>
          <cell r="H12" t="str">
            <v>Yes</v>
          </cell>
          <cell r="I12" t="str">
            <v>No</v>
          </cell>
          <cell r="J12" t="str">
            <v>Yes</v>
          </cell>
          <cell r="K12">
            <v>33403</v>
          </cell>
          <cell r="L12">
            <v>0</v>
          </cell>
          <cell r="M12">
            <v>17729</v>
          </cell>
          <cell r="N12">
            <v>19706</v>
          </cell>
          <cell r="O12">
            <v>37435</v>
          </cell>
          <cell r="P12">
            <v>70838</v>
          </cell>
          <cell r="Q12">
            <v>71864.919951923977</v>
          </cell>
          <cell r="R12">
            <v>-1026.9199519239774</v>
          </cell>
        </row>
        <row r="13">
          <cell r="A13" t="str">
            <v>0020</v>
          </cell>
          <cell r="B13" t="str">
            <v>Barnstable</v>
          </cell>
          <cell r="C13">
            <v>0</v>
          </cell>
          <cell r="D13" t="str">
            <v>2502310</v>
          </cell>
          <cell r="E13">
            <v>513.92064069894445</v>
          </cell>
          <cell r="F13">
            <v>4530</v>
          </cell>
          <cell r="G13">
            <v>11.344826505495464</v>
          </cell>
          <cell r="H13" t="str">
            <v>Yes</v>
          </cell>
          <cell r="I13" t="str">
            <v>No</v>
          </cell>
          <cell r="J13" t="str">
            <v>Yes</v>
          </cell>
          <cell r="K13">
            <v>412748</v>
          </cell>
          <cell r="L13">
            <v>0</v>
          </cell>
          <cell r="M13">
            <v>223417</v>
          </cell>
          <cell r="N13">
            <v>248341</v>
          </cell>
          <cell r="O13">
            <v>471758</v>
          </cell>
          <cell r="P13">
            <v>884506</v>
          </cell>
          <cell r="Q13">
            <v>850393.90937960637</v>
          </cell>
          <cell r="R13">
            <v>34112.090620393632</v>
          </cell>
        </row>
        <row r="14">
          <cell r="A14" t="str">
            <v>0023</v>
          </cell>
          <cell r="B14" t="str">
            <v>Bedford</v>
          </cell>
          <cell r="C14">
            <v>0</v>
          </cell>
          <cell r="D14" t="str">
            <v>2502400</v>
          </cell>
          <cell r="E14">
            <v>61.588405797101466</v>
          </cell>
          <cell r="F14">
            <v>2305</v>
          </cell>
          <cell r="G14">
            <v>2.6719481907636209</v>
          </cell>
          <cell r="H14" t="str">
            <v>Yes</v>
          </cell>
          <cell r="I14" t="str">
            <v>No</v>
          </cell>
          <cell r="J14" t="str">
            <v>No</v>
          </cell>
          <cell r="K14">
            <v>53726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53726</v>
          </cell>
          <cell r="Q14">
            <v>53400.114204819838</v>
          </cell>
          <cell r="R14">
            <v>325.88579518016195</v>
          </cell>
        </row>
        <row r="15">
          <cell r="A15" t="str">
            <v>0024</v>
          </cell>
          <cell r="B15" t="str">
            <v>Belchertown</v>
          </cell>
          <cell r="C15">
            <v>0</v>
          </cell>
          <cell r="D15" t="str">
            <v>2502430</v>
          </cell>
          <cell r="E15">
            <v>145.60553633217998</v>
          </cell>
          <cell r="F15">
            <v>2320</v>
          </cell>
          <cell r="G15">
            <v>6.2761007039732757</v>
          </cell>
          <cell r="H15" t="str">
            <v>Yes</v>
          </cell>
          <cell r="I15" t="str">
            <v>No</v>
          </cell>
          <cell r="J15" t="str">
            <v>Yes</v>
          </cell>
          <cell r="K15">
            <v>116829</v>
          </cell>
          <cell r="L15">
            <v>0</v>
          </cell>
          <cell r="M15">
            <v>63291</v>
          </cell>
          <cell r="N15">
            <v>70351</v>
          </cell>
          <cell r="O15">
            <v>133642</v>
          </cell>
          <cell r="P15">
            <v>250471</v>
          </cell>
          <cell r="Q15">
            <v>237601.1037434077</v>
          </cell>
          <cell r="R15">
            <v>12869.896256592299</v>
          </cell>
        </row>
        <row r="16">
          <cell r="A16" t="str">
            <v>0025</v>
          </cell>
          <cell r="B16" t="str">
            <v>Bellingham</v>
          </cell>
          <cell r="C16">
            <v>0</v>
          </cell>
          <cell r="D16" t="str">
            <v>2502460</v>
          </cell>
          <cell r="E16">
            <v>145.37142857142859</v>
          </cell>
          <cell r="F16">
            <v>2402</v>
          </cell>
          <cell r="G16">
            <v>6.0520994409420732</v>
          </cell>
          <cell r="H16" t="str">
            <v>Yes</v>
          </cell>
          <cell r="I16" t="str">
            <v>No</v>
          </cell>
          <cell r="J16" t="str">
            <v>Yes</v>
          </cell>
          <cell r="K16">
            <v>115172</v>
          </cell>
          <cell r="L16">
            <v>0</v>
          </cell>
          <cell r="M16">
            <v>68210</v>
          </cell>
          <cell r="N16">
            <v>75826</v>
          </cell>
          <cell r="O16">
            <v>144036</v>
          </cell>
          <cell r="P16">
            <v>259208</v>
          </cell>
          <cell r="Q16">
            <v>223377.94251875341</v>
          </cell>
          <cell r="R16">
            <v>35830.057481246593</v>
          </cell>
        </row>
        <row r="17">
          <cell r="A17" t="str">
            <v>0026</v>
          </cell>
          <cell r="B17" t="str">
            <v>Belmont</v>
          </cell>
          <cell r="C17">
            <v>0</v>
          </cell>
          <cell r="D17" t="str">
            <v>2502490</v>
          </cell>
          <cell r="E17">
            <v>146.91816367265466</v>
          </cell>
          <cell r="F17">
            <v>4395</v>
          </cell>
          <cell r="G17">
            <v>3.3428478651343498</v>
          </cell>
          <cell r="H17" t="str">
            <v>Yes</v>
          </cell>
          <cell r="I17" t="str">
            <v>No</v>
          </cell>
          <cell r="J17" t="str">
            <v>No</v>
          </cell>
          <cell r="K17">
            <v>127732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127732</v>
          </cell>
          <cell r="Q17">
            <v>120448.30224914693</v>
          </cell>
          <cell r="R17">
            <v>7283.697750853069</v>
          </cell>
        </row>
        <row r="18">
          <cell r="A18" t="str">
            <v>0027</v>
          </cell>
          <cell r="B18" t="str">
            <v>Berkley</v>
          </cell>
          <cell r="C18">
            <v>0</v>
          </cell>
          <cell r="D18" t="str">
            <v>2502520</v>
          </cell>
          <cell r="E18">
            <v>45.587443946188344</v>
          </cell>
          <cell r="F18">
            <v>825</v>
          </cell>
          <cell r="G18">
            <v>5.5257507813561633</v>
          </cell>
          <cell r="H18" t="str">
            <v>Yes</v>
          </cell>
          <cell r="I18" t="str">
            <v>No</v>
          </cell>
          <cell r="J18" t="str">
            <v>Yes</v>
          </cell>
          <cell r="K18">
            <v>45738</v>
          </cell>
          <cell r="L18">
            <v>0</v>
          </cell>
          <cell r="M18">
            <v>19864</v>
          </cell>
          <cell r="N18">
            <v>22076</v>
          </cell>
          <cell r="O18">
            <v>41940</v>
          </cell>
          <cell r="P18">
            <v>87678</v>
          </cell>
          <cell r="Q18">
            <v>98466.96216086534</v>
          </cell>
          <cell r="R18">
            <v>-10788.96216086534</v>
          </cell>
        </row>
        <row r="19">
          <cell r="A19" t="str">
            <v>0030</v>
          </cell>
          <cell r="B19" t="str">
            <v>Beverly</v>
          </cell>
          <cell r="C19">
            <v>0</v>
          </cell>
          <cell r="D19" t="str">
            <v>2502640</v>
          </cell>
          <cell r="E19">
            <v>383.36170212765956</v>
          </cell>
          <cell r="F19">
            <v>5144</v>
          </cell>
          <cell r="G19">
            <v>7.4525991859964922</v>
          </cell>
          <cell r="H19" t="str">
            <v>Yes</v>
          </cell>
          <cell r="I19" t="str">
            <v>No</v>
          </cell>
          <cell r="J19" t="str">
            <v>Yes</v>
          </cell>
          <cell r="K19">
            <v>309917</v>
          </cell>
          <cell r="L19">
            <v>0</v>
          </cell>
          <cell r="M19">
            <v>166591</v>
          </cell>
          <cell r="N19">
            <v>185183</v>
          </cell>
          <cell r="O19">
            <v>351774</v>
          </cell>
          <cell r="P19">
            <v>661691</v>
          </cell>
          <cell r="Q19">
            <v>655343.58016225218</v>
          </cell>
          <cell r="R19">
            <v>6347.4198377478169</v>
          </cell>
        </row>
        <row r="20">
          <cell r="A20" t="str">
            <v>0031</v>
          </cell>
          <cell r="B20" t="str">
            <v>Billerica</v>
          </cell>
          <cell r="C20">
            <v>0</v>
          </cell>
          <cell r="D20" t="str">
            <v>2502670</v>
          </cell>
          <cell r="E20">
            <v>313.72035139092253</v>
          </cell>
          <cell r="F20">
            <v>6386</v>
          </cell>
          <cell r="G20">
            <v>4.9126268617432283</v>
          </cell>
          <cell r="H20" t="str">
            <v>Yes</v>
          </cell>
          <cell r="I20" t="str">
            <v>No</v>
          </cell>
          <cell r="J20" t="str">
            <v>No</v>
          </cell>
          <cell r="K20">
            <v>247198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247198</v>
          </cell>
          <cell r="Q20">
            <v>233196.43444916839</v>
          </cell>
          <cell r="R20">
            <v>14001.565550831612</v>
          </cell>
        </row>
        <row r="21">
          <cell r="A21" t="str">
            <v>0035</v>
          </cell>
          <cell r="B21" t="str">
            <v>Boston</v>
          </cell>
          <cell r="C21">
            <v>0</v>
          </cell>
          <cell r="D21" t="str">
            <v>2502790</v>
          </cell>
          <cell r="E21">
            <v>12064.902986733845</v>
          </cell>
          <cell r="F21">
            <v>60330</v>
          </cell>
          <cell r="G21">
            <v>19.998181645506126</v>
          </cell>
          <cell r="H21" t="str">
            <v>Yes</v>
          </cell>
          <cell r="I21" t="str">
            <v>Yes</v>
          </cell>
          <cell r="J21" t="str">
            <v>Yes</v>
          </cell>
          <cell r="K21">
            <v>11916797</v>
          </cell>
          <cell r="L21">
            <v>3205772</v>
          </cell>
          <cell r="M21">
            <v>11354545</v>
          </cell>
          <cell r="N21">
            <v>15713661</v>
          </cell>
          <cell r="O21">
            <v>27068206</v>
          </cell>
          <cell r="P21">
            <v>42190775</v>
          </cell>
          <cell r="Q21">
            <v>43015926.316295251</v>
          </cell>
          <cell r="R21">
            <v>-825151.31629525125</v>
          </cell>
        </row>
        <row r="22">
          <cell r="A22" t="str">
            <v>0036</v>
          </cell>
          <cell r="B22" t="str">
            <v>Bourne</v>
          </cell>
          <cell r="C22">
            <v>0</v>
          </cell>
          <cell r="D22" t="str">
            <v>2502820</v>
          </cell>
          <cell r="E22">
            <v>147.35444947209646</v>
          </cell>
          <cell r="F22">
            <v>1957</v>
          </cell>
          <cell r="G22">
            <v>7.529609068579278</v>
          </cell>
          <cell r="H22" t="str">
            <v>Yes</v>
          </cell>
          <cell r="I22" t="str">
            <v>No</v>
          </cell>
          <cell r="J22" t="str">
            <v>Yes</v>
          </cell>
          <cell r="K22">
            <v>118811</v>
          </cell>
          <cell r="L22">
            <v>0</v>
          </cell>
          <cell r="M22">
            <v>63981</v>
          </cell>
          <cell r="N22">
            <v>71126</v>
          </cell>
          <cell r="O22">
            <v>135107</v>
          </cell>
          <cell r="P22">
            <v>253918</v>
          </cell>
          <cell r="Q22">
            <v>237764.36924216049</v>
          </cell>
          <cell r="R22">
            <v>16153.630757839506</v>
          </cell>
        </row>
        <row r="23">
          <cell r="A23" t="str">
            <v>0038</v>
          </cell>
          <cell r="B23" t="str">
            <v>Boxford</v>
          </cell>
          <cell r="C23">
            <v>0</v>
          </cell>
          <cell r="D23" t="str">
            <v>2502880</v>
          </cell>
          <cell r="E23">
            <v>22</v>
          </cell>
          <cell r="F23">
            <v>863</v>
          </cell>
          <cell r="G23">
            <v>2.5492468134414832</v>
          </cell>
          <cell r="H23" t="str">
            <v>Yes</v>
          </cell>
          <cell r="I23" t="str">
            <v>No</v>
          </cell>
          <cell r="J23" t="str">
            <v>No</v>
          </cell>
          <cell r="K23">
            <v>40779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40779</v>
          </cell>
          <cell r="Q23">
            <v>47975.289896928341</v>
          </cell>
          <cell r="R23">
            <v>-7196.2898969283415</v>
          </cell>
        </row>
        <row r="24">
          <cell r="A24" t="str">
            <v>0040</v>
          </cell>
          <cell r="B24" t="str">
            <v>Braintree</v>
          </cell>
          <cell r="C24">
            <v>0</v>
          </cell>
          <cell r="D24" t="str">
            <v>2502940</v>
          </cell>
          <cell r="E24">
            <v>294.27814569536423</v>
          </cell>
          <cell r="F24">
            <v>5570</v>
          </cell>
          <cell r="G24">
            <v>5.2832701202040253</v>
          </cell>
          <cell r="H24" t="str">
            <v>Yes</v>
          </cell>
          <cell r="I24" t="str">
            <v>No</v>
          </cell>
          <cell r="J24" t="str">
            <v>Yes</v>
          </cell>
          <cell r="K24">
            <v>236302</v>
          </cell>
          <cell r="L24">
            <v>0</v>
          </cell>
          <cell r="M24">
            <v>127898</v>
          </cell>
          <cell r="N24">
            <v>142169</v>
          </cell>
          <cell r="O24">
            <v>270067</v>
          </cell>
          <cell r="P24">
            <v>506369</v>
          </cell>
          <cell r="Q24">
            <v>480434.00246369233</v>
          </cell>
          <cell r="R24">
            <v>25934.997536307666</v>
          </cell>
        </row>
        <row r="25">
          <cell r="A25" t="str">
            <v>0041</v>
          </cell>
          <cell r="B25" t="str">
            <v>Brewster</v>
          </cell>
          <cell r="C25">
            <v>0</v>
          </cell>
          <cell r="D25" t="str">
            <v>2502970</v>
          </cell>
          <cell r="E25">
            <v>49</v>
          </cell>
          <cell r="F25">
            <v>402</v>
          </cell>
          <cell r="G25">
            <v>12.189054726368159</v>
          </cell>
          <cell r="H25" t="str">
            <v>Yes</v>
          </cell>
          <cell r="I25" t="str">
            <v>Yes</v>
          </cell>
          <cell r="J25" t="str">
            <v>Yes</v>
          </cell>
          <cell r="K25">
            <v>49021</v>
          </cell>
          <cell r="L25">
            <v>12824</v>
          </cell>
          <cell r="M25">
            <v>21359</v>
          </cell>
          <cell r="N25">
            <v>23735</v>
          </cell>
          <cell r="O25">
            <v>45094</v>
          </cell>
          <cell r="P25">
            <v>106939</v>
          </cell>
          <cell r="Q25">
            <v>113459.24025365544</v>
          </cell>
          <cell r="R25">
            <v>-6520.2402536554437</v>
          </cell>
        </row>
        <row r="26">
          <cell r="A26" t="str">
            <v>0043</v>
          </cell>
          <cell r="B26" t="str">
            <v>Brimfield</v>
          </cell>
          <cell r="C26">
            <v>0</v>
          </cell>
          <cell r="D26" t="str">
            <v>2503060</v>
          </cell>
          <cell r="E26">
            <v>27.141025641025639</v>
          </cell>
          <cell r="F26">
            <v>258</v>
          </cell>
          <cell r="G26">
            <v>10.519777380242495</v>
          </cell>
          <cell r="H26" t="str">
            <v>Yes</v>
          </cell>
          <cell r="I26" t="str">
            <v>No</v>
          </cell>
          <cell r="J26" t="str">
            <v>Yes</v>
          </cell>
          <cell r="K26">
            <v>24546</v>
          </cell>
          <cell r="L26">
            <v>0</v>
          </cell>
          <cell r="M26">
            <v>11804</v>
          </cell>
          <cell r="N26">
            <v>13120</v>
          </cell>
          <cell r="O26">
            <v>24924</v>
          </cell>
          <cell r="P26">
            <v>49470</v>
          </cell>
          <cell r="Q26">
            <v>50172.623784177165</v>
          </cell>
          <cell r="R26">
            <v>-702.62378417716536</v>
          </cell>
        </row>
        <row r="27">
          <cell r="A27" t="str">
            <v>0044</v>
          </cell>
          <cell r="B27" t="str">
            <v>Brockton</v>
          </cell>
          <cell r="C27">
            <v>0</v>
          </cell>
          <cell r="D27" t="str">
            <v>2503090</v>
          </cell>
          <cell r="E27">
            <v>1854.9947139303529</v>
          </cell>
          <cell r="F27">
            <v>13152</v>
          </cell>
          <cell r="G27">
            <v>14.104278542657791</v>
          </cell>
          <cell r="H27" t="str">
            <v>Yes</v>
          </cell>
          <cell r="I27" t="str">
            <v>Yes</v>
          </cell>
          <cell r="J27" t="str">
            <v>Yes</v>
          </cell>
          <cell r="K27">
            <v>1959606</v>
          </cell>
          <cell r="L27">
            <v>575733</v>
          </cell>
          <cell r="M27">
            <v>1225854</v>
          </cell>
          <cell r="N27">
            <v>1339946</v>
          </cell>
          <cell r="O27">
            <v>2565800</v>
          </cell>
          <cell r="P27">
            <v>5101139</v>
          </cell>
          <cell r="Q27">
            <v>5589334.3053626493</v>
          </cell>
          <cell r="R27">
            <v>-488195.30536264926</v>
          </cell>
        </row>
        <row r="28">
          <cell r="A28" t="str">
            <v>0045</v>
          </cell>
          <cell r="B28" t="str">
            <v>Brookfield</v>
          </cell>
          <cell r="C28">
            <v>0</v>
          </cell>
          <cell r="D28" t="str">
            <v>2503120</v>
          </cell>
          <cell r="E28">
            <v>18.11214953271028</v>
          </cell>
          <cell r="F28">
            <v>233</v>
          </cell>
          <cell r="G28">
            <v>7.7734547350687899</v>
          </cell>
          <cell r="H28" t="str">
            <v>Yes</v>
          </cell>
          <cell r="I28" t="str">
            <v>Yes</v>
          </cell>
          <cell r="J28" t="str">
            <v>Yes</v>
          </cell>
          <cell r="K28">
            <v>25666</v>
          </cell>
          <cell r="L28">
            <v>6460</v>
          </cell>
          <cell r="M28">
            <v>10841</v>
          </cell>
          <cell r="N28">
            <v>11086</v>
          </cell>
          <cell r="O28">
            <v>21927</v>
          </cell>
          <cell r="P28">
            <v>54053</v>
          </cell>
          <cell r="Q28">
            <v>63591.66282159977</v>
          </cell>
          <cell r="R28">
            <v>-9538.6628215997698</v>
          </cell>
        </row>
        <row r="29">
          <cell r="A29" t="str">
            <v>0046</v>
          </cell>
          <cell r="B29" t="str">
            <v>Brookline</v>
          </cell>
          <cell r="C29">
            <v>0</v>
          </cell>
          <cell r="D29" t="str">
            <v>2503150</v>
          </cell>
          <cell r="E29">
            <v>270.70219780219782</v>
          </cell>
          <cell r="F29">
            <v>6816</v>
          </cell>
          <cell r="G29">
            <v>3.971569803436001</v>
          </cell>
          <cell r="H29" t="str">
            <v>Yes</v>
          </cell>
          <cell r="I29" t="str">
            <v>No</v>
          </cell>
          <cell r="J29" t="str">
            <v>No</v>
          </cell>
          <cell r="K29">
            <v>256431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256431</v>
          </cell>
          <cell r="Q29">
            <v>292905.50730704493</v>
          </cell>
          <cell r="R29">
            <v>-36474.507307044929</v>
          </cell>
        </row>
        <row r="30">
          <cell r="A30" t="str">
            <v>0048</v>
          </cell>
          <cell r="B30" t="str">
            <v>Burlington</v>
          </cell>
          <cell r="C30">
            <v>0</v>
          </cell>
          <cell r="D30" t="str">
            <v>2503240</v>
          </cell>
          <cell r="E30">
            <v>160.23529411764696</v>
          </cell>
          <cell r="F30">
            <v>3761</v>
          </cell>
          <cell r="G30">
            <v>4.2604438744388986</v>
          </cell>
          <cell r="H30" t="str">
            <v>Yes</v>
          </cell>
          <cell r="I30" t="str">
            <v>No</v>
          </cell>
          <cell r="J30" t="str">
            <v>No</v>
          </cell>
          <cell r="K30">
            <v>139003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139003</v>
          </cell>
          <cell r="Q30">
            <v>126408.20786321873</v>
          </cell>
          <cell r="R30">
            <v>12594.792136781267</v>
          </cell>
        </row>
        <row r="31">
          <cell r="A31" t="str">
            <v>0049</v>
          </cell>
          <cell r="B31" t="str">
            <v>Cambridge</v>
          </cell>
          <cell r="C31">
            <v>0</v>
          </cell>
          <cell r="D31" t="str">
            <v>2503270</v>
          </cell>
          <cell r="E31">
            <v>704.48950036205599</v>
          </cell>
          <cell r="F31">
            <v>6836</v>
          </cell>
          <cell r="G31">
            <v>10.305580754272322</v>
          </cell>
          <cell r="H31" t="str">
            <v>Yes</v>
          </cell>
          <cell r="I31" t="str">
            <v>No</v>
          </cell>
          <cell r="J31" t="str">
            <v>Yes</v>
          </cell>
          <cell r="K31">
            <v>560444</v>
          </cell>
          <cell r="L31">
            <v>0</v>
          </cell>
          <cell r="M31">
            <v>331112</v>
          </cell>
          <cell r="N31">
            <v>368094</v>
          </cell>
          <cell r="O31">
            <v>699206</v>
          </cell>
          <cell r="P31">
            <v>1259650</v>
          </cell>
          <cell r="Q31">
            <v>1105583.994677763</v>
          </cell>
          <cell r="R31">
            <v>154066.00532223703</v>
          </cell>
        </row>
        <row r="32">
          <cell r="A32" t="str">
            <v>0050</v>
          </cell>
          <cell r="B32" t="str">
            <v>Canton</v>
          </cell>
          <cell r="C32">
            <v>0</v>
          </cell>
          <cell r="D32" t="str">
            <v>2503300</v>
          </cell>
          <cell r="E32">
            <v>140.28340080971665</v>
          </cell>
          <cell r="F32">
            <v>3563</v>
          </cell>
          <cell r="G32">
            <v>3.937227078577509</v>
          </cell>
          <cell r="H32" t="str">
            <v>Yes</v>
          </cell>
          <cell r="I32" t="str">
            <v>No</v>
          </cell>
          <cell r="J32" t="str">
            <v>No</v>
          </cell>
          <cell r="K32">
            <v>132054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132054</v>
          </cell>
          <cell r="Q32">
            <v>138349.02228281987</v>
          </cell>
          <cell r="R32">
            <v>-6295.0222828198748</v>
          </cell>
        </row>
        <row r="33">
          <cell r="A33" t="str">
            <v>0051</v>
          </cell>
          <cell r="B33" t="str">
            <v>Carlisle</v>
          </cell>
          <cell r="C33">
            <v>0</v>
          </cell>
          <cell r="D33" t="str">
            <v>2503330</v>
          </cell>
          <cell r="E33">
            <v>20</v>
          </cell>
          <cell r="F33">
            <v>701</v>
          </cell>
          <cell r="G33">
            <v>2.8530670470756063</v>
          </cell>
          <cell r="H33" t="str">
            <v>Yes</v>
          </cell>
          <cell r="I33" t="str">
            <v>No</v>
          </cell>
          <cell r="J33" t="str">
            <v>No</v>
          </cell>
          <cell r="K33">
            <v>17315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17315</v>
          </cell>
          <cell r="Q33">
            <v>15193.308639598032</v>
          </cell>
          <cell r="R33">
            <v>2121.6913604019683</v>
          </cell>
        </row>
        <row r="34">
          <cell r="A34" t="str">
            <v>0052</v>
          </cell>
          <cell r="B34" t="str">
            <v>Carver</v>
          </cell>
          <cell r="C34">
            <v>0</v>
          </cell>
          <cell r="D34" t="str">
            <v>2503360</v>
          </cell>
          <cell r="E34">
            <v>136.38628158844764</v>
          </cell>
          <cell r="F34">
            <v>1663</v>
          </cell>
          <cell r="G34">
            <v>8.2012195783792929</v>
          </cell>
          <cell r="H34" t="str">
            <v>Yes</v>
          </cell>
          <cell r="I34" t="str">
            <v>No</v>
          </cell>
          <cell r="J34" t="str">
            <v>Yes</v>
          </cell>
          <cell r="K34">
            <v>107998</v>
          </cell>
          <cell r="L34">
            <v>0</v>
          </cell>
          <cell r="M34">
            <v>59157</v>
          </cell>
          <cell r="N34">
            <v>65768</v>
          </cell>
          <cell r="O34">
            <v>124925</v>
          </cell>
          <cell r="P34">
            <v>232923</v>
          </cell>
          <cell r="Q34">
            <v>177480.1998137022</v>
          </cell>
          <cell r="R34">
            <v>55442.800186297798</v>
          </cell>
        </row>
        <row r="35">
          <cell r="A35" t="str">
            <v>0056</v>
          </cell>
          <cell r="B35" t="str">
            <v>Chelmsford</v>
          </cell>
          <cell r="C35">
            <v>0</v>
          </cell>
          <cell r="D35" t="str">
            <v>2503510</v>
          </cell>
          <cell r="E35">
            <v>265.25793650793645</v>
          </cell>
          <cell r="F35">
            <v>5586</v>
          </cell>
          <cell r="G35">
            <v>4.7486204172562916</v>
          </cell>
          <cell r="H35" t="str">
            <v>Yes</v>
          </cell>
          <cell r="I35" t="str">
            <v>No</v>
          </cell>
          <cell r="J35" t="str">
            <v>No</v>
          </cell>
          <cell r="K35">
            <v>229436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229436</v>
          </cell>
          <cell r="Q35">
            <v>198388.14529217212</v>
          </cell>
          <cell r="R35">
            <v>31047.854707827879</v>
          </cell>
        </row>
        <row r="36">
          <cell r="A36" t="str">
            <v>0057</v>
          </cell>
          <cell r="B36" t="str">
            <v>Chelsea</v>
          </cell>
          <cell r="C36">
            <v>0</v>
          </cell>
          <cell r="D36" t="str">
            <v>2503540</v>
          </cell>
          <cell r="E36">
            <v>1094.4518879415361</v>
          </cell>
          <cell r="F36">
            <v>4787</v>
          </cell>
          <cell r="G36">
            <v>22.863001628191689</v>
          </cell>
          <cell r="H36" t="str">
            <v>Yes</v>
          </cell>
          <cell r="I36" t="str">
            <v>Yes</v>
          </cell>
          <cell r="J36" t="str">
            <v>Yes</v>
          </cell>
          <cell r="K36">
            <v>1141569</v>
          </cell>
          <cell r="L36">
            <v>303798</v>
          </cell>
          <cell r="M36">
            <v>714152</v>
          </cell>
          <cell r="N36">
            <v>777479</v>
          </cell>
          <cell r="O36">
            <v>1491631</v>
          </cell>
          <cell r="P36">
            <v>2936998</v>
          </cell>
          <cell r="Q36">
            <v>3107039.117937604</v>
          </cell>
          <cell r="R36">
            <v>-170041.11793760397</v>
          </cell>
        </row>
        <row r="37">
          <cell r="A37" t="str">
            <v>0061</v>
          </cell>
          <cell r="B37" t="str">
            <v>Chicopee</v>
          </cell>
          <cell r="C37">
            <v>0</v>
          </cell>
          <cell r="D37" t="str">
            <v>2503660</v>
          </cell>
          <cell r="E37">
            <v>1382.3462017434638</v>
          </cell>
          <cell r="F37">
            <v>7034</v>
          </cell>
          <cell r="G37">
            <v>19.652348617336703</v>
          </cell>
          <cell r="H37" t="str">
            <v>Yes</v>
          </cell>
          <cell r="I37" t="str">
            <v>Yes</v>
          </cell>
          <cell r="J37" t="str">
            <v>Yes</v>
          </cell>
          <cell r="K37">
            <v>1187486</v>
          </cell>
          <cell r="L37">
            <v>341430</v>
          </cell>
          <cell r="M37">
            <v>759461</v>
          </cell>
          <cell r="N37">
            <v>844296</v>
          </cell>
          <cell r="O37">
            <v>1603757</v>
          </cell>
          <cell r="P37">
            <v>3132673</v>
          </cell>
          <cell r="Q37">
            <v>3067750.1479363311</v>
          </cell>
          <cell r="R37">
            <v>64922.852063668892</v>
          </cell>
        </row>
        <row r="38">
          <cell r="A38" t="str">
            <v>0063</v>
          </cell>
          <cell r="B38" t="str">
            <v>Clarksburg</v>
          </cell>
          <cell r="C38">
            <v>0</v>
          </cell>
          <cell r="D38" t="str">
            <v>2503720</v>
          </cell>
          <cell r="E38">
            <v>14.4</v>
          </cell>
          <cell r="F38">
            <v>106</v>
          </cell>
          <cell r="G38">
            <v>13.584905660377359</v>
          </cell>
          <cell r="H38" t="str">
            <v>Yes</v>
          </cell>
          <cell r="I38" t="str">
            <v>No</v>
          </cell>
          <cell r="J38" t="str">
            <v>Yes</v>
          </cell>
          <cell r="K38">
            <v>11496</v>
          </cell>
          <cell r="L38">
            <v>0</v>
          </cell>
          <cell r="M38">
            <v>6241</v>
          </cell>
          <cell r="N38">
            <v>6940</v>
          </cell>
          <cell r="O38">
            <v>13181</v>
          </cell>
          <cell r="P38">
            <v>24677</v>
          </cell>
          <cell r="Q38">
            <v>19454.956201531233</v>
          </cell>
          <cell r="R38">
            <v>5222.0437984687669</v>
          </cell>
        </row>
        <row r="39">
          <cell r="A39" t="str">
            <v>0064</v>
          </cell>
          <cell r="B39" t="str">
            <v>Clinton</v>
          </cell>
          <cell r="C39">
            <v>0</v>
          </cell>
          <cell r="D39" t="str">
            <v>2503750</v>
          </cell>
          <cell r="E39">
            <v>168.54700854700863</v>
          </cell>
          <cell r="F39">
            <v>1719</v>
          </cell>
          <cell r="G39">
            <v>9.8049452325194082</v>
          </cell>
          <cell r="H39" t="str">
            <v>Yes</v>
          </cell>
          <cell r="I39" t="str">
            <v>No</v>
          </cell>
          <cell r="J39" t="str">
            <v>Yes</v>
          </cell>
          <cell r="K39">
            <v>167446</v>
          </cell>
          <cell r="L39">
            <v>0</v>
          </cell>
          <cell r="M39">
            <v>75070</v>
          </cell>
          <cell r="N39">
            <v>83430</v>
          </cell>
          <cell r="O39">
            <v>158500</v>
          </cell>
          <cell r="P39">
            <v>325946</v>
          </cell>
          <cell r="Q39">
            <v>367135.78667787806</v>
          </cell>
          <cell r="R39">
            <v>-41189.786677878059</v>
          </cell>
        </row>
        <row r="40">
          <cell r="A40" t="str">
            <v>0065</v>
          </cell>
          <cell r="B40" t="str">
            <v>Cohasset</v>
          </cell>
          <cell r="C40">
            <v>0</v>
          </cell>
          <cell r="D40" t="str">
            <v>2503780</v>
          </cell>
          <cell r="E40">
            <v>49.189189189189179</v>
          </cell>
          <cell r="F40">
            <v>1652</v>
          </cell>
          <cell r="G40">
            <v>2.9775538250114515</v>
          </cell>
          <cell r="H40" t="str">
            <v>Yes</v>
          </cell>
          <cell r="I40" t="str">
            <v>No</v>
          </cell>
          <cell r="J40" t="str">
            <v>No</v>
          </cell>
          <cell r="K40">
            <v>46587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46587</v>
          </cell>
          <cell r="Q40">
            <v>53079.065421111656</v>
          </cell>
          <cell r="R40">
            <v>-6492.0654211116562</v>
          </cell>
        </row>
        <row r="41">
          <cell r="A41" t="str">
            <v>0067</v>
          </cell>
          <cell r="B41" t="str">
            <v>Concord</v>
          </cell>
          <cell r="C41">
            <v>0</v>
          </cell>
          <cell r="D41" t="str">
            <v>2503840</v>
          </cell>
          <cell r="E41">
            <v>102.45502645502647</v>
          </cell>
          <cell r="F41">
            <v>2068</v>
          </cell>
          <cell r="G41">
            <v>4.9543049543049547</v>
          </cell>
          <cell r="H41" t="str">
            <v>Yes</v>
          </cell>
          <cell r="I41" t="str">
            <v>No</v>
          </cell>
          <cell r="J41" t="str">
            <v>Yes</v>
          </cell>
          <cell r="K41">
            <v>88946</v>
          </cell>
          <cell r="L41">
            <v>0</v>
          </cell>
          <cell r="M41">
            <v>59025</v>
          </cell>
          <cell r="N41">
            <v>71161</v>
          </cell>
          <cell r="O41">
            <v>130186</v>
          </cell>
          <cell r="P41">
            <v>219132</v>
          </cell>
          <cell r="Q41">
            <v>81888.443037043544</v>
          </cell>
          <cell r="R41">
            <v>137243.55696295644</v>
          </cell>
        </row>
        <row r="42">
          <cell r="A42" t="str">
            <v>0068</v>
          </cell>
          <cell r="B42" t="str">
            <v>Conway</v>
          </cell>
          <cell r="C42">
            <v>0</v>
          </cell>
          <cell r="D42" t="str">
            <v>2503900</v>
          </cell>
          <cell r="E42">
            <v>9</v>
          </cell>
          <cell r="F42">
            <v>133</v>
          </cell>
          <cell r="G42">
            <v>6.7669172932330826</v>
          </cell>
          <cell r="H42" t="str">
            <v>No</v>
          </cell>
          <cell r="I42" t="str">
            <v>No</v>
          </cell>
          <cell r="J42" t="str">
            <v>No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0071</v>
          </cell>
          <cell r="B43" t="str">
            <v>Danvers</v>
          </cell>
          <cell r="C43">
            <v>0</v>
          </cell>
          <cell r="D43" t="str">
            <v>2503990</v>
          </cell>
          <cell r="E43">
            <v>216.65367483296211</v>
          </cell>
          <cell r="F43">
            <v>3759</v>
          </cell>
          <cell r="G43">
            <v>5.7635986920181459</v>
          </cell>
          <cell r="H43" t="str">
            <v>Yes</v>
          </cell>
          <cell r="I43" t="str">
            <v>No</v>
          </cell>
          <cell r="J43" t="str">
            <v>Yes</v>
          </cell>
          <cell r="K43">
            <v>173204</v>
          </cell>
          <cell r="L43">
            <v>0</v>
          </cell>
          <cell r="M43">
            <v>94049</v>
          </cell>
          <cell r="N43">
            <v>104554</v>
          </cell>
          <cell r="O43">
            <v>198603</v>
          </cell>
          <cell r="P43">
            <v>371807</v>
          </cell>
          <cell r="Q43">
            <v>321934.91835729394</v>
          </cell>
          <cell r="R43">
            <v>49872.081642706064</v>
          </cell>
        </row>
        <row r="44">
          <cell r="A44" t="str">
            <v>0072</v>
          </cell>
          <cell r="B44" t="str">
            <v>Dartmouth</v>
          </cell>
          <cell r="C44">
            <v>0</v>
          </cell>
          <cell r="D44" t="str">
            <v>2504020</v>
          </cell>
          <cell r="E44">
            <v>293.00729335494344</v>
          </cell>
          <cell r="F44">
            <v>4080</v>
          </cell>
          <cell r="G44">
            <v>7.181551307719201</v>
          </cell>
          <cell r="H44" t="str">
            <v>Yes</v>
          </cell>
          <cell r="I44" t="str">
            <v>No</v>
          </cell>
          <cell r="J44" t="str">
            <v>Yes</v>
          </cell>
          <cell r="K44">
            <v>234133</v>
          </cell>
          <cell r="L44">
            <v>0</v>
          </cell>
          <cell r="M44">
            <v>127276</v>
          </cell>
          <cell r="N44">
            <v>141484</v>
          </cell>
          <cell r="O44">
            <v>268760</v>
          </cell>
          <cell r="P44">
            <v>502893</v>
          </cell>
          <cell r="Q44">
            <v>447782.04096300399</v>
          </cell>
          <cell r="R44">
            <v>55110.959036996006</v>
          </cell>
        </row>
        <row r="45">
          <cell r="A45" t="str">
            <v>0073</v>
          </cell>
          <cell r="B45" t="str">
            <v>Dedham</v>
          </cell>
          <cell r="C45">
            <v>0</v>
          </cell>
          <cell r="D45" t="str">
            <v>2504050</v>
          </cell>
          <cell r="E45">
            <v>193.67509481668753</v>
          </cell>
          <cell r="F45">
            <v>3452</v>
          </cell>
          <cell r="G45">
            <v>5.6105183898229303</v>
          </cell>
          <cell r="H45" t="str">
            <v>Yes</v>
          </cell>
          <cell r="I45" t="str">
            <v>No</v>
          </cell>
          <cell r="J45" t="str">
            <v>Yes</v>
          </cell>
          <cell r="K45">
            <v>172546</v>
          </cell>
          <cell r="L45">
            <v>0</v>
          </cell>
          <cell r="M45">
            <v>84296</v>
          </cell>
          <cell r="N45">
            <v>93691</v>
          </cell>
          <cell r="O45">
            <v>177987</v>
          </cell>
          <cell r="P45">
            <v>350533</v>
          </cell>
          <cell r="Q45">
            <v>356063.10417185543</v>
          </cell>
          <cell r="R45">
            <v>-5530.1041718554334</v>
          </cell>
        </row>
        <row r="46">
          <cell r="A46" t="str">
            <v>0074</v>
          </cell>
          <cell r="B46" t="str">
            <v>Deerfield</v>
          </cell>
          <cell r="C46">
            <v>0</v>
          </cell>
          <cell r="D46" t="str">
            <v>2504080</v>
          </cell>
          <cell r="E46">
            <v>23.661971830985916</v>
          </cell>
          <cell r="F46">
            <v>382</v>
          </cell>
          <cell r="G46">
            <v>6.1942334636088789</v>
          </cell>
          <cell r="H46" t="str">
            <v>Yes</v>
          </cell>
          <cell r="I46" t="str">
            <v>No</v>
          </cell>
          <cell r="J46" t="str">
            <v>Yes</v>
          </cell>
          <cell r="K46">
            <v>19000</v>
          </cell>
          <cell r="L46">
            <v>0</v>
          </cell>
          <cell r="M46">
            <v>10286</v>
          </cell>
          <cell r="N46">
            <v>11434</v>
          </cell>
          <cell r="O46">
            <v>21720</v>
          </cell>
          <cell r="P46">
            <v>40720</v>
          </cell>
          <cell r="Q46">
            <v>39060.935351161948</v>
          </cell>
          <cell r="R46">
            <v>1659.0646488380517</v>
          </cell>
        </row>
        <row r="47">
          <cell r="A47" t="str">
            <v>0077</v>
          </cell>
          <cell r="B47" t="str">
            <v>Douglas</v>
          </cell>
          <cell r="C47">
            <v>0</v>
          </cell>
          <cell r="D47" t="str">
            <v>2504230</v>
          </cell>
          <cell r="E47">
            <v>80.765472312703594</v>
          </cell>
          <cell r="F47">
            <v>1475</v>
          </cell>
          <cell r="G47">
            <v>5.4756252415392268</v>
          </cell>
          <cell r="H47" t="str">
            <v>Yes</v>
          </cell>
          <cell r="I47" t="str">
            <v>No</v>
          </cell>
          <cell r="J47" t="str">
            <v>Yes</v>
          </cell>
          <cell r="K47">
            <v>63865</v>
          </cell>
          <cell r="L47">
            <v>0</v>
          </cell>
          <cell r="M47">
            <v>36810</v>
          </cell>
          <cell r="N47">
            <v>40950</v>
          </cell>
          <cell r="O47">
            <v>77760</v>
          </cell>
          <cell r="P47">
            <v>141625</v>
          </cell>
          <cell r="Q47">
            <v>57847.790033948433</v>
          </cell>
          <cell r="R47">
            <v>83777.209966051567</v>
          </cell>
        </row>
        <row r="48">
          <cell r="A48" t="str">
            <v>0078</v>
          </cell>
          <cell r="B48" t="str">
            <v>Dover</v>
          </cell>
          <cell r="C48">
            <v>0</v>
          </cell>
          <cell r="D48" t="str">
            <v>2504260</v>
          </cell>
          <cell r="E48">
            <v>19</v>
          </cell>
          <cell r="F48">
            <v>595</v>
          </cell>
          <cell r="G48">
            <v>3.1932773109243695</v>
          </cell>
          <cell r="H48" t="str">
            <v>Yes</v>
          </cell>
          <cell r="I48" t="str">
            <v>No</v>
          </cell>
          <cell r="J48" t="str">
            <v>No</v>
          </cell>
          <cell r="K48">
            <v>16347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16347</v>
          </cell>
          <cell r="Q48">
            <v>12793.944053567115</v>
          </cell>
          <cell r="R48">
            <v>3553.0559464328853</v>
          </cell>
        </row>
        <row r="49">
          <cell r="A49" t="str">
            <v>0079</v>
          </cell>
          <cell r="B49" t="str">
            <v>Dracut</v>
          </cell>
          <cell r="C49">
            <v>0</v>
          </cell>
          <cell r="D49" t="str">
            <v>2504320</v>
          </cell>
          <cell r="E49">
            <v>339.42534504391489</v>
          </cell>
          <cell r="F49">
            <v>4296</v>
          </cell>
          <cell r="G49">
            <v>7.9009624079123579</v>
          </cell>
          <cell r="H49" t="str">
            <v>Yes</v>
          </cell>
          <cell r="I49" t="str">
            <v>No</v>
          </cell>
          <cell r="J49" t="str">
            <v>Yes</v>
          </cell>
          <cell r="K49">
            <v>270278</v>
          </cell>
          <cell r="L49">
            <v>0</v>
          </cell>
          <cell r="M49">
            <v>147356</v>
          </cell>
          <cell r="N49">
            <v>163813</v>
          </cell>
          <cell r="O49">
            <v>311169</v>
          </cell>
          <cell r="P49">
            <v>581447</v>
          </cell>
          <cell r="Q49">
            <v>488913.29090069531</v>
          </cell>
          <cell r="R49">
            <v>92533.709099304688</v>
          </cell>
        </row>
        <row r="50">
          <cell r="A50" t="str">
            <v>0082</v>
          </cell>
          <cell r="B50" t="str">
            <v>Duxbury</v>
          </cell>
          <cell r="C50">
            <v>0</v>
          </cell>
          <cell r="D50" t="str">
            <v>2504410</v>
          </cell>
          <cell r="E50">
            <v>93.841463414634163</v>
          </cell>
          <cell r="F50">
            <v>3181</v>
          </cell>
          <cell r="G50">
            <v>2.9500617231887509</v>
          </cell>
          <cell r="H50" t="str">
            <v>Yes</v>
          </cell>
          <cell r="I50" t="str">
            <v>No</v>
          </cell>
          <cell r="J50" t="str">
            <v>No</v>
          </cell>
          <cell r="K50">
            <v>88619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88619</v>
          </cell>
          <cell r="Q50">
            <v>97100.75456415079</v>
          </cell>
          <cell r="R50">
            <v>-8481.7545641507895</v>
          </cell>
        </row>
        <row r="51">
          <cell r="A51" t="str">
            <v>0083</v>
          </cell>
          <cell r="B51" t="str">
            <v>East Bridgewater</v>
          </cell>
          <cell r="C51">
            <v>0</v>
          </cell>
          <cell r="D51" t="str">
            <v>2504440</v>
          </cell>
          <cell r="E51">
            <v>96.057096247960885</v>
          </cell>
          <cell r="F51">
            <v>2268</v>
          </cell>
          <cell r="G51">
            <v>4.2353217040547131</v>
          </cell>
          <cell r="H51" t="str">
            <v>Yes</v>
          </cell>
          <cell r="I51" t="str">
            <v>No</v>
          </cell>
          <cell r="J51" t="str">
            <v>No</v>
          </cell>
          <cell r="K51">
            <v>108937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108937</v>
          </cell>
          <cell r="Q51">
            <v>221719.69054558157</v>
          </cell>
          <cell r="R51">
            <v>-112782.69054558157</v>
          </cell>
        </row>
        <row r="52">
          <cell r="A52" t="str">
            <v>0085</v>
          </cell>
          <cell r="B52" t="str">
            <v>Eastham</v>
          </cell>
          <cell r="C52">
            <v>0</v>
          </cell>
          <cell r="D52" t="str">
            <v>2504530</v>
          </cell>
          <cell r="E52">
            <v>38</v>
          </cell>
          <cell r="F52">
            <v>174</v>
          </cell>
          <cell r="G52">
            <v>21.839080459770116</v>
          </cell>
          <cell r="H52" t="str">
            <v>Yes</v>
          </cell>
          <cell r="I52" t="str">
            <v>Yes</v>
          </cell>
          <cell r="J52" t="str">
            <v>Yes</v>
          </cell>
          <cell r="K52">
            <v>37542</v>
          </cell>
          <cell r="L52">
            <v>9896</v>
          </cell>
          <cell r="M52">
            <v>22492</v>
          </cell>
          <cell r="N52">
            <v>24121</v>
          </cell>
          <cell r="O52">
            <v>46613</v>
          </cell>
          <cell r="P52">
            <v>94051</v>
          </cell>
          <cell r="Q52">
            <v>97013.741342398105</v>
          </cell>
          <cell r="R52">
            <v>-2962.7413423981052</v>
          </cell>
        </row>
        <row r="53">
          <cell r="A53" t="str">
            <v>0086</v>
          </cell>
          <cell r="B53" t="str">
            <v>Easthampton</v>
          </cell>
          <cell r="C53">
            <v>0</v>
          </cell>
          <cell r="D53" t="str">
            <v>2504590</v>
          </cell>
          <cell r="E53">
            <v>146.41033925686591</v>
          </cell>
          <cell r="F53">
            <v>1643</v>
          </cell>
          <cell r="G53">
            <v>8.9111588105213571</v>
          </cell>
          <cell r="H53" t="str">
            <v>Yes</v>
          </cell>
          <cell r="I53" t="str">
            <v>No</v>
          </cell>
          <cell r="J53" t="str">
            <v>Yes</v>
          </cell>
          <cell r="K53">
            <v>123189</v>
          </cell>
          <cell r="L53">
            <v>0</v>
          </cell>
          <cell r="M53">
            <v>63703</v>
          </cell>
          <cell r="N53">
            <v>70805</v>
          </cell>
          <cell r="O53">
            <v>134508</v>
          </cell>
          <cell r="P53">
            <v>257697</v>
          </cell>
          <cell r="Q53">
            <v>261531.74002934425</v>
          </cell>
          <cell r="R53">
            <v>-3834.7400293442479</v>
          </cell>
        </row>
        <row r="54">
          <cell r="A54" t="str">
            <v>0087</v>
          </cell>
          <cell r="B54" t="str">
            <v>East Longmeadow</v>
          </cell>
          <cell r="C54">
            <v>0</v>
          </cell>
          <cell r="D54" t="str">
            <v>2504500</v>
          </cell>
          <cell r="E54">
            <v>182.83068017366134</v>
          </cell>
          <cell r="F54">
            <v>2539</v>
          </cell>
          <cell r="G54">
            <v>7.2008932719047385</v>
          </cell>
          <cell r="H54" t="str">
            <v>Yes</v>
          </cell>
          <cell r="I54" t="str">
            <v>No</v>
          </cell>
          <cell r="J54" t="str">
            <v>Yes</v>
          </cell>
          <cell r="K54">
            <v>146834</v>
          </cell>
          <cell r="L54">
            <v>0</v>
          </cell>
          <cell r="M54">
            <v>79374</v>
          </cell>
          <cell r="N54">
            <v>88239</v>
          </cell>
          <cell r="O54">
            <v>167613</v>
          </cell>
          <cell r="P54">
            <v>314447</v>
          </cell>
          <cell r="Q54">
            <v>283789.12206249643</v>
          </cell>
          <cell r="R54">
            <v>30657.877937503566</v>
          </cell>
        </row>
        <row r="55">
          <cell r="A55" t="str">
            <v>0088</v>
          </cell>
          <cell r="B55" t="str">
            <v>Easton</v>
          </cell>
          <cell r="C55">
            <v>0</v>
          </cell>
          <cell r="D55" t="str">
            <v>2504620</v>
          </cell>
          <cell r="E55">
            <v>177.01704545454547</v>
          </cell>
          <cell r="F55">
            <v>3823</v>
          </cell>
          <cell r="G55">
            <v>4.630317694338097</v>
          </cell>
          <cell r="H55" t="str">
            <v>Yes</v>
          </cell>
          <cell r="I55" t="str">
            <v>No</v>
          </cell>
          <cell r="J55" t="str">
            <v>No</v>
          </cell>
          <cell r="K55">
            <v>153588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153588</v>
          </cell>
          <cell r="Q55">
            <v>140076.28474220936</v>
          </cell>
          <cell r="R55">
            <v>13511.715257790638</v>
          </cell>
        </row>
        <row r="56">
          <cell r="A56" t="str">
            <v>0089</v>
          </cell>
          <cell r="B56" t="str">
            <v>Edgartown</v>
          </cell>
          <cell r="C56">
            <v>0</v>
          </cell>
          <cell r="D56" t="str">
            <v>2509090</v>
          </cell>
          <cell r="E56">
            <v>35.246376811594196</v>
          </cell>
          <cell r="F56">
            <v>359</v>
          </cell>
          <cell r="G56">
            <v>9.81793225949699</v>
          </cell>
          <cell r="H56" t="str">
            <v>Yes</v>
          </cell>
          <cell r="I56" t="str">
            <v>No</v>
          </cell>
          <cell r="J56" t="str">
            <v>Yes</v>
          </cell>
          <cell r="K56">
            <v>27448</v>
          </cell>
          <cell r="L56">
            <v>0</v>
          </cell>
          <cell r="M56">
            <v>15242</v>
          </cell>
          <cell r="N56">
            <v>16949</v>
          </cell>
          <cell r="O56">
            <v>32191</v>
          </cell>
          <cell r="P56">
            <v>59639</v>
          </cell>
          <cell r="Q56">
            <v>30353.612264048497</v>
          </cell>
          <cell r="R56">
            <v>29285.387735951503</v>
          </cell>
        </row>
        <row r="57">
          <cell r="A57" t="str">
            <v>0091</v>
          </cell>
          <cell r="B57" t="str">
            <v>Erving</v>
          </cell>
          <cell r="C57">
            <v>0</v>
          </cell>
          <cell r="D57" t="str">
            <v>2504710</v>
          </cell>
          <cell r="E57">
            <v>16.507936507936506</v>
          </cell>
          <cell r="F57">
            <v>122</v>
          </cell>
          <cell r="G57">
            <v>13.531095498308613</v>
          </cell>
          <cell r="H57" t="str">
            <v>Yes</v>
          </cell>
          <cell r="I57" t="str">
            <v>Yes</v>
          </cell>
          <cell r="J57" t="str">
            <v>Yes</v>
          </cell>
          <cell r="K57">
            <v>12911</v>
          </cell>
          <cell r="L57">
            <v>2521</v>
          </cell>
          <cell r="M57">
            <v>7156</v>
          </cell>
          <cell r="N57">
            <v>7954</v>
          </cell>
          <cell r="O57">
            <v>15110</v>
          </cell>
          <cell r="P57">
            <v>30542</v>
          </cell>
          <cell r="Q57">
            <v>23898.631422763148</v>
          </cell>
          <cell r="R57">
            <v>6643.3685772368517</v>
          </cell>
        </row>
        <row r="58">
          <cell r="A58" t="str">
            <v>0093</v>
          </cell>
          <cell r="B58" t="str">
            <v>Everett</v>
          </cell>
          <cell r="C58">
            <v>0</v>
          </cell>
          <cell r="D58" t="str">
            <v>2504770</v>
          </cell>
          <cell r="E58">
            <v>957.04626469472748</v>
          </cell>
          <cell r="F58">
            <v>5798</v>
          </cell>
          <cell r="G58">
            <v>16.506489560102231</v>
          </cell>
          <cell r="H58" t="str">
            <v>Yes</v>
          </cell>
          <cell r="I58" t="str">
            <v>Yes</v>
          </cell>
          <cell r="J58" t="str">
            <v>Yes</v>
          </cell>
          <cell r="K58">
            <v>742247</v>
          </cell>
          <cell r="L58">
            <v>239143</v>
          </cell>
          <cell r="M58">
            <v>485565</v>
          </cell>
          <cell r="N58">
            <v>539753</v>
          </cell>
          <cell r="O58">
            <v>1025318</v>
          </cell>
          <cell r="P58">
            <v>2006708</v>
          </cell>
          <cell r="Q58">
            <v>1853362.6204446687</v>
          </cell>
          <cell r="R58">
            <v>153345.37955533131</v>
          </cell>
        </row>
        <row r="59">
          <cell r="A59" t="str">
            <v>0094</v>
          </cell>
          <cell r="B59" t="str">
            <v>Fairhaven</v>
          </cell>
          <cell r="C59">
            <v>0</v>
          </cell>
          <cell r="D59" t="str">
            <v>2504800</v>
          </cell>
          <cell r="E59">
            <v>232.048602673147</v>
          </cell>
          <cell r="F59">
            <v>2464</v>
          </cell>
          <cell r="G59">
            <v>9.4175569266699277</v>
          </cell>
          <cell r="H59" t="str">
            <v>Yes</v>
          </cell>
          <cell r="I59" t="str">
            <v>No</v>
          </cell>
          <cell r="J59" t="str">
            <v>Yes</v>
          </cell>
          <cell r="K59">
            <v>186816</v>
          </cell>
          <cell r="L59">
            <v>0</v>
          </cell>
          <cell r="M59">
            <v>100945</v>
          </cell>
          <cell r="N59">
            <v>112217</v>
          </cell>
          <cell r="O59">
            <v>213162</v>
          </cell>
          <cell r="P59">
            <v>399978</v>
          </cell>
          <cell r="Q59">
            <v>366688.71874542465</v>
          </cell>
          <cell r="R59">
            <v>33289.281254575355</v>
          </cell>
        </row>
        <row r="60">
          <cell r="A60" t="str">
            <v>0095</v>
          </cell>
          <cell r="B60" t="str">
            <v>Fall River</v>
          </cell>
          <cell r="C60">
            <v>0</v>
          </cell>
          <cell r="D60" t="str">
            <v>2504830</v>
          </cell>
          <cell r="E60">
            <v>2594.1776765375862</v>
          </cell>
          <cell r="F60">
            <v>9738</v>
          </cell>
          <cell r="G60">
            <v>26.639737898311626</v>
          </cell>
          <cell r="H60" t="str">
            <v>Yes</v>
          </cell>
          <cell r="I60" t="str">
            <v>Yes</v>
          </cell>
          <cell r="J60" t="str">
            <v>Yes</v>
          </cell>
          <cell r="K60">
            <v>1935070</v>
          </cell>
          <cell r="L60">
            <v>642562</v>
          </cell>
          <cell r="M60">
            <v>1737018</v>
          </cell>
          <cell r="N60">
            <v>2022713</v>
          </cell>
          <cell r="O60">
            <v>3759731</v>
          </cell>
          <cell r="P60">
            <v>6337363</v>
          </cell>
          <cell r="Q60">
            <v>6232323.0081879944</v>
          </cell>
          <cell r="R60">
            <v>105039.99181200564</v>
          </cell>
        </row>
        <row r="61">
          <cell r="A61" t="str">
            <v>0096</v>
          </cell>
          <cell r="B61" t="str">
            <v>Falmouth</v>
          </cell>
          <cell r="C61">
            <v>0</v>
          </cell>
          <cell r="D61" t="str">
            <v>2504860</v>
          </cell>
          <cell r="E61">
            <v>274.68421052631578</v>
          </cell>
          <cell r="F61">
            <v>3103</v>
          </cell>
          <cell r="G61">
            <v>8.8522143256949981</v>
          </cell>
          <cell r="H61" t="str">
            <v>Yes</v>
          </cell>
          <cell r="I61" t="str">
            <v>No</v>
          </cell>
          <cell r="J61" t="str">
            <v>Yes</v>
          </cell>
          <cell r="K61">
            <v>220503</v>
          </cell>
          <cell r="L61">
            <v>0</v>
          </cell>
          <cell r="M61">
            <v>119246</v>
          </cell>
          <cell r="N61">
            <v>132564</v>
          </cell>
          <cell r="O61">
            <v>251810</v>
          </cell>
          <cell r="P61">
            <v>472313</v>
          </cell>
          <cell r="Q61">
            <v>423807.07794778317</v>
          </cell>
          <cell r="R61">
            <v>48505.922052216833</v>
          </cell>
        </row>
        <row r="62">
          <cell r="A62" t="str">
            <v>0097</v>
          </cell>
          <cell r="B62" t="str">
            <v>Fitchburg</v>
          </cell>
          <cell r="C62">
            <v>0</v>
          </cell>
          <cell r="D62" t="str">
            <v>2504890</v>
          </cell>
          <cell r="E62">
            <v>1175.0759124087585</v>
          </cell>
          <cell r="F62">
            <v>5296</v>
          </cell>
          <cell r="G62">
            <v>22.187989282642722</v>
          </cell>
          <cell r="H62" t="str">
            <v>Yes</v>
          </cell>
          <cell r="I62" t="str">
            <v>Yes</v>
          </cell>
          <cell r="J62" t="str">
            <v>Yes</v>
          </cell>
          <cell r="K62">
            <v>1030965</v>
          </cell>
          <cell r="L62">
            <v>304171</v>
          </cell>
          <cell r="M62">
            <v>629838</v>
          </cell>
          <cell r="N62">
            <v>699890</v>
          </cell>
          <cell r="O62">
            <v>1329728</v>
          </cell>
          <cell r="P62">
            <v>2664864</v>
          </cell>
          <cell r="Q62">
            <v>2705769.5688598352</v>
          </cell>
          <cell r="R62">
            <v>-40905.568859835155</v>
          </cell>
        </row>
        <row r="63">
          <cell r="A63" t="str">
            <v>0098</v>
          </cell>
          <cell r="B63" t="str">
            <v>Florida</v>
          </cell>
          <cell r="C63">
            <v>0</v>
          </cell>
          <cell r="D63" t="str">
            <v>2504920</v>
          </cell>
          <cell r="E63">
            <v>11.59375</v>
          </cell>
          <cell r="F63">
            <v>44</v>
          </cell>
          <cell r="G63">
            <v>26.349431818181817</v>
          </cell>
          <cell r="H63" t="str">
            <v>Yes</v>
          </cell>
          <cell r="I63" t="str">
            <v>Yes</v>
          </cell>
          <cell r="J63" t="str">
            <v>Yes</v>
          </cell>
          <cell r="K63">
            <v>8966</v>
          </cell>
          <cell r="L63">
            <v>2838</v>
          </cell>
          <cell r="M63">
            <v>5835</v>
          </cell>
          <cell r="N63">
            <v>6191</v>
          </cell>
          <cell r="O63">
            <v>12026</v>
          </cell>
          <cell r="P63">
            <v>23830</v>
          </cell>
          <cell r="Q63">
            <v>21681.294496030947</v>
          </cell>
          <cell r="R63">
            <v>2148.7055039690531</v>
          </cell>
        </row>
        <row r="64">
          <cell r="A64" t="str">
            <v>0099</v>
          </cell>
          <cell r="B64" t="str">
            <v>Foxborough</v>
          </cell>
          <cell r="C64">
            <v>0</v>
          </cell>
          <cell r="D64" t="str">
            <v>2504950</v>
          </cell>
          <cell r="E64">
            <v>103.74384236453204</v>
          </cell>
          <cell r="F64">
            <v>2834</v>
          </cell>
          <cell r="G64">
            <v>3.66068603968003</v>
          </cell>
          <cell r="H64" t="str">
            <v>Yes</v>
          </cell>
          <cell r="I64" t="str">
            <v>No</v>
          </cell>
          <cell r="J64" t="str">
            <v>No</v>
          </cell>
          <cell r="K64">
            <v>98043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98043</v>
          </cell>
          <cell r="Q64">
            <v>108522.49010915833</v>
          </cell>
          <cell r="R64">
            <v>-10479.490109158331</v>
          </cell>
        </row>
        <row r="65">
          <cell r="A65" t="str">
            <v>0100</v>
          </cell>
          <cell r="B65" t="str">
            <v>Framingham</v>
          </cell>
          <cell r="C65">
            <v>0</v>
          </cell>
          <cell r="D65" t="str">
            <v>2504980</v>
          </cell>
          <cell r="E65">
            <v>1042.4985380116968</v>
          </cell>
          <cell r="F65">
            <v>8501</v>
          </cell>
          <cell r="G65">
            <v>12.263245947673179</v>
          </cell>
          <cell r="H65" t="str">
            <v>Yes</v>
          </cell>
          <cell r="I65" t="str">
            <v>Yes</v>
          </cell>
          <cell r="J65" t="str">
            <v>Yes</v>
          </cell>
          <cell r="K65">
            <v>810418</v>
          </cell>
          <cell r="L65">
            <v>170162</v>
          </cell>
          <cell r="M65">
            <v>549101</v>
          </cell>
          <cell r="N65">
            <v>610428</v>
          </cell>
          <cell r="O65">
            <v>1159529</v>
          </cell>
          <cell r="P65">
            <v>2140109</v>
          </cell>
          <cell r="Q65">
            <v>1973428.8646396832</v>
          </cell>
          <cell r="R65">
            <v>166680.13536031684</v>
          </cell>
        </row>
        <row r="66">
          <cell r="A66" t="str">
            <v>0101</v>
          </cell>
          <cell r="B66" t="str">
            <v>Franklin</v>
          </cell>
          <cell r="C66">
            <v>0</v>
          </cell>
          <cell r="D66" t="str">
            <v>2505010</v>
          </cell>
          <cell r="E66">
            <v>163.41441441441441</v>
          </cell>
          <cell r="F66">
            <v>6188</v>
          </cell>
          <cell r="G66">
            <v>2.6408276408276405</v>
          </cell>
          <cell r="H66" t="str">
            <v>Yes</v>
          </cell>
          <cell r="I66" t="str">
            <v>No</v>
          </cell>
          <cell r="J66" t="str">
            <v>No</v>
          </cell>
          <cell r="K66">
            <v>146082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146082</v>
          </cell>
          <cell r="Q66">
            <v>149175.66740319697</v>
          </cell>
          <cell r="R66">
            <v>-3093.6674031969742</v>
          </cell>
        </row>
        <row r="67">
          <cell r="A67" t="str">
            <v>0103</v>
          </cell>
          <cell r="B67" t="str">
            <v>Gardner</v>
          </cell>
          <cell r="C67">
            <v>0</v>
          </cell>
          <cell r="D67" t="str">
            <v>2505130</v>
          </cell>
          <cell r="E67">
            <v>418.45659163987142</v>
          </cell>
          <cell r="F67">
            <v>2502</v>
          </cell>
          <cell r="G67">
            <v>16.724883758587985</v>
          </cell>
          <cell r="H67" t="str">
            <v>Yes</v>
          </cell>
          <cell r="I67" t="str">
            <v>Yes</v>
          </cell>
          <cell r="J67" t="str">
            <v>Yes</v>
          </cell>
          <cell r="K67">
            <v>333881</v>
          </cell>
          <cell r="L67">
            <v>108973</v>
          </cell>
          <cell r="M67">
            <v>190174</v>
          </cell>
          <cell r="N67">
            <v>208374</v>
          </cell>
          <cell r="O67">
            <v>398548</v>
          </cell>
          <cell r="P67">
            <v>841402</v>
          </cell>
          <cell r="Q67">
            <v>853119.7337476071</v>
          </cell>
          <cell r="R67">
            <v>-11717.733747607097</v>
          </cell>
        </row>
        <row r="68">
          <cell r="A68" t="str">
            <v>0105</v>
          </cell>
          <cell r="B68" t="str">
            <v>Georgetown</v>
          </cell>
          <cell r="C68">
            <v>0</v>
          </cell>
          <cell r="D68" t="str">
            <v>2505220</v>
          </cell>
          <cell r="E68">
            <v>54.624338624338627</v>
          </cell>
          <cell r="F68">
            <v>1573</v>
          </cell>
          <cell r="G68">
            <v>3.4726216544398363</v>
          </cell>
          <cell r="H68" t="str">
            <v>Yes</v>
          </cell>
          <cell r="I68" t="str">
            <v>No</v>
          </cell>
          <cell r="J68" t="str">
            <v>No</v>
          </cell>
          <cell r="K68">
            <v>48258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48258</v>
          </cell>
          <cell r="Q68">
            <v>49280.488223218606</v>
          </cell>
          <cell r="R68">
            <v>-1022.4882232186064</v>
          </cell>
        </row>
        <row r="69">
          <cell r="A69" t="str">
            <v>0107</v>
          </cell>
          <cell r="B69" t="str">
            <v>Gloucester</v>
          </cell>
          <cell r="C69">
            <v>0</v>
          </cell>
          <cell r="D69" t="str">
            <v>2505280</v>
          </cell>
          <cell r="E69">
            <v>481.30910425844354</v>
          </cell>
          <cell r="F69">
            <v>3751</v>
          </cell>
          <cell r="G69">
            <v>12.831487716834006</v>
          </cell>
          <cell r="H69" t="str">
            <v>Yes</v>
          </cell>
          <cell r="I69" t="str">
            <v>No</v>
          </cell>
          <cell r="J69" t="str">
            <v>Yes</v>
          </cell>
          <cell r="K69">
            <v>381094</v>
          </cell>
          <cell r="L69">
            <v>0</v>
          </cell>
          <cell r="M69">
            <v>208762</v>
          </cell>
          <cell r="N69">
            <v>232094</v>
          </cell>
          <cell r="O69">
            <v>440856</v>
          </cell>
          <cell r="P69">
            <v>821950</v>
          </cell>
          <cell r="Q69">
            <v>625427.03431091551</v>
          </cell>
          <cell r="R69">
            <v>196522.96568908449</v>
          </cell>
        </row>
        <row r="70">
          <cell r="A70" t="str">
            <v>0109</v>
          </cell>
          <cell r="B70" t="str">
            <v>Gosnold</v>
          </cell>
          <cell r="C70">
            <v>0</v>
          </cell>
          <cell r="D70" t="str">
            <v>2505340</v>
          </cell>
          <cell r="E70">
            <v>1</v>
          </cell>
          <cell r="F70">
            <v>6</v>
          </cell>
          <cell r="G70">
            <v>16.666666666666664</v>
          </cell>
          <cell r="H70" t="str">
            <v>No</v>
          </cell>
          <cell r="I70" t="str">
            <v>No</v>
          </cell>
          <cell r="J70" t="str">
            <v>No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0110</v>
          </cell>
          <cell r="B71" t="str">
            <v>Grafton</v>
          </cell>
          <cell r="C71">
            <v>0</v>
          </cell>
          <cell r="D71" t="str">
            <v>2505370</v>
          </cell>
          <cell r="E71">
            <v>107.90147783251226</v>
          </cell>
          <cell r="F71">
            <v>2943</v>
          </cell>
          <cell r="G71">
            <v>3.6663770925080614</v>
          </cell>
          <cell r="H71" t="str">
            <v>Yes</v>
          </cell>
          <cell r="I71" t="str">
            <v>No</v>
          </cell>
          <cell r="J71" t="str">
            <v>No</v>
          </cell>
          <cell r="K71">
            <v>101483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101483</v>
          </cell>
          <cell r="Q71">
            <v>104965.94968901412</v>
          </cell>
          <cell r="R71">
            <v>-3482.9496890141163</v>
          </cell>
        </row>
        <row r="72">
          <cell r="A72" t="str">
            <v>0111</v>
          </cell>
          <cell r="B72" t="str">
            <v>Granby</v>
          </cell>
          <cell r="C72">
            <v>0</v>
          </cell>
          <cell r="D72" t="str">
            <v>2505400</v>
          </cell>
          <cell r="E72">
            <v>58.579365079365076</v>
          </cell>
          <cell r="F72">
            <v>954</v>
          </cell>
          <cell r="G72">
            <v>6.1403946624072407</v>
          </cell>
          <cell r="H72" t="str">
            <v>Yes</v>
          </cell>
          <cell r="I72" t="str">
            <v>No</v>
          </cell>
          <cell r="J72" t="str">
            <v>Yes</v>
          </cell>
          <cell r="K72">
            <v>53826</v>
          </cell>
          <cell r="L72">
            <v>0</v>
          </cell>
          <cell r="M72">
            <v>25501</v>
          </cell>
          <cell r="N72">
            <v>28343</v>
          </cell>
          <cell r="O72">
            <v>53844</v>
          </cell>
          <cell r="P72">
            <v>107670</v>
          </cell>
          <cell r="Q72">
            <v>109423.62703788441</v>
          </cell>
          <cell r="R72">
            <v>-1753.6270378844056</v>
          </cell>
        </row>
        <row r="73">
          <cell r="A73" t="str">
            <v>0114</v>
          </cell>
          <cell r="B73" t="str">
            <v>Greenfield</v>
          </cell>
          <cell r="C73">
            <v>0</v>
          </cell>
          <cell r="D73" t="str">
            <v>2505490</v>
          </cell>
          <cell r="E73">
            <v>344.21033544877594</v>
          </cell>
          <cell r="F73">
            <v>1847</v>
          </cell>
          <cell r="G73">
            <v>18.63618491872095</v>
          </cell>
          <cell r="H73" t="str">
            <v>Yes</v>
          </cell>
          <cell r="I73" t="str">
            <v>Yes</v>
          </cell>
          <cell r="J73" t="str">
            <v>Yes</v>
          </cell>
          <cell r="K73">
            <v>266732</v>
          </cell>
          <cell r="L73">
            <v>85532</v>
          </cell>
          <cell r="M73">
            <v>167903</v>
          </cell>
          <cell r="N73">
            <v>179804</v>
          </cell>
          <cell r="O73">
            <v>347707</v>
          </cell>
          <cell r="P73">
            <v>699971</v>
          </cell>
          <cell r="Q73">
            <v>564476.77285309543</v>
          </cell>
          <cell r="R73">
            <v>135494.22714690457</v>
          </cell>
        </row>
        <row r="74">
          <cell r="A74" t="str">
            <v>0117</v>
          </cell>
          <cell r="B74" t="str">
            <v>Hadley</v>
          </cell>
          <cell r="C74">
            <v>0</v>
          </cell>
          <cell r="D74" t="str">
            <v>2505580</v>
          </cell>
          <cell r="E74">
            <v>29.677852348993277</v>
          </cell>
          <cell r="F74">
            <v>592</v>
          </cell>
          <cell r="G74">
            <v>5.013150734627243</v>
          </cell>
          <cell r="H74" t="str">
            <v>Yes</v>
          </cell>
          <cell r="I74" t="str">
            <v>No</v>
          </cell>
          <cell r="J74" t="str">
            <v>Yes</v>
          </cell>
          <cell r="K74">
            <v>33121</v>
          </cell>
          <cell r="L74">
            <v>0</v>
          </cell>
          <cell r="M74">
            <v>13069</v>
          </cell>
          <cell r="N74">
            <v>13727</v>
          </cell>
          <cell r="O74">
            <v>26796</v>
          </cell>
          <cell r="P74">
            <v>59917</v>
          </cell>
          <cell r="Q74">
            <v>64854.854764974945</v>
          </cell>
          <cell r="R74">
            <v>-4937.8547649749453</v>
          </cell>
        </row>
        <row r="75">
          <cell r="A75" t="str">
            <v>0118</v>
          </cell>
          <cell r="B75" t="str">
            <v>Halifax</v>
          </cell>
          <cell r="C75">
            <v>0</v>
          </cell>
          <cell r="D75" t="str">
            <v>2505610</v>
          </cell>
          <cell r="E75">
            <v>28.610738255033556</v>
          </cell>
          <cell r="F75">
            <v>623</v>
          </cell>
          <cell r="G75">
            <v>4.5924138451097205</v>
          </cell>
          <cell r="H75" t="str">
            <v>Yes</v>
          </cell>
          <cell r="I75" t="str">
            <v>No</v>
          </cell>
          <cell r="J75" t="str">
            <v>No</v>
          </cell>
          <cell r="K75">
            <v>28212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28212</v>
          </cell>
          <cell r="Q75">
            <v>55987.507361994489</v>
          </cell>
          <cell r="R75">
            <v>-27775.507361994489</v>
          </cell>
        </row>
        <row r="76">
          <cell r="A76" t="str">
            <v>0121</v>
          </cell>
          <cell r="B76" t="str">
            <v>Hancock</v>
          </cell>
          <cell r="C76">
            <v>0</v>
          </cell>
          <cell r="D76" t="str">
            <v>2505760</v>
          </cell>
          <cell r="E76">
            <v>3.4</v>
          </cell>
          <cell r="F76">
            <v>40</v>
          </cell>
          <cell r="G76">
            <v>8.5</v>
          </cell>
          <cell r="H76" t="str">
            <v>No</v>
          </cell>
          <cell r="I76" t="str">
            <v>No</v>
          </cell>
          <cell r="J76" t="str">
            <v>No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0122</v>
          </cell>
          <cell r="B77" t="str">
            <v>Hanover</v>
          </cell>
          <cell r="C77">
            <v>0</v>
          </cell>
          <cell r="D77" t="str">
            <v>2505790</v>
          </cell>
          <cell r="E77">
            <v>68.556701030927826</v>
          </cell>
          <cell r="F77">
            <v>2723</v>
          </cell>
          <cell r="G77">
            <v>2.5176900856014628</v>
          </cell>
          <cell r="H77" t="str">
            <v>Yes</v>
          </cell>
          <cell r="I77" t="str">
            <v>No</v>
          </cell>
          <cell r="J77" t="str">
            <v>No</v>
          </cell>
          <cell r="K77">
            <v>65654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65654</v>
          </cell>
          <cell r="Q77">
            <v>71892.924207200689</v>
          </cell>
          <cell r="R77">
            <v>-6238.9242072006891</v>
          </cell>
        </row>
        <row r="78">
          <cell r="A78" t="str">
            <v>0125</v>
          </cell>
          <cell r="B78" t="str">
            <v>Harvard</v>
          </cell>
          <cell r="C78">
            <v>0</v>
          </cell>
          <cell r="D78" t="str">
            <v>2505880</v>
          </cell>
          <cell r="E78">
            <v>34.08988764044944</v>
          </cell>
          <cell r="F78">
            <v>1137</v>
          </cell>
          <cell r="G78">
            <v>2.9982311029419035</v>
          </cell>
          <cell r="H78" t="str">
            <v>Yes</v>
          </cell>
          <cell r="I78" t="str">
            <v>No</v>
          </cell>
          <cell r="J78" t="str">
            <v>No</v>
          </cell>
          <cell r="K78">
            <v>50317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50317</v>
          </cell>
          <cell r="Q78">
            <v>59196.297333391361</v>
          </cell>
          <cell r="R78">
            <v>-8879.2973333913615</v>
          </cell>
        </row>
        <row r="79">
          <cell r="A79" t="str">
            <v>0127</v>
          </cell>
          <cell r="B79" t="str">
            <v>Hatfield</v>
          </cell>
          <cell r="C79">
            <v>0</v>
          </cell>
          <cell r="D79" t="str">
            <v>2505940</v>
          </cell>
          <cell r="E79">
            <v>21.614583333333332</v>
          </cell>
          <cell r="F79">
            <v>353</v>
          </cell>
          <cell r="G79">
            <v>6.1231114258734651</v>
          </cell>
          <cell r="H79" t="str">
            <v>Yes</v>
          </cell>
          <cell r="I79" t="str">
            <v>No</v>
          </cell>
          <cell r="J79" t="str">
            <v>Yes</v>
          </cell>
          <cell r="K79">
            <v>17183</v>
          </cell>
          <cell r="L79">
            <v>0</v>
          </cell>
          <cell r="M79">
            <v>9297</v>
          </cell>
          <cell r="N79">
            <v>10342</v>
          </cell>
          <cell r="O79">
            <v>19639</v>
          </cell>
          <cell r="P79">
            <v>36822</v>
          </cell>
          <cell r="Q79">
            <v>15553.363350298796</v>
          </cell>
          <cell r="R79">
            <v>21268.636649701206</v>
          </cell>
        </row>
        <row r="80">
          <cell r="A80" t="str">
            <v>0128</v>
          </cell>
          <cell r="B80" t="str">
            <v>Haverhill</v>
          </cell>
          <cell r="C80">
            <v>0</v>
          </cell>
          <cell r="D80" t="str">
            <v>2505970</v>
          </cell>
          <cell r="E80">
            <v>1237.0735873850203</v>
          </cell>
          <cell r="F80">
            <v>7965</v>
          </cell>
          <cell r="G80">
            <v>15.531369584243821</v>
          </cell>
          <cell r="H80" t="str">
            <v>Yes</v>
          </cell>
          <cell r="I80" t="str">
            <v>Yes</v>
          </cell>
          <cell r="J80" t="str">
            <v>Yes</v>
          </cell>
          <cell r="K80">
            <v>949898</v>
          </cell>
          <cell r="L80">
            <v>329127</v>
          </cell>
          <cell r="M80">
            <v>673627</v>
          </cell>
          <cell r="N80">
            <v>748836</v>
          </cell>
          <cell r="O80">
            <v>1422463</v>
          </cell>
          <cell r="P80">
            <v>2701488</v>
          </cell>
          <cell r="Q80">
            <v>2367613.7614589557</v>
          </cell>
          <cell r="R80">
            <v>333874.23854104429</v>
          </cell>
        </row>
        <row r="81">
          <cell r="A81" t="str">
            <v>0131</v>
          </cell>
          <cell r="B81" t="str">
            <v>Hingham</v>
          </cell>
          <cell r="C81">
            <v>0</v>
          </cell>
          <cell r="D81" t="str">
            <v>2506090</v>
          </cell>
          <cell r="E81">
            <v>76.480519480519462</v>
          </cell>
          <cell r="F81">
            <v>4167</v>
          </cell>
          <cell r="G81">
            <v>1.8353856366815327</v>
          </cell>
          <cell r="H81" t="str">
            <v>No</v>
          </cell>
          <cell r="I81" t="str">
            <v>No</v>
          </cell>
          <cell r="J81" t="str">
            <v>No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112840.14618164497</v>
          </cell>
          <cell r="R81">
            <v>-112840.14618164497</v>
          </cell>
        </row>
        <row r="82">
          <cell r="A82" t="str">
            <v>0133</v>
          </cell>
          <cell r="B82" t="str">
            <v>Holbrook</v>
          </cell>
          <cell r="C82">
            <v>0</v>
          </cell>
          <cell r="D82" t="str">
            <v>2506150</v>
          </cell>
          <cell r="E82">
            <v>124.24088748019031</v>
          </cell>
          <cell r="F82">
            <v>1476</v>
          </cell>
          <cell r="G82">
            <v>8.4174043008259023</v>
          </cell>
          <cell r="H82" t="str">
            <v>Yes</v>
          </cell>
          <cell r="I82" t="str">
            <v>No</v>
          </cell>
          <cell r="J82" t="str">
            <v>Yes</v>
          </cell>
          <cell r="K82">
            <v>100370</v>
          </cell>
          <cell r="L82">
            <v>0</v>
          </cell>
          <cell r="M82">
            <v>53984</v>
          </cell>
          <cell r="N82">
            <v>60009</v>
          </cell>
          <cell r="O82">
            <v>113993</v>
          </cell>
          <cell r="P82">
            <v>214363</v>
          </cell>
          <cell r="Q82">
            <v>210375.9668545592</v>
          </cell>
          <cell r="R82">
            <v>3987.0331454408006</v>
          </cell>
        </row>
        <row r="83">
          <cell r="A83" t="str">
            <v>0135</v>
          </cell>
          <cell r="B83" t="str">
            <v>Holland</v>
          </cell>
          <cell r="C83">
            <v>0</v>
          </cell>
          <cell r="D83" t="str">
            <v>2506210</v>
          </cell>
          <cell r="E83">
            <v>18.786516853932586</v>
          </cell>
          <cell r="F83">
            <v>182</v>
          </cell>
          <cell r="G83">
            <v>10.322262007655267</v>
          </cell>
          <cell r="H83" t="str">
            <v>Yes</v>
          </cell>
          <cell r="I83" t="str">
            <v>No</v>
          </cell>
          <cell r="J83" t="str">
            <v>Yes</v>
          </cell>
          <cell r="K83">
            <v>15015</v>
          </cell>
          <cell r="L83">
            <v>0</v>
          </cell>
          <cell r="M83">
            <v>8147</v>
          </cell>
          <cell r="N83">
            <v>9060</v>
          </cell>
          <cell r="O83">
            <v>17207</v>
          </cell>
          <cell r="P83">
            <v>32222</v>
          </cell>
          <cell r="Q83">
            <v>26679.053910952374</v>
          </cell>
          <cell r="R83">
            <v>5542.9460890476257</v>
          </cell>
        </row>
        <row r="84">
          <cell r="A84" t="str">
            <v>0136</v>
          </cell>
          <cell r="B84" t="str">
            <v>Holliston</v>
          </cell>
          <cell r="C84">
            <v>0</v>
          </cell>
          <cell r="D84" t="str">
            <v>2506240</v>
          </cell>
          <cell r="E84">
            <v>67.814925373134372</v>
          </cell>
          <cell r="F84">
            <v>2690</v>
          </cell>
          <cell r="G84">
            <v>2.521000943239196</v>
          </cell>
          <cell r="H84" t="str">
            <v>Yes</v>
          </cell>
          <cell r="I84" t="str">
            <v>No</v>
          </cell>
          <cell r="J84" t="str">
            <v>No</v>
          </cell>
          <cell r="K84">
            <v>58991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58991</v>
          </cell>
          <cell r="Q84">
            <v>56116.526966662263</v>
          </cell>
          <cell r="R84">
            <v>2874.4730333377374</v>
          </cell>
        </row>
        <row r="85">
          <cell r="A85" t="str">
            <v>0137</v>
          </cell>
          <cell r="B85" t="str">
            <v>Holyoke</v>
          </cell>
          <cell r="C85">
            <v>0</v>
          </cell>
          <cell r="D85" t="str">
            <v>2506270</v>
          </cell>
          <cell r="E85">
            <v>1683.7595363540593</v>
          </cell>
          <cell r="F85">
            <v>5867</v>
          </cell>
          <cell r="G85">
            <v>28.698816027851699</v>
          </cell>
          <cell r="H85" t="str">
            <v>Yes</v>
          </cell>
          <cell r="I85" t="str">
            <v>Yes</v>
          </cell>
          <cell r="J85" t="str">
            <v>Yes</v>
          </cell>
          <cell r="K85">
            <v>1561991</v>
          </cell>
          <cell r="L85">
            <v>416401</v>
          </cell>
          <cell r="M85">
            <v>1121757</v>
          </cell>
          <cell r="N85">
            <v>1371768</v>
          </cell>
          <cell r="O85">
            <v>2493525</v>
          </cell>
          <cell r="P85">
            <v>4471917</v>
          </cell>
          <cell r="Q85">
            <v>4810872.0171802193</v>
          </cell>
          <cell r="R85">
            <v>-338955.01718021929</v>
          </cell>
        </row>
        <row r="86">
          <cell r="A86" t="str">
            <v>0138</v>
          </cell>
          <cell r="B86" t="str">
            <v>Hopedale</v>
          </cell>
          <cell r="C86">
            <v>0</v>
          </cell>
          <cell r="D86" t="str">
            <v>2506300</v>
          </cell>
          <cell r="E86">
            <v>63.95454545454546</v>
          </cell>
          <cell r="F86">
            <v>1024</v>
          </cell>
          <cell r="G86">
            <v>6.245561079545455</v>
          </cell>
          <cell r="H86" t="str">
            <v>Yes</v>
          </cell>
          <cell r="I86" t="str">
            <v>No</v>
          </cell>
          <cell r="J86" t="str">
            <v>Yes</v>
          </cell>
          <cell r="K86">
            <v>50618</v>
          </cell>
          <cell r="L86">
            <v>0</v>
          </cell>
          <cell r="M86">
            <v>28951</v>
          </cell>
          <cell r="N86">
            <v>32186</v>
          </cell>
          <cell r="O86">
            <v>61137</v>
          </cell>
          <cell r="P86">
            <v>111755</v>
          </cell>
          <cell r="Q86">
            <v>89462.593937423764</v>
          </cell>
          <cell r="R86">
            <v>22292.406062576236</v>
          </cell>
        </row>
        <row r="87">
          <cell r="A87" t="str">
            <v>0139</v>
          </cell>
          <cell r="B87" t="str">
            <v>Hopkinton</v>
          </cell>
          <cell r="C87">
            <v>0</v>
          </cell>
          <cell r="D87" t="str">
            <v>2506330</v>
          </cell>
          <cell r="E87">
            <v>101.0501567398119</v>
          </cell>
          <cell r="F87">
            <v>3757</v>
          </cell>
          <cell r="G87">
            <v>2.6896501660849585</v>
          </cell>
          <cell r="H87" t="str">
            <v>Yes</v>
          </cell>
          <cell r="I87" t="str">
            <v>No</v>
          </cell>
          <cell r="J87" t="str">
            <v>No</v>
          </cell>
          <cell r="K87">
            <v>88317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88317</v>
          </cell>
          <cell r="Q87">
            <v>90186.703966721965</v>
          </cell>
          <cell r="R87">
            <v>-1869.7039667219651</v>
          </cell>
        </row>
        <row r="88">
          <cell r="A88" t="str">
            <v>0141</v>
          </cell>
          <cell r="B88" t="str">
            <v>Hudson</v>
          </cell>
          <cell r="C88">
            <v>0</v>
          </cell>
          <cell r="D88" t="str">
            <v>2506390</v>
          </cell>
          <cell r="E88">
            <v>199.09090909090904</v>
          </cell>
          <cell r="F88">
            <v>2718</v>
          </cell>
          <cell r="G88">
            <v>7.3249046758980514</v>
          </cell>
          <cell r="H88" t="str">
            <v>Yes</v>
          </cell>
          <cell r="I88" t="str">
            <v>No</v>
          </cell>
          <cell r="J88" t="str">
            <v>Yes</v>
          </cell>
          <cell r="K88">
            <v>158311</v>
          </cell>
          <cell r="L88">
            <v>0</v>
          </cell>
          <cell r="M88">
            <v>89003</v>
          </cell>
          <cell r="N88">
            <v>98952</v>
          </cell>
          <cell r="O88">
            <v>187955</v>
          </cell>
          <cell r="P88">
            <v>346266</v>
          </cell>
          <cell r="Q88">
            <v>278144.2643202878</v>
          </cell>
          <cell r="R88">
            <v>68121.735679712205</v>
          </cell>
        </row>
        <row r="89">
          <cell r="A89" t="str">
            <v>0142</v>
          </cell>
          <cell r="B89" t="str">
            <v>Hull</v>
          </cell>
          <cell r="C89">
            <v>0</v>
          </cell>
          <cell r="D89" t="str">
            <v>2506420</v>
          </cell>
          <cell r="E89">
            <v>86.77500000000002</v>
          </cell>
          <cell r="F89">
            <v>1204</v>
          </cell>
          <cell r="G89">
            <v>7.2072259136212642</v>
          </cell>
          <cell r="H89" t="str">
            <v>Yes</v>
          </cell>
          <cell r="I89" t="str">
            <v>No</v>
          </cell>
          <cell r="J89" t="str">
            <v>Yes</v>
          </cell>
          <cell r="K89">
            <v>71761</v>
          </cell>
          <cell r="L89">
            <v>0</v>
          </cell>
          <cell r="M89">
            <v>37752</v>
          </cell>
          <cell r="N89">
            <v>41961</v>
          </cell>
          <cell r="O89">
            <v>79713</v>
          </cell>
          <cell r="P89">
            <v>151474</v>
          </cell>
          <cell r="Q89">
            <v>153687.35295867239</v>
          </cell>
          <cell r="R89">
            <v>-2213.3529586723889</v>
          </cell>
        </row>
        <row r="90">
          <cell r="A90" t="str">
            <v>0144</v>
          </cell>
          <cell r="B90" t="str">
            <v>Ipswich</v>
          </cell>
          <cell r="C90">
            <v>0</v>
          </cell>
          <cell r="D90" t="str">
            <v>2506480</v>
          </cell>
          <cell r="E90">
            <v>101.46788990825688</v>
          </cell>
          <cell r="F90">
            <v>2048</v>
          </cell>
          <cell r="G90">
            <v>4.9544868119266052</v>
          </cell>
          <cell r="H90" t="str">
            <v>Yes</v>
          </cell>
          <cell r="I90" t="str">
            <v>No</v>
          </cell>
          <cell r="J90" t="str">
            <v>Yes</v>
          </cell>
          <cell r="K90">
            <v>81417</v>
          </cell>
          <cell r="L90">
            <v>0</v>
          </cell>
          <cell r="M90">
            <v>44091</v>
          </cell>
          <cell r="N90">
            <v>49011</v>
          </cell>
          <cell r="O90">
            <v>93102</v>
          </cell>
          <cell r="P90">
            <v>174519</v>
          </cell>
          <cell r="Q90">
            <v>163138.78911456739</v>
          </cell>
          <cell r="R90">
            <v>11380.210885432607</v>
          </cell>
        </row>
        <row r="91">
          <cell r="A91" t="str">
            <v>0145</v>
          </cell>
          <cell r="B91" t="str">
            <v>Kingston</v>
          </cell>
          <cell r="C91">
            <v>0</v>
          </cell>
          <cell r="D91" t="str">
            <v>2506540</v>
          </cell>
          <cell r="E91">
            <v>52.749034749034756</v>
          </cell>
          <cell r="F91">
            <v>1178</v>
          </cell>
          <cell r="G91">
            <v>4.4778467528891985</v>
          </cell>
          <cell r="H91" t="str">
            <v>Yes</v>
          </cell>
          <cell r="I91" t="str">
            <v>No</v>
          </cell>
          <cell r="J91" t="str">
            <v>No</v>
          </cell>
          <cell r="K91">
            <v>55877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55877</v>
          </cell>
          <cell r="Q91">
            <v>111376.92384343603</v>
          </cell>
          <cell r="R91">
            <v>-55499.92384343603</v>
          </cell>
        </row>
        <row r="92">
          <cell r="A92" t="str">
            <v>0149</v>
          </cell>
          <cell r="B92" t="str">
            <v>Lawrence</v>
          </cell>
          <cell r="C92">
            <v>0</v>
          </cell>
          <cell r="D92" t="str">
            <v>2506660</v>
          </cell>
          <cell r="E92">
            <v>2811.1185717493863</v>
          </cell>
          <cell r="F92">
            <v>11955</v>
          </cell>
          <cell r="G92">
            <v>23.514166221241204</v>
          </cell>
          <cell r="H92" t="str">
            <v>Yes</v>
          </cell>
          <cell r="I92" t="str">
            <v>Yes</v>
          </cell>
          <cell r="J92" t="str">
            <v>Yes</v>
          </cell>
          <cell r="K92">
            <v>2331782</v>
          </cell>
          <cell r="L92">
            <v>689653</v>
          </cell>
          <cell r="M92">
            <v>1917431</v>
          </cell>
          <cell r="N92">
            <v>2247570</v>
          </cell>
          <cell r="O92">
            <v>4165001</v>
          </cell>
          <cell r="P92">
            <v>7186436</v>
          </cell>
          <cell r="Q92">
            <v>6860449.4526771922</v>
          </cell>
          <cell r="R92">
            <v>325986.54732280783</v>
          </cell>
        </row>
        <row r="93">
          <cell r="A93" t="str">
            <v>0150</v>
          </cell>
          <cell r="B93" t="str">
            <v>Lee</v>
          </cell>
          <cell r="C93">
            <v>0</v>
          </cell>
          <cell r="D93" t="str">
            <v>2506690</v>
          </cell>
          <cell r="E93">
            <v>64.192664359861595</v>
          </cell>
          <cell r="F93">
            <v>722.59</v>
          </cell>
          <cell r="G93">
            <v>8.8836912162999209</v>
          </cell>
          <cell r="H93" t="str">
            <v>Yes</v>
          </cell>
          <cell r="I93" t="str">
            <v>No</v>
          </cell>
          <cell r="J93" t="str">
            <v>Yes</v>
          </cell>
          <cell r="K93">
            <v>60689</v>
          </cell>
          <cell r="L93">
            <v>0</v>
          </cell>
          <cell r="M93">
            <v>26821</v>
          </cell>
          <cell r="N93">
            <v>29808</v>
          </cell>
          <cell r="O93">
            <v>56629</v>
          </cell>
          <cell r="P93">
            <v>117318</v>
          </cell>
          <cell r="Q93">
            <v>121173.4124304193</v>
          </cell>
          <cell r="R93">
            <v>-3855.4124304192956</v>
          </cell>
        </row>
        <row r="94">
          <cell r="A94" t="str">
            <v>0151</v>
          </cell>
          <cell r="B94" t="str">
            <v>Leicester</v>
          </cell>
          <cell r="C94">
            <v>0</v>
          </cell>
          <cell r="D94" t="str">
            <v>2506720</v>
          </cell>
          <cell r="E94">
            <v>162.46408839778999</v>
          </cell>
          <cell r="F94">
            <v>1694</v>
          </cell>
          <cell r="G94">
            <v>9.5905601179332933</v>
          </cell>
          <cell r="H94" t="str">
            <v>Yes</v>
          </cell>
          <cell r="I94" t="str">
            <v>No</v>
          </cell>
          <cell r="J94" t="str">
            <v>Yes</v>
          </cell>
          <cell r="K94">
            <v>149493</v>
          </cell>
          <cell r="L94">
            <v>0</v>
          </cell>
          <cell r="M94">
            <v>70726</v>
          </cell>
          <cell r="N94">
            <v>78608</v>
          </cell>
          <cell r="O94">
            <v>149334</v>
          </cell>
          <cell r="P94">
            <v>298827</v>
          </cell>
          <cell r="Q94">
            <v>303698.14726030029</v>
          </cell>
          <cell r="R94">
            <v>-4871.1472603002912</v>
          </cell>
        </row>
        <row r="95">
          <cell r="A95" t="str">
            <v>0152</v>
          </cell>
          <cell r="B95" t="str">
            <v>Lenox</v>
          </cell>
          <cell r="C95">
            <v>0</v>
          </cell>
          <cell r="D95" t="str">
            <v>2506750</v>
          </cell>
          <cell r="E95">
            <v>84.044943820224717</v>
          </cell>
          <cell r="F95">
            <v>635</v>
          </cell>
          <cell r="G95">
            <v>13.235424223657436</v>
          </cell>
          <cell r="H95" t="str">
            <v>Yes</v>
          </cell>
          <cell r="I95" t="str">
            <v>Yes</v>
          </cell>
          <cell r="J95" t="str">
            <v>Yes</v>
          </cell>
          <cell r="K95">
            <v>74900</v>
          </cell>
          <cell r="L95">
            <v>19839</v>
          </cell>
          <cell r="M95">
            <v>36582</v>
          </cell>
          <cell r="N95">
            <v>40657</v>
          </cell>
          <cell r="O95">
            <v>77239</v>
          </cell>
          <cell r="P95">
            <v>171978</v>
          </cell>
          <cell r="Q95">
            <v>174820.56417285884</v>
          </cell>
          <cell r="R95">
            <v>-2842.564172858838</v>
          </cell>
        </row>
        <row r="96">
          <cell r="A96" t="str">
            <v>0153</v>
          </cell>
          <cell r="B96" t="str">
            <v>Leominster</v>
          </cell>
          <cell r="C96">
            <v>0</v>
          </cell>
          <cell r="D96" t="str">
            <v>2506780</v>
          </cell>
          <cell r="E96">
            <v>801.08695652173969</v>
          </cell>
          <cell r="F96">
            <v>6128</v>
          </cell>
          <cell r="G96">
            <v>13.07256782835737</v>
          </cell>
          <cell r="H96" t="str">
            <v>Yes</v>
          </cell>
          <cell r="I96" t="str">
            <v>Yes</v>
          </cell>
          <cell r="J96" t="str">
            <v>Yes</v>
          </cell>
          <cell r="K96">
            <v>797903</v>
          </cell>
          <cell r="L96">
            <v>210591</v>
          </cell>
          <cell r="M96">
            <v>388094</v>
          </cell>
          <cell r="N96">
            <v>418894</v>
          </cell>
          <cell r="O96">
            <v>806988</v>
          </cell>
          <cell r="P96">
            <v>1815482</v>
          </cell>
          <cell r="Q96">
            <v>1986335.4585014675</v>
          </cell>
          <cell r="R96">
            <v>-170853.45850146748</v>
          </cell>
        </row>
        <row r="97">
          <cell r="A97" t="str">
            <v>0154</v>
          </cell>
          <cell r="B97" t="str">
            <v>Leverett</v>
          </cell>
          <cell r="C97">
            <v>0</v>
          </cell>
          <cell r="D97" t="str">
            <v>2506810</v>
          </cell>
          <cell r="E97">
            <v>9</v>
          </cell>
          <cell r="F97">
            <v>118</v>
          </cell>
          <cell r="G97">
            <v>7.6271186440677967</v>
          </cell>
          <cell r="H97" t="str">
            <v>No</v>
          </cell>
          <cell r="I97" t="str">
            <v>No</v>
          </cell>
          <cell r="J97" t="str">
            <v>No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 t="str">
            <v>0155</v>
          </cell>
          <cell r="B98" t="str">
            <v>Lexington</v>
          </cell>
          <cell r="C98">
            <v>0</v>
          </cell>
          <cell r="D98" t="str">
            <v>2506840</v>
          </cell>
          <cell r="E98">
            <v>241.18213058419232</v>
          </cell>
          <cell r="F98">
            <v>6562</v>
          </cell>
          <cell r="G98">
            <v>3.675436308811221</v>
          </cell>
          <cell r="H98" t="str">
            <v>Yes</v>
          </cell>
          <cell r="I98" t="str">
            <v>No</v>
          </cell>
          <cell r="J98" t="str">
            <v>No</v>
          </cell>
          <cell r="K98">
            <v>209946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209946</v>
          </cell>
          <cell r="Q98">
            <v>201923.68252085877</v>
          </cell>
          <cell r="R98">
            <v>8022.3174791412312</v>
          </cell>
        </row>
        <row r="99">
          <cell r="A99" t="str">
            <v>0157</v>
          </cell>
          <cell r="B99" t="str">
            <v>Lincoln</v>
          </cell>
          <cell r="C99">
            <v>0</v>
          </cell>
          <cell r="D99" t="str">
            <v>2506900</v>
          </cell>
          <cell r="E99">
            <v>33</v>
          </cell>
          <cell r="F99">
            <v>938</v>
          </cell>
          <cell r="G99">
            <v>3.5181236673773988</v>
          </cell>
          <cell r="H99" t="str">
            <v>Yes</v>
          </cell>
          <cell r="I99" t="str">
            <v>No</v>
          </cell>
          <cell r="J99" t="str">
            <v>No</v>
          </cell>
          <cell r="K99">
            <v>28503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28503</v>
          </cell>
          <cell r="Q99">
            <v>24045.653762965962</v>
          </cell>
          <cell r="R99">
            <v>4457.3462370340385</v>
          </cell>
        </row>
        <row r="100">
          <cell r="A100" t="str">
            <v>0158</v>
          </cell>
          <cell r="B100" t="str">
            <v>Littleton</v>
          </cell>
          <cell r="C100">
            <v>0</v>
          </cell>
          <cell r="D100" t="str">
            <v>2506960</v>
          </cell>
          <cell r="E100">
            <v>65.19607843137257</v>
          </cell>
          <cell r="F100">
            <v>1686</v>
          </cell>
          <cell r="G100">
            <v>3.8669085665108285</v>
          </cell>
          <cell r="H100" t="str">
            <v>Yes</v>
          </cell>
          <cell r="I100" t="str">
            <v>No</v>
          </cell>
          <cell r="J100" t="str">
            <v>No</v>
          </cell>
          <cell r="K100">
            <v>61361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61361</v>
          </cell>
          <cell r="Q100">
            <v>64138.434845518095</v>
          </cell>
          <cell r="R100">
            <v>-2777.4348455180952</v>
          </cell>
        </row>
        <row r="101">
          <cell r="A101" t="str">
            <v>0159</v>
          </cell>
          <cell r="B101" t="str">
            <v>Longmeadow</v>
          </cell>
          <cell r="C101">
            <v>0</v>
          </cell>
          <cell r="D101" t="str">
            <v>2506990</v>
          </cell>
          <cell r="E101">
            <v>107.34939759036143</v>
          </cell>
          <cell r="F101">
            <v>2889</v>
          </cell>
          <cell r="G101">
            <v>3.7157977705213376</v>
          </cell>
          <cell r="H101" t="str">
            <v>Yes</v>
          </cell>
          <cell r="I101" t="str">
            <v>No</v>
          </cell>
          <cell r="J101" t="str">
            <v>No</v>
          </cell>
          <cell r="K101">
            <v>112555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112555</v>
          </cell>
          <cell r="Q101">
            <v>132320.10618253044</v>
          </cell>
          <cell r="R101">
            <v>-19765.106182530435</v>
          </cell>
        </row>
        <row r="102">
          <cell r="A102" t="str">
            <v>0160</v>
          </cell>
          <cell r="B102" t="str">
            <v>Lowell</v>
          </cell>
          <cell r="C102">
            <v>0</v>
          </cell>
          <cell r="D102" t="str">
            <v>2507020</v>
          </cell>
          <cell r="E102">
            <v>2643.4240265906924</v>
          </cell>
          <cell r="F102">
            <v>13211</v>
          </cell>
          <cell r="G102">
            <v>20.009265207710943</v>
          </cell>
          <cell r="H102" t="str">
            <v>Yes</v>
          </cell>
          <cell r="I102" t="str">
            <v>Yes</v>
          </cell>
          <cell r="J102" t="str">
            <v>Yes</v>
          </cell>
          <cell r="K102">
            <v>1961444</v>
          </cell>
          <cell r="L102">
            <v>650549</v>
          </cell>
          <cell r="M102">
            <v>1785433</v>
          </cell>
          <cell r="N102">
            <v>2086232</v>
          </cell>
          <cell r="O102">
            <v>3871665</v>
          </cell>
          <cell r="P102">
            <v>6483658</v>
          </cell>
          <cell r="Q102">
            <v>5582486.2647955157</v>
          </cell>
          <cell r="R102">
            <v>901171.73520448431</v>
          </cell>
        </row>
        <row r="103">
          <cell r="A103" t="str">
            <v>0161</v>
          </cell>
          <cell r="B103" t="str">
            <v>Ludlow</v>
          </cell>
          <cell r="C103">
            <v>0</v>
          </cell>
          <cell r="D103" t="str">
            <v>2507050</v>
          </cell>
          <cell r="E103">
            <v>287.56030701754383</v>
          </cell>
          <cell r="F103">
            <v>2772</v>
          </cell>
          <cell r="G103">
            <v>10.373748449406344</v>
          </cell>
          <cell r="H103" t="str">
            <v>Yes</v>
          </cell>
          <cell r="I103" t="str">
            <v>No</v>
          </cell>
          <cell r="J103" t="str">
            <v>Yes</v>
          </cell>
          <cell r="K103">
            <v>230058</v>
          </cell>
          <cell r="L103">
            <v>0</v>
          </cell>
          <cell r="M103">
            <v>124813</v>
          </cell>
          <cell r="N103">
            <v>138755</v>
          </cell>
          <cell r="O103">
            <v>263568</v>
          </cell>
          <cell r="P103">
            <v>493626</v>
          </cell>
          <cell r="Q103">
            <v>427113.90041680599</v>
          </cell>
          <cell r="R103">
            <v>66512.099583194009</v>
          </cell>
        </row>
        <row r="104">
          <cell r="A104" t="str">
            <v>0162</v>
          </cell>
          <cell r="B104" t="str">
            <v>Lunenburg</v>
          </cell>
          <cell r="C104">
            <v>0</v>
          </cell>
          <cell r="D104" t="str">
            <v>2507080</v>
          </cell>
          <cell r="E104">
            <v>110.96055684454763</v>
          </cell>
          <cell r="F104">
            <v>1530</v>
          </cell>
          <cell r="G104">
            <v>7.2523239767678191</v>
          </cell>
          <cell r="H104" t="str">
            <v>Yes</v>
          </cell>
          <cell r="I104" t="str">
            <v>No</v>
          </cell>
          <cell r="J104" t="str">
            <v>Yes</v>
          </cell>
          <cell r="K104">
            <v>89091</v>
          </cell>
          <cell r="L104">
            <v>0</v>
          </cell>
          <cell r="M104">
            <v>48342</v>
          </cell>
          <cell r="N104">
            <v>53736</v>
          </cell>
          <cell r="O104">
            <v>102078</v>
          </cell>
          <cell r="P104">
            <v>191169</v>
          </cell>
          <cell r="Q104">
            <v>180342.4032222447</v>
          </cell>
          <cell r="R104">
            <v>10826.596777755301</v>
          </cell>
        </row>
        <row r="105">
          <cell r="A105" t="str">
            <v>0163</v>
          </cell>
          <cell r="B105" t="str">
            <v>Lynn</v>
          </cell>
          <cell r="C105">
            <v>0</v>
          </cell>
          <cell r="D105" t="str">
            <v>2507110</v>
          </cell>
          <cell r="E105">
            <v>2555.7672860188818</v>
          </cell>
          <cell r="F105">
            <v>13010</v>
          </cell>
          <cell r="G105">
            <v>19.644637094687791</v>
          </cell>
          <cell r="H105" t="str">
            <v>Yes</v>
          </cell>
          <cell r="I105" t="str">
            <v>Yes</v>
          </cell>
          <cell r="J105" t="str">
            <v>Yes</v>
          </cell>
          <cell r="K105">
            <v>2058592</v>
          </cell>
          <cell r="L105">
            <v>631798</v>
          </cell>
          <cell r="M105">
            <v>1646671</v>
          </cell>
          <cell r="N105">
            <v>1894857</v>
          </cell>
          <cell r="O105">
            <v>3541528</v>
          </cell>
          <cell r="P105">
            <v>6231918</v>
          </cell>
          <cell r="Q105">
            <v>5821240.5437651407</v>
          </cell>
          <cell r="R105">
            <v>410677.4562348593</v>
          </cell>
        </row>
        <row r="106">
          <cell r="A106" t="str">
            <v>0164</v>
          </cell>
          <cell r="B106" t="str">
            <v>Lynnfield</v>
          </cell>
          <cell r="C106">
            <v>0</v>
          </cell>
          <cell r="D106" t="str">
            <v>2507140</v>
          </cell>
          <cell r="E106">
            <v>65.384615384615387</v>
          </cell>
          <cell r="F106">
            <v>2239</v>
          </cell>
          <cell r="G106">
            <v>2.9202597313361047</v>
          </cell>
          <cell r="H106" t="str">
            <v>Yes</v>
          </cell>
          <cell r="I106" t="str">
            <v>No</v>
          </cell>
          <cell r="J106" t="str">
            <v>No</v>
          </cell>
          <cell r="K106">
            <v>57686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57686</v>
          </cell>
          <cell r="Q106">
            <v>58907.951126567343</v>
          </cell>
          <cell r="R106">
            <v>-1221.9511265673427</v>
          </cell>
        </row>
        <row r="107">
          <cell r="A107" t="str">
            <v>0165</v>
          </cell>
          <cell r="B107" t="str">
            <v>Malden</v>
          </cell>
          <cell r="C107">
            <v>0</v>
          </cell>
          <cell r="D107" t="str">
            <v>2507170</v>
          </cell>
          <cell r="E107">
            <v>1035.4087282965761</v>
          </cell>
          <cell r="F107">
            <v>6902</v>
          </cell>
          <cell r="G107">
            <v>15.001575315800872</v>
          </cell>
          <cell r="H107" t="str">
            <v>Yes</v>
          </cell>
          <cell r="I107" t="str">
            <v>Yes</v>
          </cell>
          <cell r="J107" t="str">
            <v>Yes</v>
          </cell>
          <cell r="K107">
            <v>820719</v>
          </cell>
          <cell r="L107">
            <v>202043</v>
          </cell>
          <cell r="M107">
            <v>539489</v>
          </cell>
          <cell r="N107">
            <v>599698</v>
          </cell>
          <cell r="O107">
            <v>1139187</v>
          </cell>
          <cell r="P107">
            <v>2161949</v>
          </cell>
          <cell r="Q107">
            <v>2042404.3455382334</v>
          </cell>
          <cell r="R107">
            <v>119544.65446176659</v>
          </cell>
        </row>
        <row r="108">
          <cell r="A108" t="str">
            <v>0167</v>
          </cell>
          <cell r="B108" t="str">
            <v>Mansfield</v>
          </cell>
          <cell r="C108">
            <v>0</v>
          </cell>
          <cell r="D108" t="str">
            <v>2507230</v>
          </cell>
          <cell r="E108">
            <v>222.34517766497453</v>
          </cell>
          <cell r="F108">
            <v>4973</v>
          </cell>
          <cell r="G108">
            <v>4.471047208223899</v>
          </cell>
          <cell r="H108" t="str">
            <v>Yes</v>
          </cell>
          <cell r="I108" t="str">
            <v>No</v>
          </cell>
          <cell r="J108" t="str">
            <v>No</v>
          </cell>
          <cell r="K108">
            <v>192542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192542</v>
          </cell>
          <cell r="Q108">
            <v>169894.81570007757</v>
          </cell>
          <cell r="R108">
            <v>22647.184299922432</v>
          </cell>
        </row>
        <row r="109">
          <cell r="A109" t="str">
            <v>0168</v>
          </cell>
          <cell r="B109" t="str">
            <v>Marblehead</v>
          </cell>
          <cell r="C109">
            <v>0</v>
          </cell>
          <cell r="D109" t="str">
            <v>2507260</v>
          </cell>
          <cell r="E109">
            <v>119.12668463611861</v>
          </cell>
          <cell r="F109">
            <v>3577</v>
          </cell>
          <cell r="G109">
            <v>3.3303518209706069</v>
          </cell>
          <cell r="H109" t="str">
            <v>Yes</v>
          </cell>
          <cell r="I109" t="str">
            <v>No</v>
          </cell>
          <cell r="J109" t="str">
            <v>No</v>
          </cell>
          <cell r="K109">
            <v>108371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108371</v>
          </cell>
          <cell r="Q109">
            <v>110665.81578980203</v>
          </cell>
          <cell r="R109">
            <v>-2294.815789802029</v>
          </cell>
        </row>
        <row r="110">
          <cell r="A110" t="str">
            <v>0169</v>
          </cell>
          <cell r="B110" t="str">
            <v>Marion</v>
          </cell>
          <cell r="C110">
            <v>0</v>
          </cell>
          <cell r="D110" t="str">
            <v>2507290</v>
          </cell>
          <cell r="E110">
            <v>25.522935779816514</v>
          </cell>
          <cell r="F110">
            <v>419</v>
          </cell>
          <cell r="G110">
            <v>6.0913927875457077</v>
          </cell>
          <cell r="H110" t="str">
            <v>Yes</v>
          </cell>
          <cell r="I110" t="str">
            <v>No</v>
          </cell>
          <cell r="J110" t="str">
            <v>Yes</v>
          </cell>
          <cell r="K110">
            <v>24177</v>
          </cell>
          <cell r="L110">
            <v>0</v>
          </cell>
          <cell r="M110">
            <v>11116</v>
          </cell>
          <cell r="N110">
            <v>12354</v>
          </cell>
          <cell r="O110">
            <v>23470</v>
          </cell>
          <cell r="P110">
            <v>47647</v>
          </cell>
          <cell r="Q110">
            <v>49541.527888476659</v>
          </cell>
          <cell r="R110">
            <v>-1894.5278884766594</v>
          </cell>
        </row>
        <row r="111">
          <cell r="A111" t="str">
            <v>0170</v>
          </cell>
          <cell r="B111" t="str">
            <v>Marlborough</v>
          </cell>
          <cell r="C111">
            <v>0</v>
          </cell>
          <cell r="D111" t="str">
            <v>2507320</v>
          </cell>
          <cell r="E111">
            <v>609.68633435062691</v>
          </cell>
          <cell r="F111">
            <v>4681</v>
          </cell>
          <cell r="G111">
            <v>13.024702720585921</v>
          </cell>
          <cell r="H111" t="str">
            <v>Yes</v>
          </cell>
          <cell r="I111" t="str">
            <v>No</v>
          </cell>
          <cell r="J111" t="str">
            <v>Yes</v>
          </cell>
          <cell r="K111">
            <v>484483</v>
          </cell>
          <cell r="L111">
            <v>0</v>
          </cell>
          <cell r="M111">
            <v>273560</v>
          </cell>
          <cell r="N111">
            <v>304111</v>
          </cell>
          <cell r="O111">
            <v>577671</v>
          </cell>
          <cell r="P111">
            <v>1062154</v>
          </cell>
          <cell r="Q111">
            <v>900193.7854144352</v>
          </cell>
          <cell r="R111">
            <v>161960.2145855648</v>
          </cell>
        </row>
        <row r="112">
          <cell r="A112" t="str">
            <v>0171</v>
          </cell>
          <cell r="B112" t="str">
            <v>Marshfield</v>
          </cell>
          <cell r="C112">
            <v>0</v>
          </cell>
          <cell r="D112" t="str">
            <v>2507350</v>
          </cell>
          <cell r="E112">
            <v>177.12970711297078</v>
          </cell>
          <cell r="F112">
            <v>4397</v>
          </cell>
          <cell r="G112">
            <v>4.0284218128944911</v>
          </cell>
          <cell r="H112" t="str">
            <v>Yes</v>
          </cell>
          <cell r="I112" t="str">
            <v>No</v>
          </cell>
          <cell r="J112" t="str">
            <v>No</v>
          </cell>
          <cell r="K112">
            <v>251344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251344</v>
          </cell>
          <cell r="Q112">
            <v>503053.43951149361</v>
          </cell>
          <cell r="R112">
            <v>-251709.43951149361</v>
          </cell>
        </row>
        <row r="113">
          <cell r="A113" t="str">
            <v>0172</v>
          </cell>
          <cell r="B113" t="str">
            <v>Mashpee</v>
          </cell>
          <cell r="C113">
            <v>0</v>
          </cell>
          <cell r="D113" t="str">
            <v>2507440</v>
          </cell>
          <cell r="E113">
            <v>139.43119266055049</v>
          </cell>
          <cell r="F113">
            <v>1573</v>
          </cell>
          <cell r="G113">
            <v>8.8640300483503172</v>
          </cell>
          <cell r="H113" t="str">
            <v>Yes</v>
          </cell>
          <cell r="I113" t="str">
            <v>No</v>
          </cell>
          <cell r="J113" t="str">
            <v>Yes</v>
          </cell>
          <cell r="K113">
            <v>111228</v>
          </cell>
          <cell r="L113">
            <v>0</v>
          </cell>
          <cell r="M113">
            <v>60476</v>
          </cell>
          <cell r="N113">
            <v>67235</v>
          </cell>
          <cell r="O113">
            <v>127711</v>
          </cell>
          <cell r="P113">
            <v>238939</v>
          </cell>
          <cell r="Q113">
            <v>194454.55399373913</v>
          </cell>
          <cell r="R113">
            <v>44484.44600626087</v>
          </cell>
        </row>
        <row r="114">
          <cell r="A114" t="str">
            <v>0173</v>
          </cell>
          <cell r="B114" t="str">
            <v>Mattapoisett</v>
          </cell>
          <cell r="C114">
            <v>0</v>
          </cell>
          <cell r="D114" t="str">
            <v>2507470</v>
          </cell>
          <cell r="E114">
            <v>22</v>
          </cell>
          <cell r="F114">
            <v>454</v>
          </cell>
          <cell r="G114">
            <v>4.8458149779735686</v>
          </cell>
          <cell r="H114" t="str">
            <v>Yes</v>
          </cell>
          <cell r="I114" t="str">
            <v>No</v>
          </cell>
          <cell r="J114" t="str">
            <v>No</v>
          </cell>
          <cell r="K114">
            <v>20513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20513</v>
          </cell>
          <cell r="Q114">
            <v>36077.48201221646</v>
          </cell>
          <cell r="R114">
            <v>-15564.48201221646</v>
          </cell>
        </row>
        <row r="115">
          <cell r="A115" t="str">
            <v>0174</v>
          </cell>
          <cell r="B115" t="str">
            <v>Maynard</v>
          </cell>
          <cell r="C115">
            <v>0</v>
          </cell>
          <cell r="D115" t="str">
            <v>2507500</v>
          </cell>
          <cell r="E115">
            <v>101.10526315789471</v>
          </cell>
          <cell r="F115">
            <v>1358</v>
          </cell>
          <cell r="G115">
            <v>7.4451592899775196</v>
          </cell>
          <cell r="H115" t="str">
            <v>Yes</v>
          </cell>
          <cell r="I115" t="str">
            <v>No</v>
          </cell>
          <cell r="J115" t="str">
            <v>Yes</v>
          </cell>
          <cell r="K115">
            <v>80408</v>
          </cell>
          <cell r="L115">
            <v>0</v>
          </cell>
          <cell r="M115">
            <v>44386</v>
          </cell>
          <cell r="N115">
            <v>49357</v>
          </cell>
          <cell r="O115">
            <v>93743</v>
          </cell>
          <cell r="P115">
            <v>174151</v>
          </cell>
          <cell r="Q115">
            <v>132932.19919072173</v>
          </cell>
          <cell r="R115">
            <v>41218.800809278269</v>
          </cell>
        </row>
        <row r="116">
          <cell r="A116" t="str">
            <v>0175</v>
          </cell>
          <cell r="B116" t="str">
            <v>Medfield</v>
          </cell>
          <cell r="C116">
            <v>0</v>
          </cell>
          <cell r="D116" t="str">
            <v>2507530</v>
          </cell>
          <cell r="E116">
            <v>55.243243243243235</v>
          </cell>
          <cell r="F116">
            <v>2978</v>
          </cell>
          <cell r="G116">
            <v>1.8550451055487991</v>
          </cell>
          <cell r="H116" t="str">
            <v>No</v>
          </cell>
          <cell r="I116" t="str">
            <v>No</v>
          </cell>
          <cell r="J116" t="str">
            <v>No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51905.88715541167</v>
          </cell>
          <cell r="R116">
            <v>-51905.88715541167</v>
          </cell>
        </row>
        <row r="117">
          <cell r="A117" t="str">
            <v>0176</v>
          </cell>
          <cell r="B117" t="str">
            <v>Medford</v>
          </cell>
          <cell r="C117">
            <v>0</v>
          </cell>
          <cell r="D117" t="str">
            <v>2507560</v>
          </cell>
          <cell r="E117">
            <v>491.86644029428464</v>
          </cell>
          <cell r="F117">
            <v>5849</v>
          </cell>
          <cell r="G117">
            <v>8.409410844491104</v>
          </cell>
          <cell r="H117" t="str">
            <v>Yes</v>
          </cell>
          <cell r="I117" t="str">
            <v>No</v>
          </cell>
          <cell r="J117" t="str">
            <v>Yes</v>
          </cell>
          <cell r="K117">
            <v>392147</v>
          </cell>
          <cell r="L117">
            <v>0</v>
          </cell>
          <cell r="M117">
            <v>213512</v>
          </cell>
          <cell r="N117">
            <v>237359</v>
          </cell>
          <cell r="O117">
            <v>450871</v>
          </cell>
          <cell r="P117">
            <v>843018</v>
          </cell>
          <cell r="Q117">
            <v>712166.21442267764</v>
          </cell>
          <cell r="R117">
            <v>130851.78557732236</v>
          </cell>
        </row>
        <row r="118">
          <cell r="A118" t="str">
            <v>0177</v>
          </cell>
          <cell r="B118" t="str">
            <v>Medway</v>
          </cell>
          <cell r="C118">
            <v>0</v>
          </cell>
          <cell r="D118" t="str">
            <v>2507590</v>
          </cell>
          <cell r="E118">
            <v>57.947712418300632</v>
          </cell>
          <cell r="F118">
            <v>2643</v>
          </cell>
          <cell r="G118">
            <v>2.1924976321717984</v>
          </cell>
          <cell r="H118" t="str">
            <v>Yes</v>
          </cell>
          <cell r="I118" t="str">
            <v>No</v>
          </cell>
          <cell r="J118" t="str">
            <v>No</v>
          </cell>
          <cell r="K118">
            <v>60363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60363</v>
          </cell>
          <cell r="Q118">
            <v>71014.790773880508</v>
          </cell>
          <cell r="R118">
            <v>-10651.790773880508</v>
          </cell>
        </row>
        <row r="119">
          <cell r="A119" t="str">
            <v>0178</v>
          </cell>
          <cell r="B119" t="str">
            <v>Melrose</v>
          </cell>
          <cell r="C119">
            <v>0</v>
          </cell>
          <cell r="D119" t="str">
            <v>2507620</v>
          </cell>
          <cell r="E119">
            <v>145.16228748067996</v>
          </cell>
          <cell r="F119">
            <v>3945</v>
          </cell>
          <cell r="G119">
            <v>3.6796524076217989</v>
          </cell>
          <cell r="H119" t="str">
            <v>Yes</v>
          </cell>
          <cell r="I119" t="str">
            <v>No</v>
          </cell>
          <cell r="J119" t="str">
            <v>No</v>
          </cell>
          <cell r="K119">
            <v>126129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126129</v>
          </cell>
          <cell r="Q119">
            <v>117762.89419850374</v>
          </cell>
          <cell r="R119">
            <v>8366.1058014962618</v>
          </cell>
        </row>
        <row r="120">
          <cell r="A120" t="str">
            <v>0181</v>
          </cell>
          <cell r="B120" t="str">
            <v>Methuen</v>
          </cell>
          <cell r="C120">
            <v>0</v>
          </cell>
          <cell r="D120" t="str">
            <v>2507740</v>
          </cell>
          <cell r="E120">
            <v>904.30676855895035</v>
          </cell>
          <cell r="F120">
            <v>7468</v>
          </cell>
          <cell r="G120">
            <v>12.109089027302495</v>
          </cell>
          <cell r="H120" t="str">
            <v>Yes</v>
          </cell>
          <cell r="I120" t="str">
            <v>No</v>
          </cell>
          <cell r="J120" t="str">
            <v>Yes</v>
          </cell>
          <cell r="K120">
            <v>717128</v>
          </cell>
          <cell r="L120">
            <v>0</v>
          </cell>
          <cell r="M120">
            <v>450814</v>
          </cell>
          <cell r="N120">
            <v>501134</v>
          </cell>
          <cell r="O120">
            <v>951948</v>
          </cell>
          <cell r="P120">
            <v>1669076</v>
          </cell>
          <cell r="Q120">
            <v>1667503.3789329089</v>
          </cell>
          <cell r="R120">
            <v>1572.6210670911241</v>
          </cell>
        </row>
        <row r="121">
          <cell r="A121" t="str">
            <v>0182</v>
          </cell>
          <cell r="B121" t="str">
            <v>Middleborough</v>
          </cell>
          <cell r="C121">
            <v>0</v>
          </cell>
          <cell r="D121" t="str">
            <v>2507770</v>
          </cell>
          <cell r="E121">
            <v>275.87337909992368</v>
          </cell>
          <cell r="F121">
            <v>3373</v>
          </cell>
          <cell r="G121">
            <v>8.1788727868343827</v>
          </cell>
          <cell r="H121" t="str">
            <v>Yes</v>
          </cell>
          <cell r="I121" t="str">
            <v>No</v>
          </cell>
          <cell r="J121" t="str">
            <v>Yes</v>
          </cell>
          <cell r="K121">
            <v>248709</v>
          </cell>
          <cell r="L121">
            <v>0</v>
          </cell>
          <cell r="M121">
            <v>120081</v>
          </cell>
          <cell r="N121">
            <v>133463</v>
          </cell>
          <cell r="O121">
            <v>253544</v>
          </cell>
          <cell r="P121">
            <v>502253</v>
          </cell>
          <cell r="Q121">
            <v>510268.53585314722</v>
          </cell>
          <cell r="R121">
            <v>-8015.5358531472157</v>
          </cell>
        </row>
        <row r="122">
          <cell r="A122" t="str">
            <v>0184</v>
          </cell>
          <cell r="B122" t="str">
            <v>Middleton</v>
          </cell>
          <cell r="C122">
            <v>0</v>
          </cell>
          <cell r="D122" t="str">
            <v>2507830</v>
          </cell>
          <cell r="E122">
            <v>32</v>
          </cell>
          <cell r="F122">
            <v>767</v>
          </cell>
          <cell r="G122">
            <v>4.1720990873533248</v>
          </cell>
          <cell r="H122" t="str">
            <v>Yes</v>
          </cell>
          <cell r="I122" t="str">
            <v>No</v>
          </cell>
          <cell r="J122" t="str">
            <v>No</v>
          </cell>
          <cell r="K122">
            <v>27826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27826</v>
          </cell>
          <cell r="Q122">
            <v>26298.996160768234</v>
          </cell>
          <cell r="R122">
            <v>1527.0038392317656</v>
          </cell>
        </row>
        <row r="123">
          <cell r="A123" t="str">
            <v>0185</v>
          </cell>
          <cell r="B123" t="str">
            <v>Milford</v>
          </cell>
          <cell r="C123">
            <v>0</v>
          </cell>
          <cell r="D123" t="str">
            <v>2507860</v>
          </cell>
          <cell r="E123">
            <v>418.4723618090452</v>
          </cell>
          <cell r="F123">
            <v>3828</v>
          </cell>
          <cell r="G123">
            <v>10.931879880069101</v>
          </cell>
          <cell r="H123" t="str">
            <v>Yes</v>
          </cell>
          <cell r="I123" t="str">
            <v>No</v>
          </cell>
          <cell r="J123" t="str">
            <v>Yes</v>
          </cell>
          <cell r="K123">
            <v>393406</v>
          </cell>
          <cell r="L123">
            <v>0</v>
          </cell>
          <cell r="M123">
            <v>189119</v>
          </cell>
          <cell r="N123">
            <v>210190</v>
          </cell>
          <cell r="O123">
            <v>399309</v>
          </cell>
          <cell r="P123">
            <v>792715</v>
          </cell>
          <cell r="Q123">
            <v>808112.79360863764</v>
          </cell>
          <cell r="R123">
            <v>-15397.793608637643</v>
          </cell>
        </row>
        <row r="124">
          <cell r="A124" t="str">
            <v>0186</v>
          </cell>
          <cell r="B124" t="str">
            <v>Millbury</v>
          </cell>
          <cell r="C124">
            <v>0</v>
          </cell>
          <cell r="D124" t="str">
            <v>2507890</v>
          </cell>
          <cell r="E124">
            <v>141.00169779286929</v>
          </cell>
          <cell r="F124">
            <v>1787</v>
          </cell>
          <cell r="G124">
            <v>7.8904139783362792</v>
          </cell>
          <cell r="H124" t="str">
            <v>Yes</v>
          </cell>
          <cell r="I124" t="str">
            <v>No</v>
          </cell>
          <cell r="J124" t="str">
            <v>Yes</v>
          </cell>
          <cell r="K124">
            <v>112568</v>
          </cell>
          <cell r="L124">
            <v>0</v>
          </cell>
          <cell r="M124">
            <v>63609</v>
          </cell>
          <cell r="N124">
            <v>70708</v>
          </cell>
          <cell r="O124">
            <v>134317</v>
          </cell>
          <cell r="P124">
            <v>246885</v>
          </cell>
          <cell r="Q124">
            <v>227628.58840897074</v>
          </cell>
          <cell r="R124">
            <v>19256.41159102926</v>
          </cell>
        </row>
        <row r="125">
          <cell r="A125" t="str">
            <v>0187</v>
          </cell>
          <cell r="B125" t="str">
            <v>Millis</v>
          </cell>
          <cell r="C125">
            <v>0</v>
          </cell>
          <cell r="D125" t="str">
            <v>2507920</v>
          </cell>
          <cell r="E125">
            <v>40.761904761904773</v>
          </cell>
          <cell r="F125">
            <v>1341</v>
          </cell>
          <cell r="G125">
            <v>3.0396647846312281</v>
          </cell>
          <cell r="H125" t="str">
            <v>Yes</v>
          </cell>
          <cell r="I125" t="str">
            <v>No</v>
          </cell>
          <cell r="J125" t="str">
            <v>No</v>
          </cell>
          <cell r="K125">
            <v>38326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38326</v>
          </cell>
          <cell r="Q125">
            <v>39492.000852028694</v>
          </cell>
          <cell r="R125">
            <v>-1166.0008520286938</v>
          </cell>
        </row>
        <row r="126">
          <cell r="A126" t="str">
            <v>0189</v>
          </cell>
          <cell r="B126" t="str">
            <v>Milton</v>
          </cell>
          <cell r="C126">
            <v>0</v>
          </cell>
          <cell r="D126" t="str">
            <v>2507980</v>
          </cell>
          <cell r="E126">
            <v>126.35909822866344</v>
          </cell>
          <cell r="F126">
            <v>4821</v>
          </cell>
          <cell r="G126">
            <v>2.6210142756412247</v>
          </cell>
          <cell r="H126" t="str">
            <v>Yes</v>
          </cell>
          <cell r="I126" t="str">
            <v>No</v>
          </cell>
          <cell r="J126" t="str">
            <v>No</v>
          </cell>
          <cell r="K126">
            <v>119417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119417</v>
          </cell>
          <cell r="Q126">
            <v>132205.08870550102</v>
          </cell>
          <cell r="R126">
            <v>-12788.088705501024</v>
          </cell>
        </row>
        <row r="127">
          <cell r="A127" t="str">
            <v>0191</v>
          </cell>
          <cell r="B127" t="str">
            <v>Monson</v>
          </cell>
          <cell r="C127">
            <v>0</v>
          </cell>
          <cell r="D127" t="str">
            <v>2508040</v>
          </cell>
          <cell r="E127">
            <v>104.08648648648655</v>
          </cell>
          <cell r="F127">
            <v>1266</v>
          </cell>
          <cell r="G127">
            <v>8.2216813970368516</v>
          </cell>
          <cell r="H127" t="str">
            <v>Yes</v>
          </cell>
          <cell r="I127" t="str">
            <v>No</v>
          </cell>
          <cell r="J127" t="str">
            <v>Yes</v>
          </cell>
          <cell r="K127">
            <v>83364</v>
          </cell>
          <cell r="L127">
            <v>0</v>
          </cell>
          <cell r="M127">
            <v>45164</v>
          </cell>
          <cell r="N127">
            <v>50212</v>
          </cell>
          <cell r="O127">
            <v>95376</v>
          </cell>
          <cell r="P127">
            <v>178740</v>
          </cell>
          <cell r="Q127">
            <v>153769.36542055421</v>
          </cell>
          <cell r="R127">
            <v>24970.634579445788</v>
          </cell>
        </row>
        <row r="128">
          <cell r="A128" t="str">
            <v>0196</v>
          </cell>
          <cell r="B128" t="str">
            <v>Nahant</v>
          </cell>
          <cell r="C128">
            <v>0</v>
          </cell>
          <cell r="D128" t="str">
            <v>2508220</v>
          </cell>
          <cell r="E128">
            <v>10.83333333333333</v>
          </cell>
          <cell r="F128">
            <v>202</v>
          </cell>
          <cell r="G128">
            <v>5.363036303630361</v>
          </cell>
          <cell r="H128" t="str">
            <v>Yes</v>
          </cell>
          <cell r="I128" t="str">
            <v>No</v>
          </cell>
          <cell r="J128" t="str">
            <v>Yes</v>
          </cell>
          <cell r="K128">
            <v>8717</v>
          </cell>
          <cell r="L128">
            <v>0</v>
          </cell>
          <cell r="M128">
            <v>4659</v>
          </cell>
          <cell r="N128">
            <v>5184</v>
          </cell>
          <cell r="O128">
            <v>9843</v>
          </cell>
          <cell r="P128">
            <v>18560</v>
          </cell>
          <cell r="Q128">
            <v>9463.4379795850564</v>
          </cell>
          <cell r="R128">
            <v>9096.5620204149436</v>
          </cell>
        </row>
        <row r="129">
          <cell r="A129" t="str">
            <v>0197</v>
          </cell>
          <cell r="B129" t="str">
            <v>Nantucket</v>
          </cell>
          <cell r="C129">
            <v>0</v>
          </cell>
          <cell r="D129" t="str">
            <v>2508250</v>
          </cell>
          <cell r="E129">
            <v>73</v>
          </cell>
          <cell r="F129">
            <v>1608</v>
          </cell>
          <cell r="G129">
            <v>4.5398009950248754</v>
          </cell>
          <cell r="H129" t="str">
            <v>Yes</v>
          </cell>
          <cell r="I129" t="str">
            <v>No</v>
          </cell>
          <cell r="J129" t="str">
            <v>No</v>
          </cell>
          <cell r="K129">
            <v>68481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68481</v>
          </cell>
          <cell r="Q129">
            <v>132684.16150112788</v>
          </cell>
          <cell r="R129">
            <v>-64203.161501127877</v>
          </cell>
        </row>
        <row r="130">
          <cell r="A130" t="str">
            <v>0198</v>
          </cell>
          <cell r="B130" t="str">
            <v>Natick</v>
          </cell>
          <cell r="C130">
            <v>0</v>
          </cell>
          <cell r="D130" t="str">
            <v>2508340</v>
          </cell>
          <cell r="E130">
            <v>271.60272108843526</v>
          </cell>
          <cell r="F130">
            <v>5456</v>
          </cell>
          <cell r="G130">
            <v>4.9780557384244002</v>
          </cell>
          <cell r="H130" t="str">
            <v>Yes</v>
          </cell>
          <cell r="I130" t="str">
            <v>No</v>
          </cell>
          <cell r="J130" t="str">
            <v>Yes</v>
          </cell>
          <cell r="K130">
            <v>216612</v>
          </cell>
          <cell r="L130">
            <v>0</v>
          </cell>
          <cell r="M130">
            <v>116818</v>
          </cell>
          <cell r="N130">
            <v>129959</v>
          </cell>
          <cell r="O130">
            <v>246777</v>
          </cell>
          <cell r="P130">
            <v>463389</v>
          </cell>
          <cell r="Q130">
            <v>206448.37005199835</v>
          </cell>
          <cell r="R130">
            <v>256940.62994800165</v>
          </cell>
        </row>
        <row r="131">
          <cell r="A131" t="str">
            <v>0199</v>
          </cell>
          <cell r="B131" t="str">
            <v>Needham</v>
          </cell>
          <cell r="C131">
            <v>0</v>
          </cell>
          <cell r="D131" t="str">
            <v>2508370</v>
          </cell>
          <cell r="E131">
            <v>117.44136460554368</v>
          </cell>
          <cell r="F131">
            <v>5933</v>
          </cell>
          <cell r="G131">
            <v>1.9794600472871005</v>
          </cell>
          <cell r="H131" t="str">
            <v>Yes</v>
          </cell>
          <cell r="I131" t="str">
            <v>No</v>
          </cell>
          <cell r="J131" t="str">
            <v>No</v>
          </cell>
          <cell r="K131">
            <v>113199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113199</v>
          </cell>
          <cell r="Q131">
            <v>123839.81759355329</v>
          </cell>
          <cell r="R131">
            <v>-10640.817593553293</v>
          </cell>
        </row>
        <row r="132">
          <cell r="A132" t="str">
            <v>0201</v>
          </cell>
          <cell r="B132" t="str">
            <v>New Bedford</v>
          </cell>
          <cell r="C132">
            <v>0</v>
          </cell>
          <cell r="D132" t="str">
            <v>2508430</v>
          </cell>
          <cell r="E132">
            <v>2854.4995437577786</v>
          </cell>
          <cell r="F132">
            <v>11589</v>
          </cell>
          <cell r="G132">
            <v>24.631111776320463</v>
          </cell>
          <cell r="H132" t="str">
            <v>Yes</v>
          </cell>
          <cell r="I132" t="str">
            <v>Yes</v>
          </cell>
          <cell r="J132" t="str">
            <v>Yes</v>
          </cell>
          <cell r="K132">
            <v>2124734</v>
          </cell>
          <cell r="L132">
            <v>709046</v>
          </cell>
          <cell r="M132">
            <v>1955563</v>
          </cell>
          <cell r="N132">
            <v>2293646</v>
          </cell>
          <cell r="O132">
            <v>4249209</v>
          </cell>
          <cell r="P132">
            <v>7082989</v>
          </cell>
          <cell r="Q132">
            <v>7147790.3946927097</v>
          </cell>
          <cell r="R132">
            <v>-64801.394692709669</v>
          </cell>
        </row>
        <row r="133">
          <cell r="A133" t="str">
            <v>0204</v>
          </cell>
          <cell r="B133" t="str">
            <v>Newburyport</v>
          </cell>
          <cell r="C133">
            <v>0</v>
          </cell>
          <cell r="D133" t="str">
            <v>2508580</v>
          </cell>
          <cell r="E133">
            <v>126.77966101694909</v>
          </cell>
          <cell r="F133">
            <v>2385</v>
          </cell>
          <cell r="G133">
            <v>5.315709057314427</v>
          </cell>
          <cell r="H133" t="str">
            <v>Yes</v>
          </cell>
          <cell r="I133" t="str">
            <v>No</v>
          </cell>
          <cell r="J133" t="str">
            <v>Yes</v>
          </cell>
          <cell r="K133">
            <v>130018</v>
          </cell>
          <cell r="L133">
            <v>0</v>
          </cell>
          <cell r="M133">
            <v>57184</v>
          </cell>
          <cell r="N133">
            <v>63573</v>
          </cell>
          <cell r="O133">
            <v>120757</v>
          </cell>
          <cell r="P133">
            <v>250775</v>
          </cell>
          <cell r="Q133">
            <v>270130.04655127332</v>
          </cell>
          <cell r="R133">
            <v>-19355.046551273321</v>
          </cell>
        </row>
        <row r="134">
          <cell r="A134" t="str">
            <v>0207</v>
          </cell>
          <cell r="B134" t="str">
            <v>Newton</v>
          </cell>
          <cell r="C134">
            <v>0</v>
          </cell>
          <cell r="D134" t="str">
            <v>2508610</v>
          </cell>
          <cell r="E134">
            <v>496.43609505459222</v>
          </cell>
          <cell r="F134">
            <v>13641</v>
          </cell>
          <cell r="G134">
            <v>3.6392940037723935</v>
          </cell>
          <cell r="H134" t="str">
            <v>Yes</v>
          </cell>
          <cell r="I134" t="str">
            <v>No</v>
          </cell>
          <cell r="J134" t="str">
            <v>No</v>
          </cell>
          <cell r="K134">
            <v>462222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462222</v>
          </cell>
          <cell r="Q134">
            <v>472011.72268921701</v>
          </cell>
          <cell r="R134">
            <v>-9789.7226892170147</v>
          </cell>
        </row>
        <row r="135">
          <cell r="A135" t="str">
            <v>0208</v>
          </cell>
          <cell r="B135" t="str">
            <v>Norfolk</v>
          </cell>
          <cell r="C135">
            <v>0</v>
          </cell>
          <cell r="D135" t="str">
            <v>2508640</v>
          </cell>
          <cell r="E135">
            <v>12</v>
          </cell>
          <cell r="F135">
            <v>985</v>
          </cell>
          <cell r="G135">
            <v>1.2182741116751268</v>
          </cell>
          <cell r="H135" t="str">
            <v>No</v>
          </cell>
          <cell r="I135" t="str">
            <v>No</v>
          </cell>
          <cell r="J135" t="str">
            <v>No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19926.02778136473</v>
          </cell>
          <cell r="R135">
            <v>-19926.02778136473</v>
          </cell>
        </row>
        <row r="136">
          <cell r="A136" t="str">
            <v>0209</v>
          </cell>
          <cell r="B136" t="str">
            <v>North Adams</v>
          </cell>
          <cell r="C136">
            <v>0</v>
          </cell>
          <cell r="D136" t="str">
            <v>2508670</v>
          </cell>
          <cell r="E136">
            <v>313.71428571428555</v>
          </cell>
          <cell r="F136">
            <v>1350</v>
          </cell>
          <cell r="G136">
            <v>23.238095238095227</v>
          </cell>
          <cell r="H136" t="str">
            <v>Yes</v>
          </cell>
          <cell r="I136" t="str">
            <v>Yes</v>
          </cell>
          <cell r="J136" t="str">
            <v>Yes</v>
          </cell>
          <cell r="K136">
            <v>269611</v>
          </cell>
          <cell r="L136">
            <v>77745</v>
          </cell>
          <cell r="M136">
            <v>172196</v>
          </cell>
          <cell r="N136">
            <v>182858</v>
          </cell>
          <cell r="O136">
            <v>355054</v>
          </cell>
          <cell r="P136">
            <v>702410</v>
          </cell>
          <cell r="Q136">
            <v>713341.39299232594</v>
          </cell>
          <cell r="R136">
            <v>-10931.392992325942</v>
          </cell>
        </row>
        <row r="137">
          <cell r="A137" t="str">
            <v>0210</v>
          </cell>
          <cell r="B137" t="str">
            <v>Northampton</v>
          </cell>
          <cell r="C137">
            <v>0</v>
          </cell>
          <cell r="D137" t="str">
            <v>2508850</v>
          </cell>
          <cell r="E137">
            <v>229.1924829157177</v>
          </cell>
          <cell r="F137">
            <v>2757</v>
          </cell>
          <cell r="G137">
            <v>8.3131114586767385</v>
          </cell>
          <cell r="H137" t="str">
            <v>Yes</v>
          </cell>
          <cell r="I137" t="str">
            <v>No</v>
          </cell>
          <cell r="J137" t="str">
            <v>Yes</v>
          </cell>
          <cell r="K137">
            <v>213427</v>
          </cell>
          <cell r="L137">
            <v>0</v>
          </cell>
          <cell r="M137">
            <v>99634</v>
          </cell>
          <cell r="N137">
            <v>110750</v>
          </cell>
          <cell r="O137">
            <v>210384</v>
          </cell>
          <cell r="P137">
            <v>423811</v>
          </cell>
          <cell r="Q137">
            <v>448104.08989868633</v>
          </cell>
          <cell r="R137">
            <v>-24293.089898686332</v>
          </cell>
        </row>
        <row r="138">
          <cell r="A138" t="str">
            <v>0211</v>
          </cell>
          <cell r="B138" t="str">
            <v>North Andover</v>
          </cell>
          <cell r="C138">
            <v>0</v>
          </cell>
          <cell r="D138" t="str">
            <v>2508700</v>
          </cell>
          <cell r="E138">
            <v>282.59769008662175</v>
          </cell>
          <cell r="F138">
            <v>5408</v>
          </cell>
          <cell r="G138">
            <v>5.2255490030810234</v>
          </cell>
          <cell r="H138" t="str">
            <v>Yes</v>
          </cell>
          <cell r="I138" t="str">
            <v>No</v>
          </cell>
          <cell r="J138" t="str">
            <v>Yes</v>
          </cell>
          <cell r="K138">
            <v>225996</v>
          </cell>
          <cell r="L138">
            <v>0</v>
          </cell>
          <cell r="M138">
            <v>121547</v>
          </cell>
          <cell r="N138">
            <v>135220</v>
          </cell>
          <cell r="O138">
            <v>256767</v>
          </cell>
          <cell r="P138">
            <v>482763</v>
          </cell>
          <cell r="Q138">
            <v>224726.14737993293</v>
          </cell>
          <cell r="R138">
            <v>258036.85262006707</v>
          </cell>
        </row>
        <row r="139">
          <cell r="A139" t="str">
            <v>0212</v>
          </cell>
          <cell r="B139" t="str">
            <v>North Attleborough</v>
          </cell>
          <cell r="C139">
            <v>0</v>
          </cell>
          <cell r="D139" t="str">
            <v>2508730</v>
          </cell>
          <cell r="E139">
            <v>311.94867094408801</v>
          </cell>
          <cell r="F139">
            <v>4797</v>
          </cell>
          <cell r="G139">
            <v>6.5029950165538457</v>
          </cell>
          <cell r="H139" t="str">
            <v>Yes</v>
          </cell>
          <cell r="I139" t="str">
            <v>No</v>
          </cell>
          <cell r="J139" t="str">
            <v>Yes</v>
          </cell>
          <cell r="K139">
            <v>325127</v>
          </cell>
          <cell r="L139">
            <v>0</v>
          </cell>
          <cell r="M139">
            <v>136020</v>
          </cell>
          <cell r="N139">
            <v>151158</v>
          </cell>
          <cell r="O139">
            <v>287178</v>
          </cell>
          <cell r="P139">
            <v>612305</v>
          </cell>
          <cell r="Q139">
            <v>660841.415564258</v>
          </cell>
          <cell r="R139">
            <v>-48536.415564258001</v>
          </cell>
        </row>
        <row r="140">
          <cell r="A140" t="str">
            <v>0213</v>
          </cell>
          <cell r="B140" t="str">
            <v>Northborough</v>
          </cell>
          <cell r="C140">
            <v>0</v>
          </cell>
          <cell r="D140" t="str">
            <v>2508880</v>
          </cell>
          <cell r="E140">
            <v>68.553398058252426</v>
          </cell>
          <cell r="F140">
            <v>1902</v>
          </cell>
          <cell r="G140">
            <v>3.6042796034833033</v>
          </cell>
          <cell r="H140" t="str">
            <v>Yes</v>
          </cell>
          <cell r="I140" t="str">
            <v>No</v>
          </cell>
          <cell r="J140" t="str">
            <v>No</v>
          </cell>
          <cell r="K140">
            <v>64550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64550</v>
          </cell>
          <cell r="Q140">
            <v>67884.315094732199</v>
          </cell>
          <cell r="R140">
            <v>-3334.3150947321992</v>
          </cell>
        </row>
        <row r="141">
          <cell r="A141" t="str">
            <v>0214</v>
          </cell>
          <cell r="B141" t="str">
            <v>Northbridge</v>
          </cell>
          <cell r="C141">
            <v>0</v>
          </cell>
          <cell r="D141" t="str">
            <v>2508940</v>
          </cell>
          <cell r="E141">
            <v>205.67826086956518</v>
          </cell>
          <cell r="F141">
            <v>2532</v>
          </cell>
          <cell r="G141">
            <v>8.1231540627790348</v>
          </cell>
          <cell r="H141" t="str">
            <v>Yes</v>
          </cell>
          <cell r="I141" t="str">
            <v>No</v>
          </cell>
          <cell r="J141" t="str">
            <v>Yes</v>
          </cell>
          <cell r="K141">
            <v>164484</v>
          </cell>
          <cell r="L141">
            <v>0</v>
          </cell>
          <cell r="M141">
            <v>91972</v>
          </cell>
          <cell r="N141">
            <v>102233</v>
          </cell>
          <cell r="O141">
            <v>194205</v>
          </cell>
          <cell r="P141">
            <v>358689</v>
          </cell>
          <cell r="Q141">
            <v>336601.14690650499</v>
          </cell>
          <cell r="R141">
            <v>22087.85309349501</v>
          </cell>
        </row>
        <row r="142">
          <cell r="A142" t="str">
            <v>0215</v>
          </cell>
          <cell r="B142" t="str">
            <v>North Brookfield</v>
          </cell>
          <cell r="C142">
            <v>0</v>
          </cell>
          <cell r="D142" t="str">
            <v>2508760</v>
          </cell>
          <cell r="E142">
            <v>59.93359375</v>
          </cell>
          <cell r="F142">
            <v>652</v>
          </cell>
          <cell r="G142">
            <v>9.1922689800613497</v>
          </cell>
          <cell r="H142" t="str">
            <v>Yes</v>
          </cell>
          <cell r="I142" t="str">
            <v>No</v>
          </cell>
          <cell r="J142" t="str">
            <v>Yes</v>
          </cell>
          <cell r="K142">
            <v>54570</v>
          </cell>
          <cell r="L142">
            <v>0</v>
          </cell>
          <cell r="M142">
            <v>26090</v>
          </cell>
          <cell r="N142">
            <v>28997</v>
          </cell>
          <cell r="O142">
            <v>55087</v>
          </cell>
          <cell r="P142">
            <v>109657</v>
          </cell>
          <cell r="Q142">
            <v>111425.93129017031</v>
          </cell>
          <cell r="R142">
            <v>-1768.9312901703088</v>
          </cell>
        </row>
        <row r="143">
          <cell r="A143" t="str">
            <v>0217</v>
          </cell>
          <cell r="B143" t="str">
            <v>North Reading</v>
          </cell>
          <cell r="C143">
            <v>0</v>
          </cell>
          <cell r="D143" t="str">
            <v>2508820</v>
          </cell>
          <cell r="E143">
            <v>88.4861111111111</v>
          </cell>
          <cell r="F143">
            <v>2931</v>
          </cell>
          <cell r="G143">
            <v>3.0189734258311529</v>
          </cell>
          <cell r="H143" t="str">
            <v>Yes</v>
          </cell>
          <cell r="I143" t="str">
            <v>No</v>
          </cell>
          <cell r="J143" t="str">
            <v>No</v>
          </cell>
          <cell r="K143">
            <v>76354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76354</v>
          </cell>
          <cell r="Q143">
            <v>63252.611302356549</v>
          </cell>
          <cell r="R143">
            <v>13101.388697643451</v>
          </cell>
        </row>
        <row r="144">
          <cell r="A144" t="str">
            <v>0218</v>
          </cell>
          <cell r="B144" t="str">
            <v>Norton</v>
          </cell>
          <cell r="C144">
            <v>0</v>
          </cell>
          <cell r="D144" t="str">
            <v>2509000</v>
          </cell>
          <cell r="E144">
            <v>165.45727136431782</v>
          </cell>
          <cell r="F144">
            <v>3049</v>
          </cell>
          <cell r="G144">
            <v>5.4266077849891046</v>
          </cell>
          <cell r="H144" t="str">
            <v>Yes</v>
          </cell>
          <cell r="I144" t="str">
            <v>No</v>
          </cell>
          <cell r="J144" t="str">
            <v>Yes</v>
          </cell>
          <cell r="K144">
            <v>131786</v>
          </cell>
          <cell r="L144">
            <v>0</v>
          </cell>
          <cell r="M144">
            <v>71834</v>
          </cell>
          <cell r="N144">
            <v>79856</v>
          </cell>
          <cell r="O144">
            <v>151690</v>
          </cell>
          <cell r="P144">
            <v>283476</v>
          </cell>
          <cell r="Q144">
            <v>239453.38519956829</v>
          </cell>
          <cell r="R144">
            <v>44022.614800431707</v>
          </cell>
        </row>
        <row r="145">
          <cell r="A145" t="str">
            <v>0219</v>
          </cell>
          <cell r="B145" t="str">
            <v>Norwell</v>
          </cell>
          <cell r="C145">
            <v>0</v>
          </cell>
          <cell r="D145" t="str">
            <v>2509030</v>
          </cell>
          <cell r="E145">
            <v>36.901408450704238</v>
          </cell>
          <cell r="F145">
            <v>2139</v>
          </cell>
          <cell r="G145">
            <v>1.7251710355635455</v>
          </cell>
          <cell r="H145" t="str">
            <v>No</v>
          </cell>
          <cell r="I145" t="str">
            <v>No</v>
          </cell>
          <cell r="J145" t="str">
            <v>No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39391.985654611817</v>
          </cell>
          <cell r="R145">
            <v>-39391.985654611817</v>
          </cell>
        </row>
        <row r="146">
          <cell r="A146" t="str">
            <v>0220</v>
          </cell>
          <cell r="B146" t="str">
            <v>Norwood</v>
          </cell>
          <cell r="C146">
            <v>0</v>
          </cell>
          <cell r="D146" t="str">
            <v>2509060</v>
          </cell>
          <cell r="E146">
            <v>251.74912891986062</v>
          </cell>
          <cell r="F146">
            <v>3680</v>
          </cell>
          <cell r="G146">
            <v>6.8410089380396899</v>
          </cell>
          <cell r="H146" t="str">
            <v>Yes</v>
          </cell>
          <cell r="I146" t="str">
            <v>No</v>
          </cell>
          <cell r="J146" t="str">
            <v>Yes</v>
          </cell>
          <cell r="K146">
            <v>214748</v>
          </cell>
          <cell r="L146">
            <v>0</v>
          </cell>
          <cell r="M146">
            <v>109544</v>
          </cell>
          <cell r="N146">
            <v>121756</v>
          </cell>
          <cell r="O146">
            <v>231300</v>
          </cell>
          <cell r="P146">
            <v>446048</v>
          </cell>
          <cell r="Q146">
            <v>452780.80052989954</v>
          </cell>
          <cell r="R146">
            <v>-6732.8005298995413</v>
          </cell>
        </row>
        <row r="147">
          <cell r="A147" t="str">
            <v>0221</v>
          </cell>
          <cell r="B147" t="str">
            <v>Oak Bluffs</v>
          </cell>
          <cell r="C147">
            <v>0</v>
          </cell>
          <cell r="D147" t="str">
            <v>2504650</v>
          </cell>
          <cell r="E147">
            <v>39.961352657004831</v>
          </cell>
          <cell r="F147">
            <v>355</v>
          </cell>
          <cell r="G147">
            <v>11.256719058311219</v>
          </cell>
          <cell r="H147" t="str">
            <v>Yes</v>
          </cell>
          <cell r="I147" t="str">
            <v>Yes</v>
          </cell>
          <cell r="J147" t="str">
            <v>Yes</v>
          </cell>
          <cell r="K147">
            <v>80292</v>
          </cell>
          <cell r="L147">
            <v>21246</v>
          </cell>
          <cell r="M147">
            <v>53799</v>
          </cell>
          <cell r="N147">
            <v>60727</v>
          </cell>
          <cell r="O147">
            <v>114526</v>
          </cell>
          <cell r="P147">
            <v>216064</v>
          </cell>
          <cell r="Q147">
            <v>237014.01453457063</v>
          </cell>
          <cell r="R147">
            <v>-20950.014534570626</v>
          </cell>
        </row>
        <row r="148">
          <cell r="A148" t="str">
            <v>0223</v>
          </cell>
          <cell r="B148" t="str">
            <v>Orange</v>
          </cell>
          <cell r="C148">
            <v>0</v>
          </cell>
          <cell r="D148" t="str">
            <v>2509180</v>
          </cell>
          <cell r="E148">
            <v>129.30107526881719</v>
          </cell>
          <cell r="F148">
            <v>585</v>
          </cell>
          <cell r="G148">
            <v>22.102747909199518</v>
          </cell>
          <cell r="H148" t="str">
            <v>Yes</v>
          </cell>
          <cell r="I148" t="str">
            <v>Yes</v>
          </cell>
          <cell r="J148" t="str">
            <v>Yes</v>
          </cell>
          <cell r="K148">
            <v>98492</v>
          </cell>
          <cell r="L148">
            <v>31083</v>
          </cell>
          <cell r="M148">
            <v>68288</v>
          </cell>
          <cell r="N148">
            <v>71405</v>
          </cell>
          <cell r="O148">
            <v>139693</v>
          </cell>
          <cell r="P148">
            <v>269268</v>
          </cell>
          <cell r="Q148">
            <v>197851.06368204346</v>
          </cell>
          <cell r="R148">
            <v>71416.936317956541</v>
          </cell>
        </row>
        <row r="149">
          <cell r="A149" t="str">
            <v>0224</v>
          </cell>
          <cell r="B149" t="str">
            <v>Orleans</v>
          </cell>
          <cell r="C149">
            <v>0</v>
          </cell>
          <cell r="D149" t="str">
            <v>2509210</v>
          </cell>
          <cell r="E149">
            <v>12</v>
          </cell>
          <cell r="F149">
            <v>139</v>
          </cell>
          <cell r="G149">
            <v>8.6330935251798557</v>
          </cell>
          <cell r="H149" t="str">
            <v>Yes</v>
          </cell>
          <cell r="I149" t="str">
            <v>No</v>
          </cell>
          <cell r="J149" t="str">
            <v>Yes</v>
          </cell>
          <cell r="K149">
            <v>11126</v>
          </cell>
          <cell r="L149">
            <v>0</v>
          </cell>
          <cell r="M149">
            <v>5224</v>
          </cell>
          <cell r="N149">
            <v>5806</v>
          </cell>
          <cell r="O149">
            <v>11030</v>
          </cell>
          <cell r="P149">
            <v>22156</v>
          </cell>
          <cell r="Q149">
            <v>22519.421850384391</v>
          </cell>
          <cell r="R149">
            <v>-363.42185038439129</v>
          </cell>
        </row>
        <row r="150">
          <cell r="A150" t="str">
            <v>0226</v>
          </cell>
          <cell r="B150" t="str">
            <v>Oxford</v>
          </cell>
          <cell r="C150">
            <v>0</v>
          </cell>
          <cell r="D150" t="str">
            <v>2509270</v>
          </cell>
          <cell r="E150">
            <v>229.96448863636374</v>
          </cell>
          <cell r="F150">
            <v>2078</v>
          </cell>
          <cell r="G150">
            <v>11.06662601714936</v>
          </cell>
          <cell r="H150" t="str">
            <v>Yes</v>
          </cell>
          <cell r="I150" t="str">
            <v>No</v>
          </cell>
          <cell r="J150" t="str">
            <v>Yes</v>
          </cell>
          <cell r="K150">
            <v>216322</v>
          </cell>
          <cell r="L150">
            <v>0</v>
          </cell>
          <cell r="M150">
            <v>100128</v>
          </cell>
          <cell r="N150">
            <v>111284</v>
          </cell>
          <cell r="O150">
            <v>211412</v>
          </cell>
          <cell r="P150">
            <v>427734</v>
          </cell>
          <cell r="Q150">
            <v>470150.43986528891</v>
          </cell>
          <cell r="R150">
            <v>-42416.439865288907</v>
          </cell>
        </row>
        <row r="151">
          <cell r="A151" t="str">
            <v>0227</v>
          </cell>
          <cell r="B151" t="str">
            <v>Palmer</v>
          </cell>
          <cell r="C151">
            <v>0</v>
          </cell>
          <cell r="D151" t="str">
            <v>2509300</v>
          </cell>
          <cell r="E151">
            <v>226.87548138639283</v>
          </cell>
          <cell r="F151">
            <v>1530</v>
          </cell>
          <cell r="G151">
            <v>14.828462835711949</v>
          </cell>
          <cell r="H151" t="str">
            <v>Yes</v>
          </cell>
          <cell r="I151" t="str">
            <v>Yes</v>
          </cell>
          <cell r="J151" t="str">
            <v>Yes</v>
          </cell>
          <cell r="K151">
            <v>177587</v>
          </cell>
          <cell r="L151">
            <v>34071</v>
          </cell>
          <cell r="M151">
            <v>98299</v>
          </cell>
          <cell r="N151">
            <v>109298</v>
          </cell>
          <cell r="O151">
            <v>207597</v>
          </cell>
          <cell r="P151">
            <v>419255</v>
          </cell>
          <cell r="Q151">
            <v>323985.22990433994</v>
          </cell>
          <cell r="R151">
            <v>95269.77009566006</v>
          </cell>
        </row>
        <row r="152">
          <cell r="A152" t="str">
            <v>0229</v>
          </cell>
          <cell r="B152" t="str">
            <v>Peabody</v>
          </cell>
          <cell r="C152">
            <v>0</v>
          </cell>
          <cell r="D152" t="str">
            <v>2509360</v>
          </cell>
          <cell r="E152">
            <v>616.65753424657589</v>
          </cell>
          <cell r="F152">
            <v>6497</v>
          </cell>
          <cell r="G152">
            <v>9.4914196436289977</v>
          </cell>
          <cell r="H152" t="str">
            <v>Yes</v>
          </cell>
          <cell r="I152" t="str">
            <v>No</v>
          </cell>
          <cell r="J152" t="str">
            <v>Yes</v>
          </cell>
          <cell r="K152">
            <v>495174</v>
          </cell>
          <cell r="L152">
            <v>0</v>
          </cell>
          <cell r="M152">
            <v>267740</v>
          </cell>
          <cell r="N152">
            <v>297716</v>
          </cell>
          <cell r="O152">
            <v>565456</v>
          </cell>
          <cell r="P152">
            <v>1060630</v>
          </cell>
          <cell r="Q152">
            <v>966805.9071980248</v>
          </cell>
          <cell r="R152">
            <v>93824.092801975203</v>
          </cell>
        </row>
        <row r="153">
          <cell r="A153" t="str">
            <v>0230</v>
          </cell>
          <cell r="B153" t="str">
            <v>Pelham</v>
          </cell>
          <cell r="C153">
            <v>0</v>
          </cell>
          <cell r="D153" t="str">
            <v>2509390</v>
          </cell>
          <cell r="E153">
            <v>8</v>
          </cell>
          <cell r="F153">
            <v>69</v>
          </cell>
          <cell r="G153">
            <v>11.594202898550725</v>
          </cell>
          <cell r="H153" t="str">
            <v>No</v>
          </cell>
          <cell r="I153" t="str">
            <v>No</v>
          </cell>
          <cell r="J153" t="str">
            <v>No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A154" t="str">
            <v>0231</v>
          </cell>
          <cell r="B154" t="str">
            <v>Pembroke</v>
          </cell>
          <cell r="C154">
            <v>0</v>
          </cell>
          <cell r="D154" t="str">
            <v>2509420</v>
          </cell>
          <cell r="E154">
            <v>100.36363636363639</v>
          </cell>
          <cell r="F154">
            <v>3191</v>
          </cell>
          <cell r="G154">
            <v>3.1452095381897958</v>
          </cell>
          <cell r="H154" t="str">
            <v>Yes</v>
          </cell>
          <cell r="I154" t="str">
            <v>No</v>
          </cell>
          <cell r="J154" t="str">
            <v>No</v>
          </cell>
          <cell r="K154">
            <v>94399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94399</v>
          </cell>
          <cell r="Q154">
            <v>97726.849699980448</v>
          </cell>
          <cell r="R154">
            <v>-3327.8496999804483</v>
          </cell>
        </row>
        <row r="155">
          <cell r="A155" t="str">
            <v>0234</v>
          </cell>
          <cell r="B155" t="str">
            <v>Petersham</v>
          </cell>
          <cell r="C155">
            <v>0</v>
          </cell>
          <cell r="D155" t="str">
            <v>2509540</v>
          </cell>
          <cell r="E155">
            <v>12</v>
          </cell>
          <cell r="F155">
            <v>77</v>
          </cell>
          <cell r="G155">
            <v>15.584415584415584</v>
          </cell>
          <cell r="H155" t="str">
            <v>Yes</v>
          </cell>
          <cell r="I155" t="str">
            <v>Yes</v>
          </cell>
          <cell r="J155" t="str">
            <v>Yes</v>
          </cell>
          <cell r="K155">
            <v>9340</v>
          </cell>
          <cell r="L155">
            <v>2623</v>
          </cell>
          <cell r="M155">
            <v>5211</v>
          </cell>
          <cell r="N155">
            <v>5793</v>
          </cell>
          <cell r="O155">
            <v>11004</v>
          </cell>
          <cell r="P155">
            <v>22967</v>
          </cell>
          <cell r="Q155">
            <v>16526.511221165027</v>
          </cell>
          <cell r="R155">
            <v>6440.4887788349733</v>
          </cell>
        </row>
        <row r="156">
          <cell r="A156" t="str">
            <v>0236</v>
          </cell>
          <cell r="B156" t="str">
            <v>Pittsfield</v>
          </cell>
          <cell r="C156">
            <v>0</v>
          </cell>
          <cell r="D156" t="str">
            <v>2509630</v>
          </cell>
          <cell r="E156">
            <v>977.52602175830577</v>
          </cell>
          <cell r="F156">
            <v>5340</v>
          </cell>
          <cell r="G156">
            <v>18.305730744537559</v>
          </cell>
          <cell r="H156" t="str">
            <v>Yes</v>
          </cell>
          <cell r="I156" t="str">
            <v>Yes</v>
          </cell>
          <cell r="J156" t="str">
            <v>Yes</v>
          </cell>
          <cell r="K156">
            <v>756693</v>
          </cell>
          <cell r="L156">
            <v>240796</v>
          </cell>
          <cell r="M156">
            <v>494169</v>
          </cell>
          <cell r="N156">
            <v>549266</v>
          </cell>
          <cell r="O156">
            <v>1043435</v>
          </cell>
          <cell r="P156">
            <v>2040924</v>
          </cell>
          <cell r="Q156">
            <v>1962557.2126804683</v>
          </cell>
          <cell r="R156">
            <v>78366.787319531664</v>
          </cell>
        </row>
        <row r="157">
          <cell r="A157" t="str">
            <v>0238</v>
          </cell>
          <cell r="B157" t="str">
            <v>Plainville</v>
          </cell>
          <cell r="C157">
            <v>0</v>
          </cell>
          <cell r="D157" t="str">
            <v>2509690</v>
          </cell>
          <cell r="E157">
            <v>40.284210526315796</v>
          </cell>
          <cell r="F157">
            <v>663</v>
          </cell>
          <cell r="G157">
            <v>6.0760498531396374</v>
          </cell>
          <cell r="H157" t="str">
            <v>Yes</v>
          </cell>
          <cell r="I157" t="str">
            <v>No</v>
          </cell>
          <cell r="J157" t="str">
            <v>Yes</v>
          </cell>
          <cell r="K157">
            <v>32163</v>
          </cell>
          <cell r="L157">
            <v>0</v>
          </cell>
          <cell r="M157">
            <v>17695</v>
          </cell>
          <cell r="N157">
            <v>19670</v>
          </cell>
          <cell r="O157">
            <v>37365</v>
          </cell>
          <cell r="P157">
            <v>69528</v>
          </cell>
          <cell r="Q157">
            <v>61874.401881951962</v>
          </cell>
          <cell r="R157">
            <v>7653.5981180480376</v>
          </cell>
        </row>
        <row r="158">
          <cell r="A158" t="str">
            <v>0239</v>
          </cell>
          <cell r="B158" t="str">
            <v>Plymouth</v>
          </cell>
          <cell r="C158">
            <v>0</v>
          </cell>
          <cell r="D158" t="str">
            <v>2509720</v>
          </cell>
          <cell r="E158">
            <v>587.02951593860746</v>
          </cell>
          <cell r="F158">
            <v>7892</v>
          </cell>
          <cell r="G158">
            <v>7.4382858076356753</v>
          </cell>
          <cell r="H158" t="str">
            <v>Yes</v>
          </cell>
          <cell r="I158" t="str">
            <v>No</v>
          </cell>
          <cell r="J158" t="str">
            <v>Yes</v>
          </cell>
          <cell r="K158">
            <v>546261</v>
          </cell>
          <cell r="L158">
            <v>0</v>
          </cell>
          <cell r="M158">
            <v>255719</v>
          </cell>
          <cell r="N158">
            <v>284199</v>
          </cell>
          <cell r="O158">
            <v>539918</v>
          </cell>
          <cell r="P158">
            <v>1086179</v>
          </cell>
          <cell r="Q158">
            <v>1124517.0015338343</v>
          </cell>
          <cell r="R158">
            <v>-38338.001533834264</v>
          </cell>
        </row>
        <row r="159">
          <cell r="A159" t="str">
            <v>0240</v>
          </cell>
          <cell r="B159" t="str">
            <v>Plympton</v>
          </cell>
          <cell r="C159">
            <v>0</v>
          </cell>
          <cell r="D159" t="str">
            <v>2509780</v>
          </cell>
          <cell r="E159">
            <v>10</v>
          </cell>
          <cell r="F159">
            <v>233</v>
          </cell>
          <cell r="G159">
            <v>4.2918454935622314</v>
          </cell>
          <cell r="H159" t="str">
            <v>Yes</v>
          </cell>
          <cell r="I159" t="str">
            <v>No</v>
          </cell>
          <cell r="J159" t="str">
            <v>No</v>
          </cell>
          <cell r="K159">
            <v>9846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9846</v>
          </cell>
          <cell r="Q159">
            <v>20557.123677065232</v>
          </cell>
          <cell r="R159">
            <v>-10711.123677065232</v>
          </cell>
        </row>
        <row r="160">
          <cell r="A160" t="str">
            <v>0242</v>
          </cell>
          <cell r="B160" t="str">
            <v>Provincetown</v>
          </cell>
          <cell r="C160">
            <v>0</v>
          </cell>
          <cell r="D160" t="str">
            <v>2509840</v>
          </cell>
          <cell r="E160">
            <v>18.729636363636363</v>
          </cell>
          <cell r="F160">
            <v>122.58600000000001</v>
          </cell>
          <cell r="G160">
            <v>15.278772750262151</v>
          </cell>
          <cell r="H160" t="str">
            <v>Yes</v>
          </cell>
          <cell r="I160" t="str">
            <v>Yes</v>
          </cell>
          <cell r="J160" t="str">
            <v>Yes</v>
          </cell>
          <cell r="K160">
            <v>27892</v>
          </cell>
          <cell r="L160">
            <v>7232</v>
          </cell>
          <cell r="M160">
            <v>20096</v>
          </cell>
          <cell r="N160">
            <v>24972</v>
          </cell>
          <cell r="O160">
            <v>45068</v>
          </cell>
          <cell r="P160">
            <v>80192</v>
          </cell>
          <cell r="Q160">
            <v>84421.836422653985</v>
          </cell>
          <cell r="R160">
            <v>-4229.8364226539852</v>
          </cell>
        </row>
        <row r="161">
          <cell r="A161" t="str">
            <v>0243</v>
          </cell>
          <cell r="B161" t="str">
            <v>Quincy</v>
          </cell>
          <cell r="C161">
            <v>0</v>
          </cell>
          <cell r="D161" t="str">
            <v>2509870</v>
          </cell>
          <cell r="E161">
            <v>965.67050141089589</v>
          </cell>
          <cell r="F161">
            <v>9705</v>
          </cell>
          <cell r="G161">
            <v>9.9502370057794529</v>
          </cell>
          <cell r="H161" t="str">
            <v>Yes</v>
          </cell>
          <cell r="I161" t="str">
            <v>Yes</v>
          </cell>
          <cell r="J161" t="str">
            <v>Yes</v>
          </cell>
          <cell r="K161">
            <v>897640</v>
          </cell>
          <cell r="L161">
            <v>187169</v>
          </cell>
          <cell r="M161">
            <v>481418</v>
          </cell>
          <cell r="N161">
            <v>535044</v>
          </cell>
          <cell r="O161">
            <v>1016462</v>
          </cell>
          <cell r="P161">
            <v>2101271</v>
          </cell>
          <cell r="Q161">
            <v>2229229.7338570403</v>
          </cell>
          <cell r="R161">
            <v>-127958.73385704029</v>
          </cell>
        </row>
        <row r="162">
          <cell r="A162" t="str">
            <v>0244</v>
          </cell>
          <cell r="B162" t="str">
            <v>Randolph</v>
          </cell>
          <cell r="C162">
            <v>0</v>
          </cell>
          <cell r="D162" t="str">
            <v>2509930</v>
          </cell>
          <cell r="E162">
            <v>440.2663975782047</v>
          </cell>
          <cell r="F162">
            <v>4090</v>
          </cell>
          <cell r="G162">
            <v>10.764459598489113</v>
          </cell>
          <cell r="H162" t="str">
            <v>Yes</v>
          </cell>
          <cell r="I162" t="str">
            <v>Yes</v>
          </cell>
          <cell r="J162" t="str">
            <v>Yes</v>
          </cell>
          <cell r="K162">
            <v>410491</v>
          </cell>
          <cell r="L162">
            <v>94845</v>
          </cell>
          <cell r="M162">
            <v>191637</v>
          </cell>
          <cell r="N162">
            <v>212996</v>
          </cell>
          <cell r="O162">
            <v>404633</v>
          </cell>
          <cell r="P162">
            <v>909969</v>
          </cell>
          <cell r="Q162">
            <v>955170.13913054508</v>
          </cell>
          <cell r="R162">
            <v>-45201.139130545082</v>
          </cell>
        </row>
        <row r="163">
          <cell r="A163" t="str">
            <v>0246</v>
          </cell>
          <cell r="B163" t="str">
            <v>Reading</v>
          </cell>
          <cell r="C163">
            <v>0</v>
          </cell>
          <cell r="D163" t="str">
            <v>2509990</v>
          </cell>
          <cell r="E163">
            <v>96.606334841628964</v>
          </cell>
          <cell r="F163">
            <v>4516</v>
          </cell>
          <cell r="G163">
            <v>2.1392013915329708</v>
          </cell>
          <cell r="H163" t="str">
            <v>Yes</v>
          </cell>
          <cell r="I163" t="str">
            <v>No</v>
          </cell>
          <cell r="J163" t="str">
            <v>No</v>
          </cell>
          <cell r="K163">
            <v>91584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91584</v>
          </cell>
          <cell r="Q163">
            <v>105672.05698277729</v>
          </cell>
          <cell r="R163">
            <v>-14088.056982777285</v>
          </cell>
        </row>
        <row r="164">
          <cell r="A164" t="str">
            <v>0248</v>
          </cell>
          <cell r="B164" t="str">
            <v>Revere</v>
          </cell>
          <cell r="C164">
            <v>0</v>
          </cell>
          <cell r="D164" t="str">
            <v>2510050</v>
          </cell>
          <cell r="E164">
            <v>1202.8210584752055</v>
          </cell>
          <cell r="F164">
            <v>6704</v>
          </cell>
          <cell r="G164">
            <v>17.941841564367625</v>
          </cell>
          <cell r="H164" t="str">
            <v>Yes</v>
          </cell>
          <cell r="I164" t="str">
            <v>Yes</v>
          </cell>
          <cell r="J164" t="str">
            <v>Yes</v>
          </cell>
          <cell r="K164">
            <v>1269424</v>
          </cell>
          <cell r="L164">
            <v>336162</v>
          </cell>
          <cell r="M164">
            <v>684322</v>
          </cell>
          <cell r="N164">
            <v>721817</v>
          </cell>
          <cell r="O164">
            <v>1406139</v>
          </cell>
          <cell r="P164">
            <v>3011725</v>
          </cell>
          <cell r="Q164">
            <v>3136463.5890176496</v>
          </cell>
          <cell r="R164">
            <v>-124738.58901764965</v>
          </cell>
        </row>
        <row r="165">
          <cell r="A165" t="str">
            <v>0249</v>
          </cell>
          <cell r="B165" t="str">
            <v>Richmond</v>
          </cell>
          <cell r="C165">
            <v>0</v>
          </cell>
          <cell r="D165" t="str">
            <v>2510080</v>
          </cell>
          <cell r="E165">
            <v>22.56</v>
          </cell>
          <cell r="F165">
            <v>98</v>
          </cell>
          <cell r="G165">
            <v>23.020408163265305</v>
          </cell>
          <cell r="H165" t="str">
            <v>Yes</v>
          </cell>
          <cell r="I165" t="str">
            <v>Yes</v>
          </cell>
          <cell r="J165" t="str">
            <v>Yes</v>
          </cell>
          <cell r="K165">
            <v>17630</v>
          </cell>
          <cell r="L165">
            <v>5563</v>
          </cell>
          <cell r="M165">
            <v>12877</v>
          </cell>
          <cell r="N165">
            <v>13947</v>
          </cell>
          <cell r="O165">
            <v>26824</v>
          </cell>
          <cell r="P165">
            <v>50017</v>
          </cell>
          <cell r="Q165">
            <v>50741.710257479208</v>
          </cell>
          <cell r="R165">
            <v>-724.71025747920794</v>
          </cell>
        </row>
        <row r="166">
          <cell r="A166" t="str">
            <v>0250</v>
          </cell>
          <cell r="B166" t="str">
            <v>Rochester</v>
          </cell>
          <cell r="C166">
            <v>0</v>
          </cell>
          <cell r="D166" t="str">
            <v>2510140</v>
          </cell>
          <cell r="E166">
            <v>25.77391304347826</v>
          </cell>
          <cell r="F166">
            <v>520</v>
          </cell>
          <cell r="G166">
            <v>4.9565217391304346</v>
          </cell>
          <cell r="H166" t="str">
            <v>Yes</v>
          </cell>
          <cell r="I166" t="str">
            <v>No</v>
          </cell>
          <cell r="J166" t="str">
            <v>Yes</v>
          </cell>
          <cell r="K166">
            <v>24628</v>
          </cell>
          <cell r="L166">
            <v>0</v>
          </cell>
          <cell r="M166">
            <v>9925</v>
          </cell>
          <cell r="N166">
            <v>10386</v>
          </cell>
          <cell r="O166">
            <v>20311</v>
          </cell>
          <cell r="P166">
            <v>44939</v>
          </cell>
          <cell r="Q166">
            <v>49299.491110727817</v>
          </cell>
          <cell r="R166">
            <v>-4360.4911107278167</v>
          </cell>
        </row>
        <row r="167">
          <cell r="A167" t="str">
            <v>0251</v>
          </cell>
          <cell r="B167" t="str">
            <v>Rockland</v>
          </cell>
          <cell r="C167">
            <v>0</v>
          </cell>
          <cell r="D167" t="str">
            <v>2510170</v>
          </cell>
          <cell r="E167">
            <v>213.10801080108013</v>
          </cell>
          <cell r="F167">
            <v>2299</v>
          </cell>
          <cell r="G167">
            <v>9.2695959461104884</v>
          </cell>
          <cell r="H167" t="str">
            <v>Yes</v>
          </cell>
          <cell r="I167" t="str">
            <v>No</v>
          </cell>
          <cell r="J167" t="str">
            <v>Yes</v>
          </cell>
          <cell r="K167">
            <v>200003</v>
          </cell>
          <cell r="L167">
            <v>0</v>
          </cell>
          <cell r="M167">
            <v>92808</v>
          </cell>
          <cell r="N167">
            <v>103147</v>
          </cell>
          <cell r="O167">
            <v>195955</v>
          </cell>
          <cell r="P167">
            <v>395958</v>
          </cell>
          <cell r="Q167">
            <v>411003.45241689519</v>
          </cell>
          <cell r="R167">
            <v>-15045.45241689519</v>
          </cell>
        </row>
        <row r="168">
          <cell r="A168" t="str">
            <v>0252</v>
          </cell>
          <cell r="B168" t="str">
            <v>Rockport</v>
          </cell>
          <cell r="C168">
            <v>0</v>
          </cell>
          <cell r="D168" t="str">
            <v>2510200</v>
          </cell>
          <cell r="E168">
            <v>71.31018518518519</v>
          </cell>
          <cell r="F168">
            <v>872</v>
          </cell>
          <cell r="G168">
            <v>8.1777735304111463</v>
          </cell>
          <cell r="H168" t="str">
            <v>Yes</v>
          </cell>
          <cell r="I168" t="str">
            <v>No</v>
          </cell>
          <cell r="J168" t="str">
            <v>Yes</v>
          </cell>
          <cell r="K168">
            <v>57634</v>
          </cell>
          <cell r="L168">
            <v>0</v>
          </cell>
          <cell r="M168">
            <v>30987</v>
          </cell>
          <cell r="N168">
            <v>34445</v>
          </cell>
          <cell r="O168">
            <v>65432</v>
          </cell>
          <cell r="P168">
            <v>123066</v>
          </cell>
          <cell r="Q168">
            <v>121475.45832661827</v>
          </cell>
          <cell r="R168">
            <v>1590.5416733817256</v>
          </cell>
        </row>
        <row r="169">
          <cell r="A169" t="str">
            <v>0253</v>
          </cell>
          <cell r="B169" t="str">
            <v>Rowe</v>
          </cell>
          <cell r="C169">
            <v>0</v>
          </cell>
          <cell r="D169" t="str">
            <v>2510230</v>
          </cell>
          <cell r="E169">
            <v>3.657142857142857</v>
          </cell>
          <cell r="F169">
            <v>25</v>
          </cell>
          <cell r="G169">
            <v>14.628571428571426</v>
          </cell>
          <cell r="H169" t="str">
            <v>No</v>
          </cell>
          <cell r="I169" t="str">
            <v>No</v>
          </cell>
          <cell r="J169" t="str">
            <v>No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977.14847876290423</v>
          </cell>
          <cell r="R169">
            <v>-977.14847876290423</v>
          </cell>
        </row>
        <row r="170">
          <cell r="A170" t="str">
            <v>0258</v>
          </cell>
          <cell r="B170" t="str">
            <v>Salem</v>
          </cell>
          <cell r="C170">
            <v>0</v>
          </cell>
          <cell r="D170" t="str">
            <v>2510380</v>
          </cell>
          <cell r="E170">
            <v>671.9672769770159</v>
          </cell>
          <cell r="F170">
            <v>4453</v>
          </cell>
          <cell r="G170">
            <v>15.090215067977002</v>
          </cell>
          <cell r="H170" t="str">
            <v>Yes</v>
          </cell>
          <cell r="I170" t="str">
            <v>Yes</v>
          </cell>
          <cell r="J170" t="str">
            <v>Yes</v>
          </cell>
          <cell r="K170">
            <v>525248</v>
          </cell>
          <cell r="L170">
            <v>171256</v>
          </cell>
          <cell r="M170">
            <v>308429</v>
          </cell>
          <cell r="N170">
            <v>342828</v>
          </cell>
          <cell r="O170">
            <v>651257</v>
          </cell>
          <cell r="P170">
            <v>1347761</v>
          </cell>
          <cell r="Q170">
            <v>1284989.2555002116</v>
          </cell>
          <cell r="R170">
            <v>62771.744499788387</v>
          </cell>
        </row>
        <row r="171">
          <cell r="A171" t="str">
            <v>0261</v>
          </cell>
          <cell r="B171" t="str">
            <v>Sandwich</v>
          </cell>
          <cell r="C171">
            <v>0</v>
          </cell>
          <cell r="D171" t="str">
            <v>2510470</v>
          </cell>
          <cell r="E171">
            <v>130.23281249999994</v>
          </cell>
          <cell r="F171">
            <v>2979</v>
          </cell>
          <cell r="G171">
            <v>4.3716956193353456</v>
          </cell>
          <cell r="H171" t="str">
            <v>Yes</v>
          </cell>
          <cell r="I171" t="str">
            <v>No</v>
          </cell>
          <cell r="J171" t="str">
            <v>No</v>
          </cell>
          <cell r="K171">
            <v>138249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138249</v>
          </cell>
          <cell r="Q171">
            <v>284573.5530868338</v>
          </cell>
          <cell r="R171">
            <v>-146324.5530868338</v>
          </cell>
        </row>
        <row r="172">
          <cell r="A172" t="str">
            <v>0262</v>
          </cell>
          <cell r="B172" t="str">
            <v>Saugus</v>
          </cell>
          <cell r="C172">
            <v>0</v>
          </cell>
          <cell r="D172" t="str">
            <v>2510500</v>
          </cell>
          <cell r="E172">
            <v>276.36009353078742</v>
          </cell>
          <cell r="F172">
            <v>3284</v>
          </cell>
          <cell r="G172">
            <v>8.4153499857121634</v>
          </cell>
          <cell r="H172" t="str">
            <v>Yes</v>
          </cell>
          <cell r="I172" t="str">
            <v>No</v>
          </cell>
          <cell r="J172" t="str">
            <v>Yes</v>
          </cell>
          <cell r="K172">
            <v>221647</v>
          </cell>
          <cell r="L172">
            <v>0</v>
          </cell>
          <cell r="M172">
            <v>119956</v>
          </cell>
          <cell r="N172">
            <v>133355</v>
          </cell>
          <cell r="O172">
            <v>253311</v>
          </cell>
          <cell r="P172">
            <v>474958</v>
          </cell>
          <cell r="Q172">
            <v>420098.83446998615</v>
          </cell>
          <cell r="R172">
            <v>54859.165530013852</v>
          </cell>
        </row>
        <row r="173">
          <cell r="A173" t="str">
            <v>0263</v>
          </cell>
          <cell r="B173" t="str">
            <v>Savoy</v>
          </cell>
          <cell r="C173">
            <v>0</v>
          </cell>
          <cell r="D173" t="str">
            <v>2510530</v>
          </cell>
          <cell r="E173">
            <v>10.592592592592593</v>
          </cell>
          <cell r="F173">
            <v>32</v>
          </cell>
          <cell r="G173">
            <v>33.101851851851855</v>
          </cell>
          <cell r="H173" t="str">
            <v>Yes</v>
          </cell>
          <cell r="I173" t="str">
            <v>Yes</v>
          </cell>
          <cell r="J173" t="str">
            <v>Yes</v>
          </cell>
          <cell r="K173">
            <v>8257</v>
          </cell>
          <cell r="L173">
            <v>2638</v>
          </cell>
          <cell r="M173">
            <v>6556</v>
          </cell>
          <cell r="N173">
            <v>7368</v>
          </cell>
          <cell r="O173">
            <v>13924</v>
          </cell>
          <cell r="P173">
            <v>24819</v>
          </cell>
          <cell r="Q173">
            <v>24690.751786304827</v>
          </cell>
          <cell r="R173">
            <v>128.24821369517304</v>
          </cell>
        </row>
        <row r="174">
          <cell r="A174" t="str">
            <v>0264</v>
          </cell>
          <cell r="B174" t="str">
            <v>Scituate</v>
          </cell>
          <cell r="C174">
            <v>0</v>
          </cell>
          <cell r="D174" t="str">
            <v>2510560</v>
          </cell>
          <cell r="E174">
            <v>86.041551246537423</v>
          </cell>
          <cell r="F174">
            <v>3217</v>
          </cell>
          <cell r="G174">
            <v>2.6745897185743681</v>
          </cell>
          <cell r="H174" t="str">
            <v>Yes</v>
          </cell>
          <cell r="I174" t="str">
            <v>No</v>
          </cell>
          <cell r="J174" t="str">
            <v>No</v>
          </cell>
          <cell r="K174">
            <v>116200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116200</v>
          </cell>
          <cell r="Q174">
            <v>127017.30041548752</v>
          </cell>
          <cell r="R174">
            <v>-10817.300415487523</v>
          </cell>
        </row>
        <row r="175">
          <cell r="A175" t="str">
            <v>0265</v>
          </cell>
          <cell r="B175" t="str">
            <v>Seekonk</v>
          </cell>
          <cell r="C175">
            <v>0</v>
          </cell>
          <cell r="D175" t="str">
            <v>2510590</v>
          </cell>
          <cell r="E175">
            <v>138.10613207547163</v>
          </cell>
          <cell r="F175">
            <v>2176</v>
          </cell>
          <cell r="G175">
            <v>6.3467891578801297</v>
          </cell>
          <cell r="H175" t="str">
            <v>Yes</v>
          </cell>
          <cell r="I175" t="str">
            <v>No</v>
          </cell>
          <cell r="J175" t="str">
            <v>Yes</v>
          </cell>
          <cell r="K175">
            <v>128584</v>
          </cell>
          <cell r="L175">
            <v>0</v>
          </cell>
          <cell r="M175">
            <v>60127</v>
          </cell>
          <cell r="N175">
            <v>66826</v>
          </cell>
          <cell r="O175">
            <v>126953</v>
          </cell>
          <cell r="P175">
            <v>255537</v>
          </cell>
          <cell r="Q175">
            <v>259744.46845150465</v>
          </cell>
          <cell r="R175">
            <v>-4207.4684515046538</v>
          </cell>
        </row>
        <row r="176">
          <cell r="A176" t="str">
            <v>0266</v>
          </cell>
          <cell r="B176" t="str">
            <v>Sharon</v>
          </cell>
          <cell r="C176">
            <v>0</v>
          </cell>
          <cell r="D176" t="str">
            <v>2510620</v>
          </cell>
          <cell r="E176">
            <v>82.169934640522854</v>
          </cell>
          <cell r="F176">
            <v>3711</v>
          </cell>
          <cell r="G176">
            <v>2.2142262096610845</v>
          </cell>
          <cell r="H176" t="str">
            <v>Yes</v>
          </cell>
          <cell r="I176" t="str">
            <v>No</v>
          </cell>
          <cell r="J176" t="str">
            <v>No</v>
          </cell>
          <cell r="K176">
            <v>72890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72890</v>
          </cell>
          <cell r="Q176">
            <v>74433.310221589418</v>
          </cell>
          <cell r="R176">
            <v>-1543.3102215894178</v>
          </cell>
        </row>
        <row r="177">
          <cell r="A177" t="str">
            <v>0269</v>
          </cell>
          <cell r="B177" t="str">
            <v>Sherborn</v>
          </cell>
          <cell r="C177">
            <v>0</v>
          </cell>
          <cell r="D177" t="str">
            <v>2510710</v>
          </cell>
          <cell r="E177">
            <v>22</v>
          </cell>
          <cell r="F177">
            <v>415</v>
          </cell>
          <cell r="G177">
            <v>5.3012048192771086</v>
          </cell>
          <cell r="H177" t="str">
            <v>Yes</v>
          </cell>
          <cell r="I177" t="str">
            <v>No</v>
          </cell>
          <cell r="J177" t="str">
            <v>Yes</v>
          </cell>
          <cell r="K177">
            <v>20870</v>
          </cell>
          <cell r="L177">
            <v>0</v>
          </cell>
          <cell r="M177">
            <v>9579</v>
          </cell>
          <cell r="N177">
            <v>10646</v>
          </cell>
          <cell r="O177">
            <v>20225</v>
          </cell>
          <cell r="P177">
            <v>41095</v>
          </cell>
          <cell r="Q177">
            <v>41837.357231454502</v>
          </cell>
          <cell r="R177">
            <v>-742.35723145450174</v>
          </cell>
        </row>
        <row r="178">
          <cell r="A178" t="str">
            <v>0271</v>
          </cell>
          <cell r="B178" t="str">
            <v>Shrewsbury</v>
          </cell>
          <cell r="C178">
            <v>0</v>
          </cell>
          <cell r="D178" t="str">
            <v>2510770</v>
          </cell>
          <cell r="E178">
            <v>213.63053722902924</v>
          </cell>
          <cell r="F178">
            <v>6322</v>
          </cell>
          <cell r="G178">
            <v>3.3791606648059038</v>
          </cell>
          <cell r="H178" t="str">
            <v>Yes</v>
          </cell>
          <cell r="I178" t="str">
            <v>No</v>
          </cell>
          <cell r="J178" t="str">
            <v>No</v>
          </cell>
          <cell r="K178">
            <v>186316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186316</v>
          </cell>
          <cell r="Q178">
            <v>184552.04288152111</v>
          </cell>
          <cell r="R178">
            <v>1763.9571184788947</v>
          </cell>
        </row>
        <row r="179">
          <cell r="A179" t="str">
            <v>0272</v>
          </cell>
          <cell r="B179" t="str">
            <v>Shutesbury</v>
          </cell>
          <cell r="C179">
            <v>0</v>
          </cell>
          <cell r="D179" t="str">
            <v>2510800</v>
          </cell>
          <cell r="E179">
            <v>12</v>
          </cell>
          <cell r="F179">
            <v>132</v>
          </cell>
          <cell r="G179">
            <v>9.0909090909090917</v>
          </cell>
          <cell r="H179" t="str">
            <v>Yes</v>
          </cell>
          <cell r="I179" t="str">
            <v>No</v>
          </cell>
          <cell r="J179" t="str">
            <v>Yes</v>
          </cell>
          <cell r="K179">
            <v>9703</v>
          </cell>
          <cell r="L179">
            <v>0</v>
          </cell>
          <cell r="M179">
            <v>5220</v>
          </cell>
          <cell r="N179">
            <v>5802</v>
          </cell>
          <cell r="O179">
            <v>11022</v>
          </cell>
          <cell r="P179">
            <v>20725</v>
          </cell>
          <cell r="Q179">
            <v>21021.194193079551</v>
          </cell>
          <cell r="R179">
            <v>-296.19419307955104</v>
          </cell>
        </row>
        <row r="180">
          <cell r="A180" t="str">
            <v>0273</v>
          </cell>
          <cell r="B180" t="str">
            <v>Somerset</v>
          </cell>
          <cell r="C180">
            <v>0</v>
          </cell>
          <cell r="D180" t="str">
            <v>2510860</v>
          </cell>
          <cell r="E180">
            <v>122.73550724637677</v>
          </cell>
          <cell r="F180">
            <v>1671</v>
          </cell>
          <cell r="G180">
            <v>7.3450333480776049</v>
          </cell>
          <cell r="H180" t="str">
            <v>Yes</v>
          </cell>
          <cell r="I180" t="str">
            <v>No</v>
          </cell>
          <cell r="J180" t="str">
            <v>Yes</v>
          </cell>
          <cell r="K180">
            <v>98524</v>
          </cell>
          <cell r="L180">
            <v>0</v>
          </cell>
          <cell r="M180">
            <v>53335</v>
          </cell>
          <cell r="N180">
            <v>59287</v>
          </cell>
          <cell r="O180">
            <v>112622</v>
          </cell>
          <cell r="P180">
            <v>211146</v>
          </cell>
          <cell r="Q180">
            <v>198432.15197903552</v>
          </cell>
          <cell r="R180">
            <v>12713.848020964477</v>
          </cell>
        </row>
        <row r="181">
          <cell r="A181" t="str">
            <v>0274</v>
          </cell>
          <cell r="B181" t="str">
            <v>Somerville</v>
          </cell>
          <cell r="C181">
            <v>0</v>
          </cell>
          <cell r="D181" t="str">
            <v>2510890</v>
          </cell>
          <cell r="E181">
            <v>598.86783976038907</v>
          </cell>
          <cell r="F181">
            <v>5159</v>
          </cell>
          <cell r="G181">
            <v>11.60821554100386</v>
          </cell>
          <cell r="H181" t="str">
            <v>Yes</v>
          </cell>
          <cell r="I181" t="str">
            <v>Yes</v>
          </cell>
          <cell r="J181" t="str">
            <v>Yes</v>
          </cell>
          <cell r="K181">
            <v>475676</v>
          </cell>
          <cell r="L181">
            <v>96645</v>
          </cell>
          <cell r="M181">
            <v>260141</v>
          </cell>
          <cell r="N181">
            <v>289181</v>
          </cell>
          <cell r="O181">
            <v>549322</v>
          </cell>
          <cell r="P181">
            <v>1121643</v>
          </cell>
          <cell r="Q181">
            <v>1098595.9328342457</v>
          </cell>
          <cell r="R181">
            <v>23047.06716575427</v>
          </cell>
        </row>
        <row r="182">
          <cell r="A182" t="str">
            <v>0275</v>
          </cell>
          <cell r="B182" t="str">
            <v>Southampton</v>
          </cell>
          <cell r="C182">
            <v>0</v>
          </cell>
          <cell r="D182" t="str">
            <v>2510950</v>
          </cell>
          <cell r="E182">
            <v>15.304347826086955</v>
          </cell>
          <cell r="F182">
            <v>405</v>
          </cell>
          <cell r="G182">
            <v>3.778851315083199</v>
          </cell>
          <cell r="H182" t="str">
            <v>Yes</v>
          </cell>
          <cell r="I182" t="str">
            <v>No</v>
          </cell>
          <cell r="J182" t="str">
            <v>No</v>
          </cell>
          <cell r="K182">
            <v>16576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16576</v>
          </cell>
          <cell r="Q182">
            <v>33636.111043270452</v>
          </cell>
          <cell r="R182">
            <v>-17060.111043270452</v>
          </cell>
        </row>
        <row r="183">
          <cell r="A183" t="str">
            <v>0276</v>
          </cell>
          <cell r="B183" t="str">
            <v>Southborough</v>
          </cell>
          <cell r="C183">
            <v>0</v>
          </cell>
          <cell r="D183" t="str">
            <v>2510980</v>
          </cell>
          <cell r="E183">
            <v>38.56666666666667</v>
          </cell>
          <cell r="F183">
            <v>1502</v>
          </cell>
          <cell r="G183">
            <v>2.5676875277407905</v>
          </cell>
          <cell r="H183" t="str">
            <v>Yes</v>
          </cell>
          <cell r="I183" t="str">
            <v>No</v>
          </cell>
          <cell r="J183" t="str">
            <v>No</v>
          </cell>
          <cell r="K183">
            <v>36371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36371</v>
          </cell>
          <cell r="Q183">
            <v>39099.941278154532</v>
          </cell>
          <cell r="R183">
            <v>-2728.9412781545325</v>
          </cell>
        </row>
        <row r="184">
          <cell r="A184" t="str">
            <v>0277</v>
          </cell>
          <cell r="B184" t="str">
            <v>Southbridge</v>
          </cell>
          <cell r="C184">
            <v>0</v>
          </cell>
          <cell r="D184" t="str">
            <v>2511010</v>
          </cell>
          <cell r="E184">
            <v>479.11778563015292</v>
          </cell>
          <cell r="F184">
            <v>2253</v>
          </cell>
          <cell r="G184">
            <v>21.265769446522544</v>
          </cell>
          <cell r="H184" t="str">
            <v>Yes</v>
          </cell>
          <cell r="I184" t="str">
            <v>Yes</v>
          </cell>
          <cell r="J184" t="str">
            <v>Yes</v>
          </cell>
          <cell r="K184">
            <v>420395</v>
          </cell>
          <cell r="L184">
            <v>132167</v>
          </cell>
          <cell r="M184">
            <v>248727</v>
          </cell>
          <cell r="N184">
            <v>261717</v>
          </cell>
          <cell r="O184">
            <v>510444</v>
          </cell>
          <cell r="P184">
            <v>1063006</v>
          </cell>
          <cell r="Q184">
            <v>1079713.0635619392</v>
          </cell>
          <cell r="R184">
            <v>-16707.063561939169</v>
          </cell>
        </row>
        <row r="185">
          <cell r="A185" t="str">
            <v>0278</v>
          </cell>
          <cell r="B185" t="str">
            <v>South Hadley</v>
          </cell>
          <cell r="C185">
            <v>0</v>
          </cell>
          <cell r="D185" t="str">
            <v>2510920</v>
          </cell>
          <cell r="E185">
            <v>140.67325227963534</v>
          </cell>
          <cell r="F185">
            <v>1820</v>
          </cell>
          <cell r="G185">
            <v>7.7292995758041396</v>
          </cell>
          <cell r="H185" t="str">
            <v>Yes</v>
          </cell>
          <cell r="I185" t="str">
            <v>No</v>
          </cell>
          <cell r="J185" t="str">
            <v>Yes</v>
          </cell>
          <cell r="K185">
            <v>113026</v>
          </cell>
          <cell r="L185">
            <v>0</v>
          </cell>
          <cell r="M185">
            <v>61160</v>
          </cell>
          <cell r="N185">
            <v>67982</v>
          </cell>
          <cell r="O185">
            <v>129142</v>
          </cell>
          <cell r="P185">
            <v>242168</v>
          </cell>
          <cell r="Q185">
            <v>234383.61484250671</v>
          </cell>
          <cell r="R185">
            <v>7784.3851574932924</v>
          </cell>
        </row>
        <row r="186">
          <cell r="A186" t="str">
            <v>0281</v>
          </cell>
          <cell r="B186" t="str">
            <v>Springfield</v>
          </cell>
          <cell r="C186">
            <v>0</v>
          </cell>
          <cell r="D186" t="str">
            <v>2511130</v>
          </cell>
          <cell r="E186">
            <v>7010.8260379647918</v>
          </cell>
          <cell r="F186">
            <v>22072</v>
          </cell>
          <cell r="G186">
            <v>31.763438011801341</v>
          </cell>
          <cell r="H186" t="str">
            <v>Yes</v>
          </cell>
          <cell r="I186" t="str">
            <v>Yes</v>
          </cell>
          <cell r="J186" t="str">
            <v>Yes</v>
          </cell>
          <cell r="K186">
            <v>6636863</v>
          </cell>
          <cell r="L186">
            <v>1751871</v>
          </cell>
          <cell r="M186">
            <v>5639714</v>
          </cell>
          <cell r="N186">
            <v>6998414</v>
          </cell>
          <cell r="O186">
            <v>12638128</v>
          </cell>
          <cell r="P186">
            <v>21026862</v>
          </cell>
          <cell r="Q186">
            <v>21336368.084091462</v>
          </cell>
          <cell r="R186">
            <v>-309506.08409146219</v>
          </cell>
        </row>
        <row r="187">
          <cell r="A187" t="str">
            <v>0284</v>
          </cell>
          <cell r="B187" t="str">
            <v>Stoneham</v>
          </cell>
          <cell r="C187">
            <v>0</v>
          </cell>
          <cell r="D187" t="str">
            <v>2511220</v>
          </cell>
          <cell r="E187">
            <v>167.68352365415993</v>
          </cell>
          <cell r="F187">
            <v>2869</v>
          </cell>
          <cell r="G187">
            <v>5.8446679558787009</v>
          </cell>
          <cell r="H187" t="str">
            <v>Yes</v>
          </cell>
          <cell r="I187" t="str">
            <v>No</v>
          </cell>
          <cell r="J187" t="str">
            <v>Yes</v>
          </cell>
          <cell r="K187">
            <v>133478</v>
          </cell>
          <cell r="L187">
            <v>0</v>
          </cell>
          <cell r="M187">
            <v>72122</v>
          </cell>
          <cell r="N187">
            <v>80235</v>
          </cell>
          <cell r="O187">
            <v>152357</v>
          </cell>
          <cell r="P187">
            <v>285835</v>
          </cell>
          <cell r="Q187">
            <v>123336.74115054638</v>
          </cell>
          <cell r="R187">
            <v>162498.25884945362</v>
          </cell>
        </row>
        <row r="188">
          <cell r="A188" t="str">
            <v>0285</v>
          </cell>
          <cell r="B188" t="str">
            <v>Stoughton</v>
          </cell>
          <cell r="C188">
            <v>0</v>
          </cell>
          <cell r="D188" t="str">
            <v>2511250</v>
          </cell>
          <cell r="E188">
            <v>289.39597315436214</v>
          </cell>
          <cell r="F188">
            <v>3792</v>
          </cell>
          <cell r="G188">
            <v>7.6317503468977348</v>
          </cell>
          <cell r="H188" t="str">
            <v>Yes</v>
          </cell>
          <cell r="I188" t="str">
            <v>No</v>
          </cell>
          <cell r="J188" t="str">
            <v>Yes</v>
          </cell>
          <cell r="K188">
            <v>268612</v>
          </cell>
          <cell r="L188">
            <v>0</v>
          </cell>
          <cell r="M188">
            <v>125990</v>
          </cell>
          <cell r="N188">
            <v>140030</v>
          </cell>
          <cell r="O188">
            <v>266020</v>
          </cell>
          <cell r="P188">
            <v>534632</v>
          </cell>
          <cell r="Q188">
            <v>543415.57258104917</v>
          </cell>
          <cell r="R188">
            <v>-8783.5725810491713</v>
          </cell>
        </row>
        <row r="189">
          <cell r="A189" t="str">
            <v>0287</v>
          </cell>
          <cell r="B189" t="str">
            <v>Sturbridge</v>
          </cell>
          <cell r="C189">
            <v>0</v>
          </cell>
          <cell r="D189" t="str">
            <v>2511310</v>
          </cell>
          <cell r="E189">
            <v>41.318435754189935</v>
          </cell>
          <cell r="F189">
            <v>803</v>
          </cell>
          <cell r="G189">
            <v>5.1455088112316236</v>
          </cell>
          <cell r="H189" t="str">
            <v>Yes</v>
          </cell>
          <cell r="I189" t="str">
            <v>No</v>
          </cell>
          <cell r="J189" t="str">
            <v>Yes</v>
          </cell>
          <cell r="K189">
            <v>38558</v>
          </cell>
          <cell r="L189">
            <v>0</v>
          </cell>
          <cell r="M189">
            <v>17989</v>
          </cell>
          <cell r="N189">
            <v>19993</v>
          </cell>
          <cell r="O189">
            <v>37982</v>
          </cell>
          <cell r="P189">
            <v>76540</v>
          </cell>
          <cell r="Q189">
            <v>77801.822070589886</v>
          </cell>
          <cell r="R189">
            <v>-1261.8220705898857</v>
          </cell>
        </row>
        <row r="190">
          <cell r="A190" t="str">
            <v>0288</v>
          </cell>
          <cell r="B190" t="str">
            <v>Sudbury</v>
          </cell>
          <cell r="C190">
            <v>0</v>
          </cell>
          <cell r="D190" t="str">
            <v>2511340</v>
          </cell>
          <cell r="E190">
            <v>86.774999999999991</v>
          </cell>
          <cell r="F190">
            <v>3139</v>
          </cell>
          <cell r="G190">
            <v>2.7644154189232237</v>
          </cell>
          <cell r="H190" t="str">
            <v>Yes</v>
          </cell>
          <cell r="I190" t="str">
            <v>No</v>
          </cell>
          <cell r="J190" t="str">
            <v>No</v>
          </cell>
          <cell r="K190">
            <v>75030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75030</v>
          </cell>
          <cell r="Q190">
            <v>64472.796710842471</v>
          </cell>
          <cell r="R190">
            <v>10557.203289157529</v>
          </cell>
        </row>
        <row r="191">
          <cell r="A191" t="str">
            <v>0289</v>
          </cell>
          <cell r="B191" t="str">
            <v>Sunderland</v>
          </cell>
          <cell r="C191">
            <v>0</v>
          </cell>
          <cell r="D191" t="str">
            <v>2511370</v>
          </cell>
          <cell r="E191">
            <v>15</v>
          </cell>
          <cell r="F191">
            <v>151</v>
          </cell>
          <cell r="G191">
            <v>9.9337748344370862</v>
          </cell>
          <cell r="H191" t="str">
            <v>Yes</v>
          </cell>
          <cell r="I191" t="str">
            <v>No</v>
          </cell>
          <cell r="J191" t="str">
            <v>Yes</v>
          </cell>
          <cell r="K191">
            <v>11939</v>
          </cell>
          <cell r="L191">
            <v>0</v>
          </cell>
          <cell r="M191">
            <v>6506</v>
          </cell>
          <cell r="N191">
            <v>7233</v>
          </cell>
          <cell r="O191">
            <v>13739</v>
          </cell>
          <cell r="P191">
            <v>25678</v>
          </cell>
          <cell r="Q191">
            <v>20525.11881389183</v>
          </cell>
          <cell r="R191">
            <v>5152.8811861081704</v>
          </cell>
        </row>
        <row r="192">
          <cell r="A192" t="str">
            <v>0290</v>
          </cell>
          <cell r="B192" t="str">
            <v>Sutton</v>
          </cell>
          <cell r="C192">
            <v>0</v>
          </cell>
          <cell r="D192" t="str">
            <v>2511400</v>
          </cell>
          <cell r="E192">
            <v>52.2240663900415</v>
          </cell>
          <cell r="F192">
            <v>1578</v>
          </cell>
          <cell r="G192">
            <v>3.3095099106490182</v>
          </cell>
          <cell r="H192" t="str">
            <v>Yes</v>
          </cell>
          <cell r="I192" t="str">
            <v>No</v>
          </cell>
          <cell r="J192" t="str">
            <v>No</v>
          </cell>
          <cell r="K192">
            <v>45999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45999</v>
          </cell>
          <cell r="Q192">
            <v>46973.137618811219</v>
          </cell>
          <cell r="R192">
            <v>-974.137618811219</v>
          </cell>
        </row>
        <row r="193">
          <cell r="A193" t="str">
            <v>0291</v>
          </cell>
          <cell r="B193" t="str">
            <v>Swampscott</v>
          </cell>
          <cell r="C193">
            <v>0</v>
          </cell>
          <cell r="D193" t="str">
            <v>2511430</v>
          </cell>
          <cell r="E193">
            <v>124.97183098591543</v>
          </cell>
          <cell r="F193">
            <v>2352</v>
          </cell>
          <cell r="G193">
            <v>5.3134281881766761</v>
          </cell>
          <cell r="H193" t="str">
            <v>Yes</v>
          </cell>
          <cell r="I193" t="str">
            <v>No</v>
          </cell>
          <cell r="J193" t="str">
            <v>Yes</v>
          </cell>
          <cell r="K193">
            <v>100103</v>
          </cell>
          <cell r="L193">
            <v>0</v>
          </cell>
          <cell r="M193">
            <v>53751</v>
          </cell>
          <cell r="N193">
            <v>59798</v>
          </cell>
          <cell r="O193">
            <v>113549</v>
          </cell>
          <cell r="P193">
            <v>213652</v>
          </cell>
          <cell r="Q193">
            <v>101984.49665401697</v>
          </cell>
          <cell r="R193">
            <v>111667.50334598303</v>
          </cell>
        </row>
        <row r="194">
          <cell r="A194" t="str">
            <v>0292</v>
          </cell>
          <cell r="B194" t="str">
            <v>Swansea</v>
          </cell>
          <cell r="C194">
            <v>0</v>
          </cell>
          <cell r="D194" t="str">
            <v>2511460</v>
          </cell>
          <cell r="E194">
            <v>224.02143950995404</v>
          </cell>
          <cell r="F194">
            <v>2150</v>
          </cell>
          <cell r="G194">
            <v>10.41960183767228</v>
          </cell>
          <cell r="H194" t="str">
            <v>Yes</v>
          </cell>
          <cell r="I194" t="str">
            <v>No</v>
          </cell>
          <cell r="J194" t="str">
            <v>Yes</v>
          </cell>
          <cell r="K194">
            <v>179062</v>
          </cell>
          <cell r="L194">
            <v>0</v>
          </cell>
          <cell r="M194">
            <v>97314</v>
          </cell>
          <cell r="N194">
            <v>108176</v>
          </cell>
          <cell r="O194">
            <v>205490</v>
          </cell>
          <cell r="P194">
            <v>384552</v>
          </cell>
          <cell r="Q194">
            <v>343787.23884090775</v>
          </cell>
          <cell r="R194">
            <v>40764.761159092246</v>
          </cell>
        </row>
        <row r="195">
          <cell r="A195" t="str">
            <v>0293</v>
          </cell>
          <cell r="B195" t="str">
            <v>Taunton</v>
          </cell>
          <cell r="C195">
            <v>0</v>
          </cell>
          <cell r="D195" t="str">
            <v>2511520</v>
          </cell>
          <cell r="E195">
            <v>1262.5331429736887</v>
          </cell>
          <cell r="F195">
            <v>7912</v>
          </cell>
          <cell r="G195">
            <v>15.957193414733172</v>
          </cell>
          <cell r="H195" t="str">
            <v>Yes</v>
          </cell>
          <cell r="I195" t="str">
            <v>Yes</v>
          </cell>
          <cell r="J195" t="str">
            <v>Yes</v>
          </cell>
          <cell r="K195">
            <v>965063</v>
          </cell>
          <cell r="L195">
            <v>332139</v>
          </cell>
          <cell r="M195">
            <v>684758</v>
          </cell>
          <cell r="N195">
            <v>761142</v>
          </cell>
          <cell r="O195">
            <v>1445900</v>
          </cell>
          <cell r="P195">
            <v>2743102</v>
          </cell>
          <cell r="Q195">
            <v>2504280.5281212237</v>
          </cell>
          <cell r="R195">
            <v>238821.47187877633</v>
          </cell>
        </row>
        <row r="196">
          <cell r="A196" t="str">
            <v>0295</v>
          </cell>
          <cell r="B196" t="str">
            <v>Tewksbury</v>
          </cell>
          <cell r="C196">
            <v>0</v>
          </cell>
          <cell r="D196" t="str">
            <v>2511580</v>
          </cell>
          <cell r="E196">
            <v>223.92452830188697</v>
          </cell>
          <cell r="F196">
            <v>4522</v>
          </cell>
          <cell r="G196">
            <v>4.9518913821735291</v>
          </cell>
          <cell r="H196" t="str">
            <v>Yes</v>
          </cell>
          <cell r="I196" t="str">
            <v>No</v>
          </cell>
          <cell r="J196" t="str">
            <v>Yes</v>
          </cell>
          <cell r="K196">
            <v>179819</v>
          </cell>
          <cell r="L196">
            <v>0</v>
          </cell>
          <cell r="M196">
            <v>96311</v>
          </cell>
          <cell r="N196">
            <v>107145</v>
          </cell>
          <cell r="O196">
            <v>203456</v>
          </cell>
          <cell r="P196">
            <v>383275</v>
          </cell>
          <cell r="Q196">
            <v>190080.88299472618</v>
          </cell>
          <cell r="R196">
            <v>193194.11700527382</v>
          </cell>
        </row>
        <row r="197">
          <cell r="A197" t="str">
            <v>0296</v>
          </cell>
          <cell r="B197" t="str">
            <v>Tisbury</v>
          </cell>
          <cell r="C197">
            <v>0</v>
          </cell>
          <cell r="D197" t="str">
            <v>2512570</v>
          </cell>
          <cell r="E197">
            <v>41.204819277108435</v>
          </cell>
          <cell r="F197">
            <v>309</v>
          </cell>
          <cell r="G197">
            <v>13.334892969938005</v>
          </cell>
          <cell r="H197" t="str">
            <v>Yes</v>
          </cell>
          <cell r="I197" t="str">
            <v>Yes</v>
          </cell>
          <cell r="J197" t="str">
            <v>Yes</v>
          </cell>
          <cell r="K197">
            <v>36590</v>
          </cell>
          <cell r="L197">
            <v>9643</v>
          </cell>
          <cell r="M197">
            <v>17934</v>
          </cell>
          <cell r="N197">
            <v>19932</v>
          </cell>
          <cell r="O197">
            <v>37866</v>
          </cell>
          <cell r="P197">
            <v>84099</v>
          </cell>
          <cell r="Q197">
            <v>85475.988168386975</v>
          </cell>
          <cell r="R197">
            <v>-1376.9881683869753</v>
          </cell>
        </row>
        <row r="198">
          <cell r="A198" t="str">
            <v>0298</v>
          </cell>
          <cell r="B198" t="str">
            <v>Topsfield</v>
          </cell>
          <cell r="C198">
            <v>0</v>
          </cell>
          <cell r="D198" t="str">
            <v>2511670</v>
          </cell>
          <cell r="E198">
            <v>31</v>
          </cell>
          <cell r="F198">
            <v>604</v>
          </cell>
          <cell r="G198">
            <v>5.1324503311258276</v>
          </cell>
          <cell r="H198" t="str">
            <v>Yes</v>
          </cell>
          <cell r="I198" t="str">
            <v>No</v>
          </cell>
          <cell r="J198" t="str">
            <v>Yes</v>
          </cell>
          <cell r="K198">
            <v>39639</v>
          </cell>
          <cell r="L198">
            <v>0</v>
          </cell>
          <cell r="M198">
            <v>13476</v>
          </cell>
          <cell r="N198">
            <v>14980</v>
          </cell>
          <cell r="O198">
            <v>28456</v>
          </cell>
          <cell r="P198">
            <v>68095</v>
          </cell>
          <cell r="Q198">
            <v>82826.585588813876</v>
          </cell>
          <cell r="R198">
            <v>-14731.585588813876</v>
          </cell>
        </row>
        <row r="199">
          <cell r="A199" t="str">
            <v>0300</v>
          </cell>
          <cell r="B199" t="str">
            <v>Truro</v>
          </cell>
          <cell r="C199">
            <v>0</v>
          </cell>
          <cell r="D199" t="str">
            <v>2511730</v>
          </cell>
          <cell r="E199">
            <v>7.615384615384615</v>
          </cell>
          <cell r="F199">
            <v>79</v>
          </cell>
          <cell r="G199">
            <v>9.6397273612463472</v>
          </cell>
          <cell r="H199" t="str">
            <v>No</v>
          </cell>
          <cell r="I199" t="str">
            <v>Yes</v>
          </cell>
          <cell r="J199" t="str">
            <v>No</v>
          </cell>
          <cell r="K199">
            <v>0</v>
          </cell>
          <cell r="L199">
            <v>1992</v>
          </cell>
          <cell r="M199">
            <v>0</v>
          </cell>
          <cell r="N199">
            <v>0</v>
          </cell>
          <cell r="O199">
            <v>0</v>
          </cell>
          <cell r="P199">
            <v>1992</v>
          </cell>
          <cell r="Q199">
            <v>2343.3560754774662</v>
          </cell>
          <cell r="R199">
            <v>-351.35607547746622</v>
          </cell>
        </row>
        <row r="200">
          <cell r="A200" t="str">
            <v>0301</v>
          </cell>
          <cell r="B200" t="str">
            <v>Tyngsborough</v>
          </cell>
          <cell r="C200">
            <v>0</v>
          </cell>
          <cell r="D200" t="str">
            <v>2511760</v>
          </cell>
          <cell r="E200">
            <v>95.646017699115006</v>
          </cell>
          <cell r="F200">
            <v>2047</v>
          </cell>
          <cell r="G200">
            <v>4.6724972007383982</v>
          </cell>
          <cell r="H200" t="str">
            <v>Yes</v>
          </cell>
          <cell r="I200" t="str">
            <v>No</v>
          </cell>
          <cell r="J200" t="str">
            <v>No</v>
          </cell>
          <cell r="K200">
            <v>74540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74540</v>
          </cell>
          <cell r="Q200">
            <v>62620.515254681879</v>
          </cell>
          <cell r="R200">
            <v>11919.484745318121</v>
          </cell>
        </row>
        <row r="201">
          <cell r="A201" t="str">
            <v>0304</v>
          </cell>
          <cell r="B201" t="str">
            <v>Uxbridge</v>
          </cell>
          <cell r="C201">
            <v>0</v>
          </cell>
          <cell r="D201" t="str">
            <v>2511850</v>
          </cell>
          <cell r="E201">
            <v>181.99389002036654</v>
          </cell>
          <cell r="F201">
            <v>2103</v>
          </cell>
          <cell r="G201">
            <v>8.6540128397701626</v>
          </cell>
          <cell r="H201" t="str">
            <v>Yes</v>
          </cell>
          <cell r="I201" t="str">
            <v>No</v>
          </cell>
          <cell r="J201" t="str">
            <v>Yes</v>
          </cell>
          <cell r="K201">
            <v>171674</v>
          </cell>
          <cell r="L201">
            <v>0</v>
          </cell>
          <cell r="M201">
            <v>81986</v>
          </cell>
          <cell r="N201">
            <v>91120</v>
          </cell>
          <cell r="O201">
            <v>173106</v>
          </cell>
          <cell r="P201">
            <v>344780</v>
          </cell>
          <cell r="Q201">
            <v>355742.05538814724</v>
          </cell>
          <cell r="R201">
            <v>-10962.055388147244</v>
          </cell>
        </row>
        <row r="202">
          <cell r="A202" t="str">
            <v>0305</v>
          </cell>
          <cell r="B202" t="str">
            <v>Wakefield</v>
          </cell>
          <cell r="C202">
            <v>0</v>
          </cell>
          <cell r="D202" t="str">
            <v>2511910</v>
          </cell>
          <cell r="E202">
            <v>141.88151658767768</v>
          </cell>
          <cell r="F202">
            <v>3698</v>
          </cell>
          <cell r="G202">
            <v>3.8367094804672166</v>
          </cell>
          <cell r="H202" t="str">
            <v>Yes</v>
          </cell>
          <cell r="I202" t="str">
            <v>No</v>
          </cell>
          <cell r="J202" t="str">
            <v>No</v>
          </cell>
          <cell r="K202">
            <v>123115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123115</v>
          </cell>
          <cell r="Q202">
            <v>112476.09086304753</v>
          </cell>
          <cell r="R202">
            <v>10638.909136952469</v>
          </cell>
        </row>
        <row r="203">
          <cell r="A203" t="str">
            <v>0306</v>
          </cell>
          <cell r="B203" t="str">
            <v>Wales</v>
          </cell>
          <cell r="C203">
            <v>0</v>
          </cell>
          <cell r="D203" t="str">
            <v>2511940</v>
          </cell>
          <cell r="E203">
            <v>11.839285714285715</v>
          </cell>
          <cell r="F203">
            <v>124</v>
          </cell>
          <cell r="G203">
            <v>9.5478110599078345</v>
          </cell>
          <cell r="H203" t="str">
            <v>Yes</v>
          </cell>
          <cell r="I203" t="str">
            <v>Yes</v>
          </cell>
          <cell r="J203" t="str">
            <v>Yes</v>
          </cell>
          <cell r="K203">
            <v>13250</v>
          </cell>
          <cell r="L203">
            <v>3237</v>
          </cell>
          <cell r="M203">
            <v>5349</v>
          </cell>
          <cell r="N203">
            <v>5741</v>
          </cell>
          <cell r="O203">
            <v>11090</v>
          </cell>
          <cell r="P203">
            <v>27577</v>
          </cell>
          <cell r="Q203">
            <v>32303.908613677628</v>
          </cell>
          <cell r="R203">
            <v>-4726.9086136776277</v>
          </cell>
        </row>
        <row r="204">
          <cell r="A204" t="str">
            <v>0307</v>
          </cell>
          <cell r="B204" t="str">
            <v>Walpole</v>
          </cell>
          <cell r="C204">
            <v>0</v>
          </cell>
          <cell r="D204" t="str">
            <v>2511970</v>
          </cell>
          <cell r="E204">
            <v>134.6749226006192</v>
          </cell>
          <cell r="F204">
            <v>4329</v>
          </cell>
          <cell r="G204">
            <v>3.1109938230681267</v>
          </cell>
          <cell r="H204" t="str">
            <v>Yes</v>
          </cell>
          <cell r="I204" t="str">
            <v>No</v>
          </cell>
          <cell r="J204" t="str">
            <v>No</v>
          </cell>
          <cell r="K204">
            <v>127307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127307</v>
          </cell>
          <cell r="Q204">
            <v>141392.4847402155</v>
          </cell>
          <cell r="R204">
            <v>-14085.484740215499</v>
          </cell>
        </row>
        <row r="205">
          <cell r="A205" t="str">
            <v>0308</v>
          </cell>
          <cell r="B205" t="str">
            <v>Waltham</v>
          </cell>
          <cell r="C205">
            <v>0</v>
          </cell>
          <cell r="D205" t="str">
            <v>2512000</v>
          </cell>
          <cell r="E205">
            <v>586.46927775781512</v>
          </cell>
          <cell r="F205">
            <v>5510</v>
          </cell>
          <cell r="G205">
            <v>10.64372554914365</v>
          </cell>
          <cell r="H205" t="str">
            <v>Yes</v>
          </cell>
          <cell r="I205" t="str">
            <v>No</v>
          </cell>
          <cell r="J205" t="str">
            <v>Yes</v>
          </cell>
          <cell r="K205">
            <v>466251</v>
          </cell>
          <cell r="L205">
            <v>0</v>
          </cell>
          <cell r="M205">
            <v>254539</v>
          </cell>
          <cell r="N205">
            <v>282971</v>
          </cell>
          <cell r="O205">
            <v>537510</v>
          </cell>
          <cell r="P205">
            <v>1003761</v>
          </cell>
          <cell r="Q205">
            <v>821120.77018467686</v>
          </cell>
          <cell r="R205">
            <v>182640.22981532314</v>
          </cell>
        </row>
        <row r="206">
          <cell r="A206" t="str">
            <v>0309</v>
          </cell>
          <cell r="B206" t="str">
            <v>Ware</v>
          </cell>
          <cell r="C206">
            <v>0</v>
          </cell>
          <cell r="D206" t="str">
            <v>2512030</v>
          </cell>
          <cell r="E206">
            <v>184.28181818181824</v>
          </cell>
          <cell r="F206">
            <v>1210</v>
          </cell>
          <cell r="G206">
            <v>15.229902329075887</v>
          </cell>
          <cell r="H206" t="str">
            <v>Yes</v>
          </cell>
          <cell r="I206" t="str">
            <v>Yes</v>
          </cell>
          <cell r="J206" t="str">
            <v>Yes</v>
          </cell>
          <cell r="K206">
            <v>152215</v>
          </cell>
          <cell r="L206">
            <v>45745</v>
          </cell>
          <cell r="M206">
            <v>80279</v>
          </cell>
          <cell r="N206">
            <v>89194</v>
          </cell>
          <cell r="O206">
            <v>169473</v>
          </cell>
          <cell r="P206">
            <v>367433</v>
          </cell>
          <cell r="Q206">
            <v>372670.62770292815</v>
          </cell>
          <cell r="R206">
            <v>-5237.6277029281482</v>
          </cell>
        </row>
        <row r="207">
          <cell r="A207" t="str">
            <v>0310</v>
          </cell>
          <cell r="B207" t="str">
            <v>Wareham</v>
          </cell>
          <cell r="C207">
            <v>0</v>
          </cell>
          <cell r="D207" t="str">
            <v>2512060</v>
          </cell>
          <cell r="E207">
            <v>380.58510638297901</v>
          </cell>
          <cell r="F207">
            <v>2717</v>
          </cell>
          <cell r="G207">
            <v>14.00754900194991</v>
          </cell>
          <cell r="H207" t="str">
            <v>Yes</v>
          </cell>
          <cell r="I207" t="str">
            <v>Yes</v>
          </cell>
          <cell r="J207" t="str">
            <v>Yes</v>
          </cell>
          <cell r="K207">
            <v>302157</v>
          </cell>
          <cell r="L207">
            <v>92816</v>
          </cell>
          <cell r="M207">
            <v>165541</v>
          </cell>
          <cell r="N207">
            <v>183992</v>
          </cell>
          <cell r="O207">
            <v>349533</v>
          </cell>
          <cell r="P207">
            <v>744506</v>
          </cell>
          <cell r="Q207">
            <v>755641.44782864628</v>
          </cell>
          <cell r="R207">
            <v>-11135.447828646284</v>
          </cell>
        </row>
        <row r="208">
          <cell r="A208" t="str">
            <v>0314</v>
          </cell>
          <cell r="B208" t="str">
            <v>Watertown</v>
          </cell>
          <cell r="C208">
            <v>0</v>
          </cell>
          <cell r="D208" t="str">
            <v>2512180</v>
          </cell>
          <cell r="E208">
            <v>248.02320887991934</v>
          </cell>
          <cell r="F208">
            <v>3004</v>
          </cell>
          <cell r="G208">
            <v>8.256431720370152</v>
          </cell>
          <cell r="H208" t="str">
            <v>Yes</v>
          </cell>
          <cell r="I208" t="str">
            <v>No</v>
          </cell>
          <cell r="J208" t="str">
            <v>Yes</v>
          </cell>
          <cell r="K208">
            <v>198843</v>
          </cell>
          <cell r="L208">
            <v>0</v>
          </cell>
          <cell r="M208">
            <v>107703</v>
          </cell>
          <cell r="N208">
            <v>119729</v>
          </cell>
          <cell r="O208">
            <v>227432</v>
          </cell>
          <cell r="P208">
            <v>426275</v>
          </cell>
          <cell r="Q208">
            <v>383792.31765568501</v>
          </cell>
          <cell r="R208">
            <v>42482.682344314991</v>
          </cell>
        </row>
        <row r="209">
          <cell r="A209" t="str">
            <v>0315</v>
          </cell>
          <cell r="B209" t="str">
            <v>Wayland</v>
          </cell>
          <cell r="C209">
            <v>0</v>
          </cell>
          <cell r="D209" t="str">
            <v>2512210</v>
          </cell>
          <cell r="E209">
            <v>69.541095890410958</v>
          </cell>
          <cell r="F209">
            <v>2798</v>
          </cell>
          <cell r="G209">
            <v>2.4853858431169034</v>
          </cell>
          <cell r="H209" t="str">
            <v>Yes</v>
          </cell>
          <cell r="I209" t="str">
            <v>No</v>
          </cell>
          <cell r="J209" t="str">
            <v>No</v>
          </cell>
          <cell r="K209">
            <v>60089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60089</v>
          </cell>
          <cell r="Q209">
            <v>51029.754026039816</v>
          </cell>
          <cell r="R209">
            <v>9059.2459739601836</v>
          </cell>
        </row>
        <row r="210">
          <cell r="A210" t="str">
            <v>0316</v>
          </cell>
          <cell r="B210" t="str">
            <v>Webster</v>
          </cell>
          <cell r="C210">
            <v>0</v>
          </cell>
          <cell r="D210" t="str">
            <v>2512240</v>
          </cell>
          <cell r="E210">
            <v>373.48283752860391</v>
          </cell>
          <cell r="F210">
            <v>2129</v>
          </cell>
          <cell r="G210">
            <v>17.542641499699574</v>
          </cell>
          <cell r="H210" t="str">
            <v>Yes</v>
          </cell>
          <cell r="I210" t="str">
            <v>Yes</v>
          </cell>
          <cell r="J210" t="str">
            <v>Yes</v>
          </cell>
          <cell r="K210">
            <v>291434</v>
          </cell>
          <cell r="L210">
            <v>97658</v>
          </cell>
          <cell r="M210">
            <v>176253</v>
          </cell>
          <cell r="N210">
            <v>190795</v>
          </cell>
          <cell r="O210">
            <v>367048</v>
          </cell>
          <cell r="P210">
            <v>756140</v>
          </cell>
          <cell r="Q210">
            <v>741362.6508526128</v>
          </cell>
          <cell r="R210">
            <v>14777.349147387198</v>
          </cell>
        </row>
        <row r="211">
          <cell r="A211" t="str">
            <v>0317</v>
          </cell>
          <cell r="B211" t="str">
            <v>Wellesley</v>
          </cell>
          <cell r="C211">
            <v>0</v>
          </cell>
          <cell r="D211" t="str">
            <v>2512270</v>
          </cell>
          <cell r="E211">
            <v>135.09933774834437</v>
          </cell>
          <cell r="F211">
            <v>5609</v>
          </cell>
          <cell r="G211">
            <v>2.4086171821776499</v>
          </cell>
          <cell r="H211" t="str">
            <v>Yes</v>
          </cell>
          <cell r="I211" t="str">
            <v>No</v>
          </cell>
          <cell r="J211" t="str">
            <v>No</v>
          </cell>
          <cell r="K211">
            <v>127381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127381</v>
          </cell>
          <cell r="Q211">
            <v>136580.75359248946</v>
          </cell>
          <cell r="R211">
            <v>-9199.7535924894619</v>
          </cell>
        </row>
        <row r="212">
          <cell r="A212" t="str">
            <v>0318</v>
          </cell>
          <cell r="B212" t="str">
            <v>Wellfleet</v>
          </cell>
          <cell r="C212">
            <v>0</v>
          </cell>
          <cell r="D212" t="str">
            <v>2512300</v>
          </cell>
          <cell r="E212">
            <v>13</v>
          </cell>
          <cell r="F212">
            <v>104</v>
          </cell>
          <cell r="G212">
            <v>12.5</v>
          </cell>
          <cell r="H212" t="str">
            <v>Yes</v>
          </cell>
          <cell r="I212" t="str">
            <v>No</v>
          </cell>
          <cell r="J212" t="str">
            <v>Yes</v>
          </cell>
          <cell r="K212">
            <v>9755</v>
          </cell>
          <cell r="L212">
            <v>0</v>
          </cell>
          <cell r="M212">
            <v>5591</v>
          </cell>
          <cell r="N212">
            <v>6220</v>
          </cell>
          <cell r="O212">
            <v>11811</v>
          </cell>
          <cell r="P212">
            <v>21566</v>
          </cell>
          <cell r="Q212">
            <v>3878.5893558265534</v>
          </cell>
          <cell r="R212">
            <v>17687.410644173448</v>
          </cell>
        </row>
        <row r="213">
          <cell r="A213" t="str">
            <v>0321</v>
          </cell>
          <cell r="B213" t="str">
            <v>Westborough</v>
          </cell>
          <cell r="C213">
            <v>0</v>
          </cell>
          <cell r="D213" t="str">
            <v>2512600</v>
          </cell>
          <cell r="E213">
            <v>116.20949263502457</v>
          </cell>
          <cell r="F213">
            <v>3195</v>
          </cell>
          <cell r="G213">
            <v>3.6372298164326939</v>
          </cell>
          <cell r="H213" t="str">
            <v>Yes</v>
          </cell>
          <cell r="I213" t="str">
            <v>No</v>
          </cell>
          <cell r="J213" t="str">
            <v>No</v>
          </cell>
          <cell r="K213">
            <v>100900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100900</v>
          </cell>
          <cell r="Q213">
            <v>93109.148035243154</v>
          </cell>
          <cell r="R213">
            <v>7790.8519647568464</v>
          </cell>
        </row>
        <row r="214">
          <cell r="A214" t="str">
            <v>0322</v>
          </cell>
          <cell r="B214" t="str">
            <v>West Boylston</v>
          </cell>
          <cell r="C214">
            <v>0</v>
          </cell>
          <cell r="D214" t="str">
            <v>2512390</v>
          </cell>
          <cell r="E214">
            <v>67.32824427480918</v>
          </cell>
          <cell r="F214">
            <v>951</v>
          </cell>
          <cell r="G214">
            <v>7.0797312591807753</v>
          </cell>
          <cell r="H214" t="str">
            <v>Yes</v>
          </cell>
          <cell r="I214" t="str">
            <v>No</v>
          </cell>
          <cell r="J214" t="str">
            <v>Yes</v>
          </cell>
          <cell r="K214">
            <v>68190</v>
          </cell>
          <cell r="L214">
            <v>0</v>
          </cell>
          <cell r="M214">
            <v>29464</v>
          </cell>
          <cell r="N214">
            <v>32744</v>
          </cell>
          <cell r="O214">
            <v>62208</v>
          </cell>
          <cell r="P214">
            <v>130398</v>
          </cell>
          <cell r="Q214">
            <v>139037.12684104801</v>
          </cell>
          <cell r="R214">
            <v>-8639.1268410480116</v>
          </cell>
        </row>
        <row r="215">
          <cell r="A215" t="str">
            <v>0323</v>
          </cell>
          <cell r="B215" t="str">
            <v>West Bridgewater</v>
          </cell>
          <cell r="C215">
            <v>0</v>
          </cell>
          <cell r="D215" t="str">
            <v>2512420</v>
          </cell>
          <cell r="E215">
            <v>55.577348066298335</v>
          </cell>
          <cell r="F215">
            <v>995</v>
          </cell>
          <cell r="G215">
            <v>5.5856631222410389</v>
          </cell>
          <cell r="H215" t="str">
            <v>Yes</v>
          </cell>
          <cell r="I215" t="str">
            <v>No</v>
          </cell>
          <cell r="J215" t="str">
            <v>Yes</v>
          </cell>
          <cell r="K215">
            <v>47068</v>
          </cell>
          <cell r="L215">
            <v>0</v>
          </cell>
          <cell r="M215">
            <v>24183</v>
          </cell>
          <cell r="N215">
            <v>26878</v>
          </cell>
          <cell r="O215">
            <v>51061</v>
          </cell>
          <cell r="P215">
            <v>98129</v>
          </cell>
          <cell r="Q215">
            <v>99598.134043650236</v>
          </cell>
          <cell r="R215">
            <v>-1469.134043650236</v>
          </cell>
        </row>
        <row r="216">
          <cell r="A216" t="str">
            <v>0325</v>
          </cell>
          <cell r="B216" t="str">
            <v>Westfield</v>
          </cell>
          <cell r="C216">
            <v>0</v>
          </cell>
          <cell r="D216" t="str">
            <v>2512630</v>
          </cell>
          <cell r="E216">
            <v>751.93052109181076</v>
          </cell>
          <cell r="F216">
            <v>5751</v>
          </cell>
          <cell r="G216">
            <v>13.074778666176504</v>
          </cell>
          <cell r="H216" t="str">
            <v>Yes</v>
          </cell>
          <cell r="I216" t="str">
            <v>Yes</v>
          </cell>
          <cell r="J216" t="str">
            <v>Yes</v>
          </cell>
          <cell r="K216">
            <v>590838</v>
          </cell>
          <cell r="L216">
            <v>137641</v>
          </cell>
          <cell r="M216">
            <v>344431</v>
          </cell>
          <cell r="N216">
            <v>382990</v>
          </cell>
          <cell r="O216">
            <v>727421</v>
          </cell>
          <cell r="P216">
            <v>1455900</v>
          </cell>
          <cell r="Q216">
            <v>1384413.3631003564</v>
          </cell>
          <cell r="R216">
            <v>71486.636899643578</v>
          </cell>
        </row>
        <row r="217">
          <cell r="A217" t="str">
            <v>0326</v>
          </cell>
          <cell r="B217" t="str">
            <v>Westford</v>
          </cell>
          <cell r="C217">
            <v>0</v>
          </cell>
          <cell r="D217" t="str">
            <v>2512660</v>
          </cell>
          <cell r="E217">
            <v>113.7117903930131</v>
          </cell>
          <cell r="F217">
            <v>5207</v>
          </cell>
          <cell r="G217">
            <v>2.1838254348571748</v>
          </cell>
          <cell r="H217" t="str">
            <v>Yes</v>
          </cell>
          <cell r="I217" t="str">
            <v>No</v>
          </cell>
          <cell r="J217" t="str">
            <v>No</v>
          </cell>
          <cell r="K217">
            <v>98254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98254</v>
          </cell>
          <cell r="Q217">
            <v>83409.674189754267</v>
          </cell>
          <cell r="R217">
            <v>14844.325810245733</v>
          </cell>
        </row>
        <row r="218">
          <cell r="A218" t="str">
            <v>0327</v>
          </cell>
          <cell r="B218" t="str">
            <v>Westhampton</v>
          </cell>
          <cell r="C218">
            <v>0</v>
          </cell>
          <cell r="D218" t="str">
            <v>2512690</v>
          </cell>
          <cell r="E218">
            <v>4</v>
          </cell>
          <cell r="F218">
            <v>111</v>
          </cell>
          <cell r="G218">
            <v>3.6036036036036037</v>
          </cell>
          <cell r="H218" t="str">
            <v>No</v>
          </cell>
          <cell r="I218" t="str">
            <v>No</v>
          </cell>
          <cell r="J218" t="str">
            <v>No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A219" t="str">
            <v>0330</v>
          </cell>
          <cell r="B219" t="str">
            <v>Weston</v>
          </cell>
          <cell r="C219">
            <v>0</v>
          </cell>
          <cell r="D219" t="str">
            <v>2512750</v>
          </cell>
          <cell r="E219">
            <v>154</v>
          </cell>
          <cell r="F219">
            <v>2599</v>
          </cell>
          <cell r="G219">
            <v>5.925355906117737</v>
          </cell>
          <cell r="H219" t="str">
            <v>Yes</v>
          </cell>
          <cell r="I219" t="str">
            <v>No</v>
          </cell>
          <cell r="J219" t="str">
            <v>Yes</v>
          </cell>
          <cell r="K219">
            <v>124059</v>
          </cell>
          <cell r="L219">
            <v>0</v>
          </cell>
          <cell r="M219">
            <v>66982</v>
          </cell>
          <cell r="N219">
            <v>74452</v>
          </cell>
          <cell r="O219">
            <v>141434</v>
          </cell>
          <cell r="P219">
            <v>265493</v>
          </cell>
          <cell r="Q219">
            <v>266799.54047729127</v>
          </cell>
          <cell r="R219">
            <v>-1306.5404772912734</v>
          </cell>
        </row>
        <row r="220">
          <cell r="A220" t="str">
            <v>0331</v>
          </cell>
          <cell r="B220" t="str">
            <v>Westport</v>
          </cell>
          <cell r="C220">
            <v>0</v>
          </cell>
          <cell r="D220" t="str">
            <v>2512780</v>
          </cell>
          <cell r="E220">
            <v>164.29927007299275</v>
          </cell>
          <cell r="F220">
            <v>2044</v>
          </cell>
          <cell r="G220">
            <v>8.0381247589526783</v>
          </cell>
          <cell r="H220" t="str">
            <v>Yes</v>
          </cell>
          <cell r="I220" t="str">
            <v>No</v>
          </cell>
          <cell r="J220" t="str">
            <v>Yes</v>
          </cell>
          <cell r="K220">
            <v>130926</v>
          </cell>
          <cell r="L220">
            <v>0</v>
          </cell>
          <cell r="M220">
            <v>71336</v>
          </cell>
          <cell r="N220">
            <v>79302</v>
          </cell>
          <cell r="O220">
            <v>150638</v>
          </cell>
          <cell r="P220">
            <v>281564</v>
          </cell>
          <cell r="Q220">
            <v>239671.41832993709</v>
          </cell>
          <cell r="R220">
            <v>41892.581670062908</v>
          </cell>
        </row>
        <row r="221">
          <cell r="A221" t="str">
            <v>0332</v>
          </cell>
          <cell r="B221" t="str">
            <v>West Springfield</v>
          </cell>
          <cell r="C221">
            <v>0</v>
          </cell>
          <cell r="D221" t="str">
            <v>2512510</v>
          </cell>
          <cell r="E221">
            <v>651.11191011235883</v>
          </cell>
          <cell r="F221">
            <v>3755</v>
          </cell>
          <cell r="G221">
            <v>17.339864450395709</v>
          </cell>
          <cell r="H221" t="str">
            <v>Yes</v>
          </cell>
          <cell r="I221" t="str">
            <v>Yes</v>
          </cell>
          <cell r="J221" t="str">
            <v>Yes</v>
          </cell>
          <cell r="K221">
            <v>515527</v>
          </cell>
          <cell r="L221">
            <v>158637</v>
          </cell>
          <cell r="M221">
            <v>304800</v>
          </cell>
          <cell r="N221">
            <v>330762</v>
          </cell>
          <cell r="O221">
            <v>635562</v>
          </cell>
          <cell r="P221">
            <v>1309726</v>
          </cell>
          <cell r="Q221">
            <v>1254366.6023551119</v>
          </cell>
          <cell r="R221">
            <v>55359.397644888144</v>
          </cell>
        </row>
        <row r="222">
          <cell r="A222" t="str">
            <v>0335</v>
          </cell>
          <cell r="B222" t="str">
            <v>Westwood</v>
          </cell>
          <cell r="C222">
            <v>0</v>
          </cell>
          <cell r="D222" t="str">
            <v>2512810</v>
          </cell>
          <cell r="E222">
            <v>45.01408450704227</v>
          </cell>
          <cell r="F222">
            <v>3286</v>
          </cell>
          <cell r="G222">
            <v>1.3698747567572207</v>
          </cell>
          <cell r="H222" t="str">
            <v>No</v>
          </cell>
          <cell r="I222" t="str">
            <v>No</v>
          </cell>
          <cell r="J222" t="str">
            <v>No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A223" t="str">
            <v>0336</v>
          </cell>
          <cell r="B223" t="str">
            <v>Weymouth</v>
          </cell>
          <cell r="C223">
            <v>0</v>
          </cell>
          <cell r="D223" t="str">
            <v>2512840</v>
          </cell>
          <cell r="E223">
            <v>567.6542173730594</v>
          </cell>
          <cell r="F223">
            <v>7212</v>
          </cell>
          <cell r="G223">
            <v>7.870968072283131</v>
          </cell>
          <cell r="H223" t="str">
            <v>Yes</v>
          </cell>
          <cell r="I223" t="str">
            <v>No</v>
          </cell>
          <cell r="J223" t="str">
            <v>Yes</v>
          </cell>
          <cell r="K223">
            <v>456023</v>
          </cell>
          <cell r="L223">
            <v>0</v>
          </cell>
          <cell r="M223">
            <v>246787</v>
          </cell>
          <cell r="N223">
            <v>274317</v>
          </cell>
          <cell r="O223">
            <v>521104</v>
          </cell>
          <cell r="P223">
            <v>977127</v>
          </cell>
          <cell r="Q223">
            <v>943081.302218767</v>
          </cell>
          <cell r="R223">
            <v>34045.697781233001</v>
          </cell>
        </row>
        <row r="224">
          <cell r="A224" t="str">
            <v>0337</v>
          </cell>
          <cell r="B224" t="str">
            <v>Whately</v>
          </cell>
          <cell r="C224">
            <v>0</v>
          </cell>
          <cell r="D224" t="str">
            <v>2512870</v>
          </cell>
          <cell r="E224">
            <v>2.806451612903226</v>
          </cell>
          <cell r="F224">
            <v>75</v>
          </cell>
          <cell r="G224">
            <v>3.741935483870968</v>
          </cell>
          <cell r="H224" t="str">
            <v>No</v>
          </cell>
          <cell r="I224" t="str">
            <v>No</v>
          </cell>
          <cell r="J224" t="str">
            <v>No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A225" t="str">
            <v>0340</v>
          </cell>
          <cell r="B225" t="str">
            <v>Williamsburg</v>
          </cell>
          <cell r="C225">
            <v>0</v>
          </cell>
          <cell r="D225" t="str">
            <v>2512990</v>
          </cell>
          <cell r="E225">
            <v>21.521739130434781</v>
          </cell>
          <cell r="F225">
            <v>143</v>
          </cell>
          <cell r="G225">
            <v>15.050167224080266</v>
          </cell>
          <cell r="H225" t="str">
            <v>Yes</v>
          </cell>
          <cell r="I225" t="str">
            <v>Yes</v>
          </cell>
          <cell r="J225" t="str">
            <v>Yes</v>
          </cell>
          <cell r="K225">
            <v>17212</v>
          </cell>
          <cell r="L225">
            <v>3549</v>
          </cell>
          <cell r="M225">
            <v>9350</v>
          </cell>
          <cell r="N225">
            <v>10393</v>
          </cell>
          <cell r="O225">
            <v>19743</v>
          </cell>
          <cell r="P225">
            <v>40504</v>
          </cell>
          <cell r="Q225">
            <v>31485.784298807561</v>
          </cell>
          <cell r="R225">
            <v>9018.2157011924392</v>
          </cell>
        </row>
        <row r="226">
          <cell r="A226" t="str">
            <v>0342</v>
          </cell>
          <cell r="B226" t="str">
            <v>Wilmington</v>
          </cell>
          <cell r="C226">
            <v>0</v>
          </cell>
          <cell r="D226" t="str">
            <v>2513050</v>
          </cell>
          <cell r="E226">
            <v>137.20481927710847</v>
          </cell>
          <cell r="F226">
            <v>3926</v>
          </cell>
          <cell r="G226">
            <v>3.494773797175458</v>
          </cell>
          <cell r="H226" t="str">
            <v>Yes</v>
          </cell>
          <cell r="I226" t="str">
            <v>No</v>
          </cell>
          <cell r="J226" t="str">
            <v>No</v>
          </cell>
          <cell r="K226">
            <v>119292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119292</v>
          </cell>
          <cell r="Q226">
            <v>112552.10241308436</v>
          </cell>
          <cell r="R226">
            <v>6739.897586915642</v>
          </cell>
        </row>
        <row r="227">
          <cell r="A227" t="str">
            <v>0343</v>
          </cell>
          <cell r="B227" t="str">
            <v>Winchendon</v>
          </cell>
          <cell r="C227">
            <v>0</v>
          </cell>
          <cell r="D227" t="str">
            <v>2513080</v>
          </cell>
          <cell r="E227">
            <v>236.40983606557373</v>
          </cell>
          <cell r="F227">
            <v>1705</v>
          </cell>
          <cell r="G227">
            <v>13.865679534637756</v>
          </cell>
          <cell r="H227" t="str">
            <v>Yes</v>
          </cell>
          <cell r="I227" t="str">
            <v>No</v>
          </cell>
          <cell r="J227" t="str">
            <v>Yes</v>
          </cell>
          <cell r="K227">
            <v>187995</v>
          </cell>
          <cell r="L227">
            <v>0</v>
          </cell>
          <cell r="M227">
            <v>102624</v>
          </cell>
          <cell r="N227">
            <v>114085</v>
          </cell>
          <cell r="O227">
            <v>216709</v>
          </cell>
          <cell r="P227">
            <v>404704</v>
          </cell>
          <cell r="Q227">
            <v>366391.6736090965</v>
          </cell>
          <cell r="R227">
            <v>38312.326390903501</v>
          </cell>
        </row>
        <row r="228">
          <cell r="A228" t="str">
            <v>0344</v>
          </cell>
          <cell r="B228" t="str">
            <v>Winchester</v>
          </cell>
          <cell r="C228">
            <v>0</v>
          </cell>
          <cell r="D228" t="str">
            <v>2513110</v>
          </cell>
          <cell r="E228">
            <v>106.62576687116562</v>
          </cell>
          <cell r="F228">
            <v>4632</v>
          </cell>
          <cell r="G228">
            <v>2.3019379721754234</v>
          </cell>
          <cell r="H228" t="str">
            <v>Yes</v>
          </cell>
          <cell r="I228" t="str">
            <v>No</v>
          </cell>
          <cell r="J228" t="str">
            <v>No</v>
          </cell>
          <cell r="K228">
            <v>92927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92927</v>
          </cell>
          <cell r="Q228">
            <v>91054.835880300467</v>
          </cell>
          <cell r="R228">
            <v>1872.1641196995333</v>
          </cell>
        </row>
        <row r="229">
          <cell r="A229" t="str">
            <v>0346</v>
          </cell>
          <cell r="B229" t="str">
            <v>Winthrop</v>
          </cell>
          <cell r="C229">
            <v>0</v>
          </cell>
          <cell r="D229" t="str">
            <v>2513170</v>
          </cell>
          <cell r="E229">
            <v>221.36040609137041</v>
          </cell>
          <cell r="F229">
            <v>2233</v>
          </cell>
          <cell r="G229">
            <v>9.9131395473072281</v>
          </cell>
          <cell r="H229" t="str">
            <v>Yes</v>
          </cell>
          <cell r="I229" t="str">
            <v>No</v>
          </cell>
          <cell r="J229" t="str">
            <v>Yes</v>
          </cell>
          <cell r="K229">
            <v>202742</v>
          </cell>
          <cell r="L229">
            <v>0</v>
          </cell>
          <cell r="M229">
            <v>96337</v>
          </cell>
          <cell r="N229">
            <v>107075</v>
          </cell>
          <cell r="O229">
            <v>203412</v>
          </cell>
          <cell r="P229">
            <v>406154</v>
          </cell>
          <cell r="Q229">
            <v>412513.68189789006</v>
          </cell>
          <cell r="R229">
            <v>-6359.6818978900556</v>
          </cell>
        </row>
        <row r="230">
          <cell r="A230" t="str">
            <v>0347</v>
          </cell>
          <cell r="B230" t="str">
            <v>Woburn</v>
          </cell>
          <cell r="C230">
            <v>0</v>
          </cell>
          <cell r="D230" t="str">
            <v>2513200</v>
          </cell>
          <cell r="E230">
            <v>429.68319088319078</v>
          </cell>
          <cell r="F230">
            <v>5029</v>
          </cell>
          <cell r="G230">
            <v>8.544107991314192</v>
          </cell>
          <cell r="H230" t="str">
            <v>Yes</v>
          </cell>
          <cell r="I230" t="str">
            <v>No</v>
          </cell>
          <cell r="J230" t="str">
            <v>Yes</v>
          </cell>
          <cell r="K230">
            <v>341964</v>
          </cell>
          <cell r="L230">
            <v>0</v>
          </cell>
          <cell r="M230">
            <v>186499</v>
          </cell>
          <cell r="N230">
            <v>207331</v>
          </cell>
          <cell r="O230">
            <v>393830</v>
          </cell>
          <cell r="P230">
            <v>735794</v>
          </cell>
          <cell r="Q230">
            <v>608929.52749700134</v>
          </cell>
          <cell r="R230">
            <v>126864.47250299866</v>
          </cell>
        </row>
        <row r="231">
          <cell r="A231" t="str">
            <v>0348</v>
          </cell>
          <cell r="B231" t="str">
            <v>Worcester</v>
          </cell>
          <cell r="C231">
            <v>0</v>
          </cell>
          <cell r="D231" t="str">
            <v>2513230</v>
          </cell>
          <cell r="E231">
            <v>4766.0196935362119</v>
          </cell>
          <cell r="F231">
            <v>23441</v>
          </cell>
          <cell r="G231">
            <v>20.331981116574429</v>
          </cell>
          <cell r="H231" t="str">
            <v>Yes</v>
          </cell>
          <cell r="I231" t="str">
            <v>Yes</v>
          </cell>
          <cell r="J231" t="str">
            <v>Yes</v>
          </cell>
          <cell r="K231">
            <v>3834184</v>
          </cell>
          <cell r="L231">
            <v>1187507</v>
          </cell>
          <cell r="M231">
            <v>3563665</v>
          </cell>
          <cell r="N231">
            <v>4286835</v>
          </cell>
          <cell r="O231">
            <v>7850500</v>
          </cell>
          <cell r="P231">
            <v>12872191</v>
          </cell>
          <cell r="Q231">
            <v>13040647.269321207</v>
          </cell>
          <cell r="R231">
            <v>-168456.26932120696</v>
          </cell>
        </row>
        <row r="232">
          <cell r="A232" t="str">
            <v>0349</v>
          </cell>
          <cell r="B232" t="str">
            <v>Worthington</v>
          </cell>
          <cell r="C232">
            <v>0</v>
          </cell>
          <cell r="D232" t="str">
            <v>2513260</v>
          </cell>
          <cell r="E232">
            <v>19.32</v>
          </cell>
          <cell r="F232">
            <v>113</v>
          </cell>
          <cell r="G232">
            <v>17.097345132743364</v>
          </cell>
          <cell r="H232" t="str">
            <v>Yes</v>
          </cell>
          <cell r="I232" t="str">
            <v>Yes</v>
          </cell>
          <cell r="J232" t="str">
            <v>Yes</v>
          </cell>
          <cell r="K232">
            <v>14828</v>
          </cell>
          <cell r="L232">
            <v>4652</v>
          </cell>
          <cell r="M232">
            <v>9555</v>
          </cell>
          <cell r="N232">
            <v>10189</v>
          </cell>
          <cell r="O232">
            <v>19744</v>
          </cell>
          <cell r="P232">
            <v>39224</v>
          </cell>
          <cell r="Q232">
            <v>29494.481718237508</v>
          </cell>
          <cell r="R232">
            <v>9729.5182817624918</v>
          </cell>
        </row>
        <row r="233">
          <cell r="A233" t="str">
            <v>0350</v>
          </cell>
          <cell r="B233" t="str">
            <v>Wrentham</v>
          </cell>
          <cell r="C233">
            <v>0</v>
          </cell>
          <cell r="D233" t="str">
            <v>2513290</v>
          </cell>
          <cell r="E233">
            <v>28.492647058823533</v>
          </cell>
          <cell r="F233">
            <v>1087</v>
          </cell>
          <cell r="G233">
            <v>2.6212186806645383</v>
          </cell>
          <cell r="H233" t="str">
            <v>Yes</v>
          </cell>
          <cell r="I233" t="str">
            <v>No</v>
          </cell>
          <cell r="J233" t="str">
            <v>No</v>
          </cell>
          <cell r="K233">
            <v>26846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26846</v>
          </cell>
          <cell r="Q233">
            <v>28493.329592094553</v>
          </cell>
          <cell r="R233">
            <v>-1647.3295920945529</v>
          </cell>
        </row>
        <row r="234">
          <cell r="A234" t="str">
            <v>0406</v>
          </cell>
          <cell r="B234" t="str">
            <v>Northampton-Smith Vocational Agricultural</v>
          </cell>
          <cell r="C234">
            <v>0</v>
          </cell>
          <cell r="D234" t="str">
            <v>2508860</v>
          </cell>
          <cell r="E234">
            <v>65.14500364994214</v>
          </cell>
          <cell r="F234">
            <v>547</v>
          </cell>
          <cell r="G234">
            <v>11.90950706580294</v>
          </cell>
          <cell r="H234" t="str">
            <v>Yes</v>
          </cell>
          <cell r="I234" t="str">
            <v>Yes</v>
          </cell>
          <cell r="J234" t="str">
            <v>Yes</v>
          </cell>
          <cell r="K234">
            <v>52602</v>
          </cell>
          <cell r="L234">
            <v>5014</v>
          </cell>
          <cell r="M234">
            <v>26301</v>
          </cell>
          <cell r="N234">
            <v>29422</v>
          </cell>
          <cell r="O234">
            <v>55723</v>
          </cell>
          <cell r="P234">
            <v>113339</v>
          </cell>
          <cell r="Q234">
            <v>102786.61853730032</v>
          </cell>
          <cell r="R234">
            <v>10552.381462699675</v>
          </cell>
        </row>
        <row r="235">
          <cell r="A235" t="str">
            <v>0407</v>
          </cell>
          <cell r="B235" t="str">
            <v>Dudley Street Neighborhood Charter School (District)</v>
          </cell>
          <cell r="C235">
            <v>0</v>
          </cell>
          <cell r="D235" t="str">
            <v>2500543</v>
          </cell>
          <cell r="E235">
            <v>79.646631586748683</v>
          </cell>
          <cell r="F235">
            <v>243</v>
          </cell>
          <cell r="G235">
            <v>32.776391599485059</v>
          </cell>
          <cell r="H235" t="str">
            <v>Yes</v>
          </cell>
          <cell r="I235" t="str">
            <v>Yes</v>
          </cell>
          <cell r="J235" t="str">
            <v>Yes</v>
          </cell>
          <cell r="K235">
            <v>63261</v>
          </cell>
          <cell r="L235">
            <v>21059</v>
          </cell>
          <cell r="M235">
            <v>74947</v>
          </cell>
          <cell r="N235">
            <v>103720</v>
          </cell>
          <cell r="O235">
            <v>178667</v>
          </cell>
          <cell r="P235">
            <v>262987</v>
          </cell>
          <cell r="Q235">
            <v>266099.43409537314</v>
          </cell>
          <cell r="R235">
            <v>-3112.4340953731444</v>
          </cell>
        </row>
        <row r="236">
          <cell r="A236" t="str">
            <v>0409</v>
          </cell>
          <cell r="B236" t="str">
            <v>Alma del Mar Charter School (District)</v>
          </cell>
          <cell r="C236">
            <v>1</v>
          </cell>
          <cell r="D236" t="str">
            <v>2500525</v>
          </cell>
          <cell r="E236">
            <v>207.70942681661833</v>
          </cell>
          <cell r="F236">
            <v>944</v>
          </cell>
          <cell r="G236">
            <v>22.003117247523111</v>
          </cell>
          <cell r="H236" t="str">
            <v>Yes</v>
          </cell>
          <cell r="I236" t="str">
            <v>Yes</v>
          </cell>
          <cell r="J236" t="str">
            <v>Yes</v>
          </cell>
          <cell r="K236">
            <v>198236</v>
          </cell>
          <cell r="L236">
            <v>53681</v>
          </cell>
          <cell r="M236">
            <v>142371</v>
          </cell>
          <cell r="N236">
            <v>166963</v>
          </cell>
          <cell r="O236">
            <v>309334</v>
          </cell>
          <cell r="P236">
            <v>561251</v>
          </cell>
          <cell r="Q236">
            <v>599848.56405353732</v>
          </cell>
          <cell r="R236">
            <v>-38597.564053537324</v>
          </cell>
        </row>
        <row r="237">
          <cell r="A237" t="str">
            <v>0410</v>
          </cell>
          <cell r="B237" t="str">
            <v>Excel Academy Charter (District)</v>
          </cell>
          <cell r="C237">
            <v>0</v>
          </cell>
          <cell r="D237" t="str">
            <v>2500075</v>
          </cell>
          <cell r="E237">
            <v>295.03206115321507</v>
          </cell>
          <cell r="F237">
            <v>1365</v>
          </cell>
          <cell r="G237">
            <v>21.614070414154938</v>
          </cell>
          <cell r="H237" t="str">
            <v>Yes</v>
          </cell>
          <cell r="I237" t="str">
            <v>Yes</v>
          </cell>
          <cell r="J237" t="str">
            <v>Yes</v>
          </cell>
          <cell r="K237">
            <v>232839</v>
          </cell>
          <cell r="L237">
            <v>76880</v>
          </cell>
          <cell r="M237">
            <v>242338</v>
          </cell>
          <cell r="N237">
            <v>314926</v>
          </cell>
          <cell r="O237">
            <v>557264</v>
          </cell>
          <cell r="P237">
            <v>866983</v>
          </cell>
          <cell r="Q237">
            <v>816699.09830687661</v>
          </cell>
          <cell r="R237">
            <v>50283.901693123393</v>
          </cell>
        </row>
        <row r="238">
          <cell r="A238" t="str">
            <v>0411</v>
          </cell>
          <cell r="B238" t="str">
            <v>Boston Green Academy Horace Mann Charter School (District)</v>
          </cell>
          <cell r="C238">
            <v>0</v>
          </cell>
          <cell r="D238" t="str">
            <v>2500526</v>
          </cell>
          <cell r="E238">
            <v>146.79967390498777</v>
          </cell>
          <cell r="F238">
            <v>479</v>
          </cell>
          <cell r="G238">
            <v>30.647113550101832</v>
          </cell>
          <cell r="H238" t="str">
            <v>Yes</v>
          </cell>
          <cell r="I238" t="str">
            <v>Yes</v>
          </cell>
          <cell r="J238" t="str">
            <v>Yes</v>
          </cell>
          <cell r="K238">
            <v>145856</v>
          </cell>
          <cell r="L238">
            <v>43010</v>
          </cell>
          <cell r="M238">
            <v>150387</v>
          </cell>
          <cell r="N238">
            <v>200745</v>
          </cell>
          <cell r="O238">
            <v>351132</v>
          </cell>
          <cell r="P238">
            <v>539998</v>
          </cell>
          <cell r="Q238">
            <v>547221.15084276139</v>
          </cell>
          <cell r="R238">
            <v>-7223.150842761388</v>
          </cell>
        </row>
        <row r="239">
          <cell r="A239" t="str">
            <v>0412</v>
          </cell>
          <cell r="B239" t="str">
            <v>Academy Of the Pacific Rim Charter Public (District)</v>
          </cell>
          <cell r="C239">
            <v>0</v>
          </cell>
          <cell r="D239" t="str">
            <v>2500021</v>
          </cell>
          <cell r="E239">
            <v>125.45736606257155</v>
          </cell>
          <cell r="F239">
            <v>510</v>
          </cell>
          <cell r="G239">
            <v>24.599483541680694</v>
          </cell>
          <cell r="H239" t="str">
            <v>Yes</v>
          </cell>
          <cell r="I239" t="str">
            <v>Yes</v>
          </cell>
          <cell r="J239" t="str">
            <v>Yes</v>
          </cell>
          <cell r="K239">
            <v>94455</v>
          </cell>
          <cell r="L239">
            <v>32278</v>
          </cell>
          <cell r="M239">
            <v>116488</v>
          </cell>
          <cell r="N239">
            <v>160851</v>
          </cell>
          <cell r="O239">
            <v>277339</v>
          </cell>
          <cell r="P239">
            <v>404072</v>
          </cell>
          <cell r="Q239">
            <v>376668.23514368077</v>
          </cell>
          <cell r="R239">
            <v>27403.764856319234</v>
          </cell>
        </row>
        <row r="240">
          <cell r="A240" t="str">
            <v>0413</v>
          </cell>
          <cell r="B240" t="str">
            <v>Four Rivers Charter Public (District)</v>
          </cell>
          <cell r="C240">
            <v>0</v>
          </cell>
          <cell r="D240" t="str">
            <v>2500076</v>
          </cell>
          <cell r="E240">
            <v>24.62859956308677</v>
          </cell>
          <cell r="F240">
            <v>218</v>
          </cell>
          <cell r="G240">
            <v>11.297522735360905</v>
          </cell>
          <cell r="H240" t="str">
            <v>Yes</v>
          </cell>
          <cell r="I240" t="str">
            <v>No</v>
          </cell>
          <cell r="J240" t="str">
            <v>Yes</v>
          </cell>
          <cell r="K240">
            <v>19457</v>
          </cell>
          <cell r="L240">
            <v>0</v>
          </cell>
          <cell r="M240">
            <v>11147</v>
          </cell>
          <cell r="N240">
            <v>12196</v>
          </cell>
          <cell r="O240">
            <v>23343</v>
          </cell>
          <cell r="P240">
            <v>42800</v>
          </cell>
          <cell r="Q240">
            <v>35731.429429154057</v>
          </cell>
          <cell r="R240">
            <v>7068.5705708459427</v>
          </cell>
        </row>
        <row r="241">
          <cell r="A241" t="str">
            <v>0414</v>
          </cell>
          <cell r="B241" t="str">
            <v>Berkshire Arts and Technology Charter Public (District)</v>
          </cell>
          <cell r="C241">
            <v>0</v>
          </cell>
          <cell r="D241" t="str">
            <v>2500079</v>
          </cell>
          <cell r="E241">
            <v>66.874593033035922</v>
          </cell>
          <cell r="F241">
            <v>366</v>
          </cell>
          <cell r="G241">
            <v>18.271746730337671</v>
          </cell>
          <cell r="H241" t="str">
            <v>Yes</v>
          </cell>
          <cell r="I241" t="str">
            <v>Yes</v>
          </cell>
          <cell r="J241" t="str">
            <v>Yes</v>
          </cell>
          <cell r="K241">
            <v>51992</v>
          </cell>
          <cell r="L241">
            <v>15608</v>
          </cell>
          <cell r="M241">
            <v>33551</v>
          </cell>
          <cell r="N241">
            <v>36848</v>
          </cell>
          <cell r="O241">
            <v>70399</v>
          </cell>
          <cell r="P241">
            <v>137999</v>
          </cell>
          <cell r="Q241">
            <v>136438.7320121575</v>
          </cell>
          <cell r="R241">
            <v>1560.267987842497</v>
          </cell>
        </row>
        <row r="242">
          <cell r="A242" t="str">
            <v>0416</v>
          </cell>
          <cell r="B242" t="str">
            <v>Boston Preparatory Charter Public (District)</v>
          </cell>
          <cell r="C242">
            <v>0</v>
          </cell>
          <cell r="D242" t="str">
            <v>2500080</v>
          </cell>
          <cell r="E242">
            <v>190.58446880206395</v>
          </cell>
          <cell r="F242">
            <v>696</v>
          </cell>
          <cell r="G242">
            <v>27.38282597730802</v>
          </cell>
          <cell r="H242" t="str">
            <v>Yes</v>
          </cell>
          <cell r="I242" t="str">
            <v>Yes</v>
          </cell>
          <cell r="J242" t="str">
            <v>Yes</v>
          </cell>
          <cell r="K242">
            <v>143837</v>
          </cell>
          <cell r="L242">
            <v>49346</v>
          </cell>
          <cell r="M242">
            <v>177041</v>
          </cell>
          <cell r="N242">
            <v>244678</v>
          </cell>
          <cell r="O242">
            <v>421719</v>
          </cell>
          <cell r="P242">
            <v>614902</v>
          </cell>
          <cell r="Q242">
            <v>603582.71504309494</v>
          </cell>
          <cell r="R242">
            <v>11319.28495690506</v>
          </cell>
        </row>
        <row r="243">
          <cell r="A243" t="str">
            <v>0417</v>
          </cell>
          <cell r="B243" t="str">
            <v>Bridge Boston Charter School (District)</v>
          </cell>
          <cell r="C243">
            <v>0</v>
          </cell>
          <cell r="D243" t="str">
            <v>2500527</v>
          </cell>
          <cell r="E243">
            <v>88.351146829202662</v>
          </cell>
          <cell r="F243">
            <v>302</v>
          </cell>
          <cell r="G243">
            <v>29.255346632186303</v>
          </cell>
          <cell r="H243" t="str">
            <v>Yes</v>
          </cell>
          <cell r="I243" t="str">
            <v>Yes</v>
          </cell>
          <cell r="J243" t="str">
            <v>Yes</v>
          </cell>
          <cell r="K243">
            <v>87319</v>
          </cell>
          <cell r="L243">
            <v>23380</v>
          </cell>
          <cell r="M243">
            <v>81400</v>
          </cell>
          <cell r="N243">
            <v>112297</v>
          </cell>
          <cell r="O243">
            <v>193697</v>
          </cell>
          <cell r="P243">
            <v>304396</v>
          </cell>
          <cell r="Q243">
            <v>315058.87353488355</v>
          </cell>
          <cell r="R243">
            <v>-10662.873534883547</v>
          </cell>
        </row>
        <row r="244">
          <cell r="A244" t="str">
            <v>0418</v>
          </cell>
          <cell r="B244" t="str">
            <v>Christa McAuliffe Charter Public (District)</v>
          </cell>
          <cell r="C244">
            <v>0</v>
          </cell>
          <cell r="D244" t="str">
            <v>2500068</v>
          </cell>
          <cell r="E244">
            <v>69.842522341317803</v>
          </cell>
          <cell r="F244">
            <v>388</v>
          </cell>
          <cell r="G244">
            <v>18.000650087968495</v>
          </cell>
          <cell r="H244" t="str">
            <v>Yes</v>
          </cell>
          <cell r="I244" t="str">
            <v>Yes</v>
          </cell>
          <cell r="J244" t="str">
            <v>Yes</v>
          </cell>
          <cell r="K244">
            <v>53186</v>
          </cell>
          <cell r="L244">
            <v>8222</v>
          </cell>
          <cell r="M244">
            <v>33874</v>
          </cell>
          <cell r="N244">
            <v>37667</v>
          </cell>
          <cell r="O244">
            <v>71541</v>
          </cell>
          <cell r="P244">
            <v>132949</v>
          </cell>
          <cell r="Q244">
            <v>63671.674979533273</v>
          </cell>
          <cell r="R244">
            <v>69277.325020466727</v>
          </cell>
        </row>
        <row r="245">
          <cell r="A245" t="str">
            <v>0419</v>
          </cell>
          <cell r="B245" t="str">
            <v>Helen Y. Davis Leadership Academy Charter Public (District)</v>
          </cell>
          <cell r="C245">
            <v>0</v>
          </cell>
          <cell r="D245" t="str">
            <v>2500077</v>
          </cell>
          <cell r="E245">
            <v>44.50779588934283</v>
          </cell>
          <cell r="F245">
            <v>138</v>
          </cell>
          <cell r="G245">
            <v>32.252026006770166</v>
          </cell>
          <cell r="H245" t="str">
            <v>Yes</v>
          </cell>
          <cell r="I245" t="str">
            <v>Yes</v>
          </cell>
          <cell r="J245" t="str">
            <v>Yes</v>
          </cell>
          <cell r="K245">
            <v>54994</v>
          </cell>
          <cell r="L245">
            <v>17046</v>
          </cell>
          <cell r="M245">
            <v>57895</v>
          </cell>
          <cell r="N245">
            <v>78613</v>
          </cell>
          <cell r="O245">
            <v>136508</v>
          </cell>
          <cell r="P245">
            <v>208548</v>
          </cell>
          <cell r="Q245">
            <v>219524.35696228108</v>
          </cell>
          <cell r="R245">
            <v>-10976.356962281076</v>
          </cell>
        </row>
        <row r="246">
          <cell r="A246" t="str">
            <v>0420</v>
          </cell>
          <cell r="B246" t="str">
            <v>Benjamin Banneker Charter Public (District)</v>
          </cell>
          <cell r="C246">
            <v>0</v>
          </cell>
          <cell r="D246" t="str">
            <v>2500022</v>
          </cell>
          <cell r="E246">
            <v>66.971750100782941</v>
          </cell>
          <cell r="F246">
            <v>310</v>
          </cell>
          <cell r="G246">
            <v>21.603790355091249</v>
          </cell>
          <cell r="H246" t="str">
            <v>Yes</v>
          </cell>
          <cell r="I246" t="str">
            <v>Yes</v>
          </cell>
          <cell r="J246" t="str">
            <v>Yes</v>
          </cell>
          <cell r="K246">
            <v>61279</v>
          </cell>
          <cell r="L246">
            <v>9941</v>
          </cell>
          <cell r="M246">
            <v>34503</v>
          </cell>
          <cell r="N246">
            <v>40318</v>
          </cell>
          <cell r="O246">
            <v>74821</v>
          </cell>
          <cell r="P246">
            <v>146041</v>
          </cell>
          <cell r="Q246">
            <v>141753.53960289041</v>
          </cell>
          <cell r="R246">
            <v>4287.460397109593</v>
          </cell>
        </row>
        <row r="247">
          <cell r="A247" t="str">
            <v>0424</v>
          </cell>
          <cell r="B247" t="str">
            <v>Boston Day and Evening Academy Charter (District)</v>
          </cell>
          <cell r="C247">
            <v>1</v>
          </cell>
          <cell r="D247" t="str">
            <v>2500049</v>
          </cell>
          <cell r="E247">
            <v>105.0777600882366</v>
          </cell>
          <cell r="F247">
            <v>348</v>
          </cell>
          <cell r="G247">
            <v>30.194758646045013</v>
          </cell>
          <cell r="H247" t="str">
            <v>Yes</v>
          </cell>
          <cell r="I247" t="str">
            <v>Yes</v>
          </cell>
          <cell r="J247" t="str">
            <v>Yes</v>
          </cell>
          <cell r="K247">
            <v>104987</v>
          </cell>
          <cell r="L247">
            <v>30088</v>
          </cell>
          <cell r="M247">
            <v>104836</v>
          </cell>
          <cell r="N247">
            <v>140040</v>
          </cell>
          <cell r="O247">
            <v>244876</v>
          </cell>
          <cell r="P247">
            <v>379951</v>
          </cell>
          <cell r="Q247">
            <v>382452</v>
          </cell>
          <cell r="R247">
            <v>-2501</v>
          </cell>
        </row>
        <row r="248">
          <cell r="A248" t="str">
            <v>0426</v>
          </cell>
          <cell r="B248" t="str">
            <v>Community Day Charter Public School - Gateway (District)</v>
          </cell>
          <cell r="C248">
            <v>0</v>
          </cell>
          <cell r="D248" t="str">
            <v>2500538</v>
          </cell>
          <cell r="E248">
            <v>69.704852121628392</v>
          </cell>
          <cell r="F248">
            <v>361</v>
          </cell>
          <cell r="G248">
            <v>19.308823302390127</v>
          </cell>
          <cell r="H248" t="str">
            <v>Yes</v>
          </cell>
          <cell r="I248" t="str">
            <v>Yes</v>
          </cell>
          <cell r="J248" t="str">
            <v>Yes</v>
          </cell>
          <cell r="K248">
            <v>59726</v>
          </cell>
          <cell r="L248">
            <v>16521</v>
          </cell>
          <cell r="M248">
            <v>46196</v>
          </cell>
          <cell r="N248">
            <v>53915</v>
          </cell>
          <cell r="O248">
            <v>100111</v>
          </cell>
          <cell r="P248">
            <v>176358</v>
          </cell>
          <cell r="Q248">
            <v>166457.29336485942</v>
          </cell>
          <cell r="R248">
            <v>9900.7066351405811</v>
          </cell>
        </row>
        <row r="249">
          <cell r="A249" t="str">
            <v>0428</v>
          </cell>
          <cell r="B249" t="str">
            <v>Brooke Charter School (District)</v>
          </cell>
          <cell r="C249">
            <v>0</v>
          </cell>
          <cell r="D249" t="str">
            <v>2500071</v>
          </cell>
          <cell r="E249">
            <v>531.81328572137056</v>
          </cell>
          <cell r="F249">
            <v>2143</v>
          </cell>
          <cell r="G249">
            <v>24.816298913736343</v>
          </cell>
          <cell r="H249" t="str">
            <v>Yes</v>
          </cell>
          <cell r="I249" t="str">
            <v>Yes</v>
          </cell>
          <cell r="J249" t="str">
            <v>Yes</v>
          </cell>
          <cell r="K249">
            <v>403592</v>
          </cell>
          <cell r="L249">
            <v>135570</v>
          </cell>
          <cell r="M249">
            <v>480434</v>
          </cell>
          <cell r="N249">
            <v>656504</v>
          </cell>
          <cell r="O249">
            <v>1136938</v>
          </cell>
          <cell r="P249">
            <v>1676100</v>
          </cell>
          <cell r="Q249">
            <v>1550795.6450671533</v>
          </cell>
          <cell r="R249">
            <v>125304.35493284673</v>
          </cell>
        </row>
        <row r="250">
          <cell r="A250" t="str">
            <v>0429</v>
          </cell>
          <cell r="B250" t="str">
            <v>KIPP Academy Lynn Charter (District)</v>
          </cell>
          <cell r="C250">
            <v>0</v>
          </cell>
          <cell r="D250" t="str">
            <v>2500082</v>
          </cell>
          <cell r="E250">
            <v>255.01390567653155</v>
          </cell>
          <cell r="F250">
            <v>1614</v>
          </cell>
          <cell r="G250">
            <v>15.800118071656247</v>
          </cell>
          <cell r="H250" t="str">
            <v>Yes</v>
          </cell>
          <cell r="I250" t="str">
            <v>Yes</v>
          </cell>
          <cell r="J250" t="str">
            <v>Yes</v>
          </cell>
          <cell r="K250">
            <v>192440</v>
          </cell>
          <cell r="L250">
            <v>60374</v>
          </cell>
          <cell r="M250">
            <v>161793</v>
          </cell>
          <cell r="N250">
            <v>185945</v>
          </cell>
          <cell r="O250">
            <v>347738</v>
          </cell>
          <cell r="P250">
            <v>600552</v>
          </cell>
          <cell r="Q250">
            <v>539501.97790612676</v>
          </cell>
          <cell r="R250">
            <v>61050.022093873238</v>
          </cell>
        </row>
        <row r="251">
          <cell r="A251" t="str">
            <v>0430</v>
          </cell>
          <cell r="B251" t="str">
            <v>Advanced Math and Science Academy Charter (District)</v>
          </cell>
          <cell r="C251">
            <v>0</v>
          </cell>
          <cell r="D251" t="str">
            <v>2500085</v>
          </cell>
          <cell r="E251">
            <v>32.221642958372321</v>
          </cell>
          <cell r="F251">
            <v>965</v>
          </cell>
          <cell r="G251">
            <v>3.3390303583805649</v>
          </cell>
          <cell r="H251" t="str">
            <v>Yes</v>
          </cell>
          <cell r="I251" t="str">
            <v>No</v>
          </cell>
          <cell r="J251" t="str">
            <v>No</v>
          </cell>
          <cell r="K251">
            <v>28110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28110</v>
          </cell>
          <cell r="Q251">
            <v>24405.708473666724</v>
          </cell>
          <cell r="R251">
            <v>3704.2915263332761</v>
          </cell>
        </row>
        <row r="252">
          <cell r="A252" t="str">
            <v>0431</v>
          </cell>
          <cell r="B252" t="str">
            <v>Community Day Charter Public School - R. Kingman Webster (District)</v>
          </cell>
          <cell r="C252">
            <v>0</v>
          </cell>
          <cell r="D252" t="str">
            <v>2500535</v>
          </cell>
          <cell r="E252">
            <v>69.375711702234398</v>
          </cell>
          <cell r="F252">
            <v>357</v>
          </cell>
          <cell r="G252">
            <v>19.432972465611858</v>
          </cell>
          <cell r="H252" t="str">
            <v>Yes</v>
          </cell>
          <cell r="I252" t="str">
            <v>Yes</v>
          </cell>
          <cell r="J252" t="str">
            <v>Yes</v>
          </cell>
          <cell r="K252">
            <v>52143</v>
          </cell>
          <cell r="L252">
            <v>16202</v>
          </cell>
          <cell r="M252">
            <v>46518</v>
          </cell>
          <cell r="N252">
            <v>54397</v>
          </cell>
          <cell r="O252">
            <v>100915</v>
          </cell>
          <cell r="P252">
            <v>169260</v>
          </cell>
          <cell r="Q252">
            <v>150645.89080522509</v>
          </cell>
          <cell r="R252">
            <v>18614.109194774908</v>
          </cell>
        </row>
        <row r="253">
          <cell r="A253" t="str">
            <v>0432</v>
          </cell>
          <cell r="B253" t="str">
            <v>Cape Cod Lighthouse Charter (District)</v>
          </cell>
          <cell r="C253">
            <v>0</v>
          </cell>
          <cell r="D253" t="str">
            <v>2500024</v>
          </cell>
          <cell r="E253">
            <v>14.77917882961434</v>
          </cell>
          <cell r="F253">
            <v>250</v>
          </cell>
          <cell r="G253">
            <v>5.9116715318457382</v>
          </cell>
          <cell r="H253" t="str">
            <v>Yes</v>
          </cell>
          <cell r="I253" t="str">
            <v>No</v>
          </cell>
          <cell r="J253" t="str">
            <v>Yes</v>
          </cell>
          <cell r="K253">
            <v>12010</v>
          </cell>
          <cell r="L253">
            <v>0</v>
          </cell>
          <cell r="M253">
            <v>6101</v>
          </cell>
          <cell r="N253">
            <v>6782</v>
          </cell>
          <cell r="O253">
            <v>12883</v>
          </cell>
          <cell r="P253">
            <v>24893</v>
          </cell>
          <cell r="Q253">
            <v>24025.650723482584</v>
          </cell>
          <cell r="R253">
            <v>867.349276517416</v>
          </cell>
        </row>
        <row r="254">
          <cell r="A254" t="str">
            <v>0435</v>
          </cell>
          <cell r="B254" t="str">
            <v>Innovation Academy Charter (District)</v>
          </cell>
          <cell r="C254">
            <v>0</v>
          </cell>
          <cell r="D254" t="str">
            <v>2500025</v>
          </cell>
          <cell r="E254">
            <v>55.861958566801114</v>
          </cell>
          <cell r="F254">
            <v>776</v>
          </cell>
          <cell r="G254">
            <v>7.1987060008764256</v>
          </cell>
          <cell r="H254" t="str">
            <v>Yes</v>
          </cell>
          <cell r="I254" t="str">
            <v>No</v>
          </cell>
          <cell r="J254" t="str">
            <v>Yes</v>
          </cell>
          <cell r="K254">
            <v>43749</v>
          </cell>
          <cell r="L254">
            <v>0</v>
          </cell>
          <cell r="M254">
            <v>24775</v>
          </cell>
          <cell r="N254">
            <v>28634</v>
          </cell>
          <cell r="O254">
            <v>53409</v>
          </cell>
          <cell r="P254">
            <v>97158</v>
          </cell>
          <cell r="Q254">
            <v>63300.618597116656</v>
          </cell>
          <cell r="R254">
            <v>33857.381402883344</v>
          </cell>
        </row>
        <row r="255">
          <cell r="A255" t="str">
            <v>0436</v>
          </cell>
          <cell r="B255" t="str">
            <v>Community Charter School of Cambridge (District)</v>
          </cell>
          <cell r="C255">
            <v>0</v>
          </cell>
          <cell r="D255" t="str">
            <v>2500086</v>
          </cell>
          <cell r="E255">
            <v>51.627325118842101</v>
          </cell>
          <cell r="F255">
            <v>288</v>
          </cell>
          <cell r="G255">
            <v>17.926154555153509</v>
          </cell>
          <cell r="H255" t="str">
            <v>Yes</v>
          </cell>
          <cell r="I255" t="str">
            <v>Yes</v>
          </cell>
          <cell r="J255" t="str">
            <v>Yes</v>
          </cell>
          <cell r="K255">
            <v>41207</v>
          </cell>
          <cell r="L255">
            <v>7035</v>
          </cell>
          <cell r="M255">
            <v>26014</v>
          </cell>
          <cell r="N255">
            <v>29789</v>
          </cell>
          <cell r="O255">
            <v>55803</v>
          </cell>
          <cell r="P255">
            <v>104045</v>
          </cell>
          <cell r="Q255">
            <v>92771.09666797411</v>
          </cell>
          <cell r="R255">
            <v>11273.90333202589</v>
          </cell>
        </row>
        <row r="256">
          <cell r="A256" t="str">
            <v>0437</v>
          </cell>
          <cell r="B256" t="str">
            <v>City on a Hill Charter Public School (District)</v>
          </cell>
          <cell r="C256">
            <v>0</v>
          </cell>
          <cell r="D256" t="str">
            <v>2500026</v>
          </cell>
          <cell r="E256">
            <v>69.398554112261976</v>
          </cell>
          <cell r="F256">
            <v>229</v>
          </cell>
          <cell r="G256">
            <v>30.305045463869856</v>
          </cell>
          <cell r="H256" t="str">
            <v>Yes</v>
          </cell>
          <cell r="I256" t="str">
            <v>Yes</v>
          </cell>
          <cell r="J256" t="str">
            <v>Yes</v>
          </cell>
          <cell r="K256">
            <v>109154</v>
          </cell>
          <cell r="L256">
            <v>30334</v>
          </cell>
          <cell r="M256">
            <v>97559</v>
          </cell>
          <cell r="N256">
            <v>132431</v>
          </cell>
          <cell r="O256">
            <v>229990</v>
          </cell>
          <cell r="P256">
            <v>369478</v>
          </cell>
          <cell r="Q256">
            <v>388924.09743514506</v>
          </cell>
          <cell r="R256">
            <v>-19446.097435145057</v>
          </cell>
        </row>
        <row r="257">
          <cell r="A257" t="str">
            <v>0438</v>
          </cell>
          <cell r="B257" t="str">
            <v>Codman Academy Charter Public (District)</v>
          </cell>
          <cell r="C257">
            <v>0</v>
          </cell>
          <cell r="D257" t="str">
            <v>2500070</v>
          </cell>
          <cell r="E257">
            <v>105.43058823196148</v>
          </cell>
          <cell r="F257">
            <v>323</v>
          </cell>
          <cell r="G257">
            <v>32.641048988223368</v>
          </cell>
          <cell r="H257" t="str">
            <v>Yes</v>
          </cell>
          <cell r="I257" t="str">
            <v>Yes</v>
          </cell>
          <cell r="J257" t="str">
            <v>Yes</v>
          </cell>
          <cell r="K257">
            <v>79801</v>
          </cell>
          <cell r="L257">
            <v>27387</v>
          </cell>
          <cell r="M257">
            <v>97850</v>
          </cell>
          <cell r="N257">
            <v>135052</v>
          </cell>
          <cell r="O257">
            <v>232902</v>
          </cell>
          <cell r="P257">
            <v>340090</v>
          </cell>
          <cell r="Q257">
            <v>323542.16257978318</v>
          </cell>
          <cell r="R257">
            <v>16547.83742021682</v>
          </cell>
        </row>
        <row r="258">
          <cell r="A258" t="str">
            <v>0439</v>
          </cell>
          <cell r="B258" t="str">
            <v>Conservatory Lab Charter (District)</v>
          </cell>
          <cell r="C258">
            <v>0</v>
          </cell>
          <cell r="D258" t="str">
            <v>2500060</v>
          </cell>
          <cell r="E258">
            <v>107.47449579309993</v>
          </cell>
          <cell r="F258">
            <v>399</v>
          </cell>
          <cell r="G258">
            <v>26.935963857919781</v>
          </cell>
          <cell r="H258" t="str">
            <v>Yes</v>
          </cell>
          <cell r="I258" t="str">
            <v>Yes</v>
          </cell>
          <cell r="J258" t="str">
            <v>Yes</v>
          </cell>
          <cell r="K258">
            <v>92662</v>
          </cell>
          <cell r="L258">
            <v>27818</v>
          </cell>
          <cell r="M258">
            <v>99920</v>
          </cell>
          <cell r="N258">
            <v>137972</v>
          </cell>
          <cell r="O258">
            <v>237892</v>
          </cell>
          <cell r="P258">
            <v>358372</v>
          </cell>
          <cell r="Q258">
            <v>363552.2421544313</v>
          </cell>
          <cell r="R258">
            <v>-5180.2421544312965</v>
          </cell>
        </row>
        <row r="259">
          <cell r="A259" t="str">
            <v>0440</v>
          </cell>
          <cell r="B259" t="str">
            <v>Community Day Charter Public School - Prospect (District)</v>
          </cell>
          <cell r="C259">
            <v>0</v>
          </cell>
          <cell r="D259" t="str">
            <v>2500027</v>
          </cell>
          <cell r="E259">
            <v>71.611209298834424</v>
          </cell>
          <cell r="F259">
            <v>359</v>
          </cell>
          <cell r="G259">
            <v>19.947412060956665</v>
          </cell>
          <cell r="H259" t="str">
            <v>Yes</v>
          </cell>
          <cell r="I259" t="str">
            <v>Yes</v>
          </cell>
          <cell r="J259" t="str">
            <v>Yes</v>
          </cell>
          <cell r="K259">
            <v>53394</v>
          </cell>
          <cell r="L259">
            <v>16823</v>
          </cell>
          <cell r="M259">
            <v>48245</v>
          </cell>
          <cell r="N259">
            <v>56455</v>
          </cell>
          <cell r="O259">
            <v>104700</v>
          </cell>
          <cell r="P259">
            <v>174917</v>
          </cell>
          <cell r="Q259">
            <v>155220.58593507312</v>
          </cell>
          <cell r="R259">
            <v>19696.414064926881</v>
          </cell>
        </row>
        <row r="260">
          <cell r="A260" t="str">
            <v>0441</v>
          </cell>
          <cell r="B260" t="str">
            <v>Springfield International Charter (District)</v>
          </cell>
          <cell r="C260">
            <v>0</v>
          </cell>
          <cell r="D260" t="str">
            <v>2500028</v>
          </cell>
          <cell r="E260">
            <v>326.70920996498955</v>
          </cell>
          <cell r="F260">
            <v>1518</v>
          </cell>
          <cell r="G260">
            <v>21.522345847496016</v>
          </cell>
          <cell r="H260" t="str">
            <v>Yes</v>
          </cell>
          <cell r="I260" t="str">
            <v>Yes</v>
          </cell>
          <cell r="J260" t="str">
            <v>Yes</v>
          </cell>
          <cell r="K260">
            <v>235752</v>
          </cell>
          <cell r="L260">
            <v>78513</v>
          </cell>
          <cell r="M260">
            <v>260343</v>
          </cell>
          <cell r="N260">
            <v>322835</v>
          </cell>
          <cell r="O260">
            <v>583178</v>
          </cell>
          <cell r="P260">
            <v>897443</v>
          </cell>
          <cell r="Q260">
            <v>803385.07522674184</v>
          </cell>
          <cell r="R260">
            <v>94057.924773258157</v>
          </cell>
        </row>
        <row r="261">
          <cell r="A261" t="str">
            <v>0444</v>
          </cell>
          <cell r="B261" t="str">
            <v>Neighborhood House Charter (District)</v>
          </cell>
          <cell r="C261">
            <v>0</v>
          </cell>
          <cell r="D261" t="str">
            <v>2500029</v>
          </cell>
          <cell r="E261">
            <v>176.47501924812036</v>
          </cell>
          <cell r="F261">
            <v>729</v>
          </cell>
          <cell r="G261">
            <v>24.207821570386852</v>
          </cell>
          <cell r="H261" t="str">
            <v>Yes</v>
          </cell>
          <cell r="I261" t="str">
            <v>Yes</v>
          </cell>
          <cell r="J261" t="str">
            <v>Yes</v>
          </cell>
          <cell r="K261">
            <v>152244</v>
          </cell>
          <cell r="L261">
            <v>45506</v>
          </cell>
          <cell r="M261">
            <v>163063</v>
          </cell>
          <cell r="N261">
            <v>224856</v>
          </cell>
          <cell r="O261">
            <v>387919</v>
          </cell>
          <cell r="P261">
            <v>585669</v>
          </cell>
          <cell r="Q261">
            <v>593961.25305159134</v>
          </cell>
          <cell r="R261">
            <v>-8292.2530515913386</v>
          </cell>
        </row>
        <row r="262">
          <cell r="A262" t="str">
            <v>0445</v>
          </cell>
          <cell r="B262" t="str">
            <v>Abby Kelley Foster Charter Public (District)</v>
          </cell>
          <cell r="C262">
            <v>0</v>
          </cell>
          <cell r="D262" t="str">
            <v>2500051</v>
          </cell>
          <cell r="E262">
            <v>275.90541366493682</v>
          </cell>
          <cell r="F262">
            <v>1426</v>
          </cell>
          <cell r="G262">
            <v>19.348205726853912</v>
          </cell>
          <cell r="H262" t="str">
            <v>Yes</v>
          </cell>
          <cell r="I262" t="str">
            <v>Yes</v>
          </cell>
          <cell r="J262" t="str">
            <v>Yes</v>
          </cell>
          <cell r="K262">
            <v>202682</v>
          </cell>
          <cell r="L262">
            <v>62846</v>
          </cell>
          <cell r="M262">
            <v>198416</v>
          </cell>
          <cell r="N262">
            <v>237928</v>
          </cell>
          <cell r="O262">
            <v>436344</v>
          </cell>
          <cell r="P262">
            <v>701872</v>
          </cell>
          <cell r="Q262">
            <v>591055.81156663096</v>
          </cell>
          <cell r="R262">
            <v>110816.18843336904</v>
          </cell>
        </row>
        <row r="263">
          <cell r="A263" t="str">
            <v>0446</v>
          </cell>
          <cell r="B263" t="str">
            <v>Foxborough Regional Charter (District)</v>
          </cell>
          <cell r="C263">
            <v>0</v>
          </cell>
          <cell r="D263" t="str">
            <v>2500052</v>
          </cell>
          <cell r="E263">
            <v>153.7077737286354</v>
          </cell>
          <cell r="F263">
            <v>1689</v>
          </cell>
          <cell r="G263">
            <v>9.1005194629151003</v>
          </cell>
          <cell r="H263" t="str">
            <v>Yes</v>
          </cell>
          <cell r="I263" t="str">
            <v>No</v>
          </cell>
          <cell r="J263" t="str">
            <v>Yes</v>
          </cell>
          <cell r="K263">
            <v>131158</v>
          </cell>
          <cell r="L263">
            <v>0</v>
          </cell>
          <cell r="M263">
            <v>68680</v>
          </cell>
          <cell r="N263">
            <v>75997</v>
          </cell>
          <cell r="O263">
            <v>144677</v>
          </cell>
          <cell r="P263">
            <v>275835</v>
          </cell>
          <cell r="Q263">
            <v>260514.58547161461</v>
          </cell>
          <cell r="R263">
            <v>15320.414528385387</v>
          </cell>
        </row>
        <row r="264">
          <cell r="A264" t="str">
            <v>0447</v>
          </cell>
          <cell r="B264" t="str">
            <v>Benjamin Franklin Classical Charter Public (District)</v>
          </cell>
          <cell r="C264">
            <v>0</v>
          </cell>
          <cell r="D264" t="str">
            <v>2500030</v>
          </cell>
          <cell r="E264">
            <v>36.035856496897281</v>
          </cell>
          <cell r="F264">
            <v>818</v>
          </cell>
          <cell r="G264">
            <v>4.405361429938524</v>
          </cell>
          <cell r="H264" t="str">
            <v>Yes</v>
          </cell>
          <cell r="I264" t="str">
            <v>No</v>
          </cell>
          <cell r="J264" t="str">
            <v>No</v>
          </cell>
          <cell r="K264">
            <v>30658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30658</v>
          </cell>
          <cell r="Q264">
            <v>30022.561960598625</v>
          </cell>
          <cell r="R264">
            <v>635.43803940137514</v>
          </cell>
        </row>
        <row r="265">
          <cell r="A265" t="str">
            <v>0449</v>
          </cell>
          <cell r="B265" t="str">
            <v>Boston Collegiate Charter (District)</v>
          </cell>
          <cell r="C265">
            <v>0</v>
          </cell>
          <cell r="D265" t="str">
            <v>2500053</v>
          </cell>
          <cell r="E265">
            <v>120.95482528262117</v>
          </cell>
          <cell r="F265">
            <v>702</v>
          </cell>
          <cell r="G265">
            <v>17.230032091541485</v>
          </cell>
          <cell r="H265" t="str">
            <v>Yes</v>
          </cell>
          <cell r="I265" t="str">
            <v>Yes</v>
          </cell>
          <cell r="J265" t="str">
            <v>Yes</v>
          </cell>
          <cell r="K265">
            <v>106021</v>
          </cell>
          <cell r="L265">
            <v>31434</v>
          </cell>
          <cell r="M265">
            <v>112644</v>
          </cell>
          <cell r="N265">
            <v>155719</v>
          </cell>
          <cell r="O265">
            <v>268363</v>
          </cell>
          <cell r="P265">
            <v>405818</v>
          </cell>
          <cell r="Q265">
            <v>411771.56913305685</v>
          </cell>
          <cell r="R265">
            <v>-5953.5691330568516</v>
          </cell>
        </row>
        <row r="266">
          <cell r="A266" t="str">
            <v>0450</v>
          </cell>
          <cell r="B266" t="str">
            <v>Hilltown Cooperative Charter Public (District)</v>
          </cell>
          <cell r="C266">
            <v>0</v>
          </cell>
          <cell r="D266" t="str">
            <v>2500031</v>
          </cell>
          <cell r="E266">
            <v>11.303903652411817</v>
          </cell>
          <cell r="F266">
            <v>217</v>
          </cell>
          <cell r="G266">
            <v>5.2091721900515315</v>
          </cell>
          <cell r="H266" t="str">
            <v>Yes</v>
          </cell>
          <cell r="I266" t="str">
            <v>No</v>
          </cell>
          <cell r="J266" t="str">
            <v>Yes</v>
          </cell>
          <cell r="K266">
            <v>8982</v>
          </cell>
          <cell r="L266">
            <v>0</v>
          </cell>
          <cell r="M266">
            <v>4829</v>
          </cell>
          <cell r="N266">
            <v>5370</v>
          </cell>
          <cell r="O266">
            <v>10199</v>
          </cell>
          <cell r="P266">
            <v>19181</v>
          </cell>
          <cell r="Q266">
            <v>19395.947235055271</v>
          </cell>
          <cell r="R266">
            <v>-214.94723505527145</v>
          </cell>
        </row>
        <row r="267">
          <cell r="A267" t="str">
            <v>0452</v>
          </cell>
          <cell r="B267" t="str">
            <v>Edward M. Kennedy Academy for Health Careers (Horace Mann Charter) (District)</v>
          </cell>
          <cell r="C267">
            <v>0</v>
          </cell>
          <cell r="D267" t="str">
            <v>2500054</v>
          </cell>
          <cell r="E267">
            <v>126.10716667901873</v>
          </cell>
          <cell r="F267">
            <v>395</v>
          </cell>
          <cell r="G267">
            <v>31.92586498203006</v>
          </cell>
          <cell r="H267" t="str">
            <v>Yes</v>
          </cell>
          <cell r="I267" t="str">
            <v>Yes</v>
          </cell>
          <cell r="J267" t="str">
            <v>Yes</v>
          </cell>
          <cell r="K267">
            <v>95506</v>
          </cell>
          <cell r="L267">
            <v>33221</v>
          </cell>
          <cell r="M267">
            <v>118618</v>
          </cell>
          <cell r="N267">
            <v>164162</v>
          </cell>
          <cell r="O267">
            <v>282780</v>
          </cell>
          <cell r="P267">
            <v>411507</v>
          </cell>
          <cell r="Q267">
            <v>408842.12400071649</v>
          </cell>
          <cell r="R267">
            <v>2664.8759992835112</v>
          </cell>
        </row>
        <row r="268">
          <cell r="A268" t="str">
            <v>0453</v>
          </cell>
          <cell r="B268" t="str">
            <v>Holyoke Community Charter (District)</v>
          </cell>
          <cell r="C268">
            <v>0</v>
          </cell>
          <cell r="D268" t="str">
            <v>2500087</v>
          </cell>
          <cell r="E268">
            <v>214.68231691139243</v>
          </cell>
          <cell r="F268">
            <v>653</v>
          </cell>
          <cell r="G268">
            <v>32.876311931300521</v>
          </cell>
          <cell r="H268" t="str">
            <v>Yes</v>
          </cell>
          <cell r="I268" t="str">
            <v>Yes</v>
          </cell>
          <cell r="J268" t="str">
            <v>Yes</v>
          </cell>
          <cell r="K268">
            <v>199629</v>
          </cell>
          <cell r="L268">
            <v>52588</v>
          </cell>
          <cell r="M268">
            <v>148269</v>
          </cell>
          <cell r="N268">
            <v>185184</v>
          </cell>
          <cell r="O268">
            <v>333453</v>
          </cell>
          <cell r="P268">
            <v>585670</v>
          </cell>
          <cell r="Q268">
            <v>610101.70561072719</v>
          </cell>
          <cell r="R268">
            <v>-24431.705610727193</v>
          </cell>
        </row>
        <row r="269">
          <cell r="A269" t="str">
            <v>0454</v>
          </cell>
          <cell r="B269" t="str">
            <v>Lawrence Family Development Charter (District)</v>
          </cell>
          <cell r="C269">
            <v>0</v>
          </cell>
          <cell r="D269" t="str">
            <v>2500032</v>
          </cell>
          <cell r="E269">
            <v>153.02095652834001</v>
          </cell>
          <cell r="F269">
            <v>714</v>
          </cell>
          <cell r="G269">
            <v>21.431506516574235</v>
          </cell>
          <cell r="H269" t="str">
            <v>Yes</v>
          </cell>
          <cell r="I269" t="str">
            <v>Yes</v>
          </cell>
          <cell r="J269" t="str">
            <v>Yes</v>
          </cell>
          <cell r="K269">
            <v>114941</v>
          </cell>
          <cell r="L269">
            <v>33790</v>
          </cell>
          <cell r="M269">
            <v>100252</v>
          </cell>
          <cell r="N269">
            <v>116982</v>
          </cell>
          <cell r="O269">
            <v>217234</v>
          </cell>
          <cell r="P269">
            <v>365965</v>
          </cell>
          <cell r="Q269">
            <v>328720.94950202917</v>
          </cell>
          <cell r="R269">
            <v>37244.050497970835</v>
          </cell>
        </row>
        <row r="270">
          <cell r="A270" t="str">
            <v>0455</v>
          </cell>
          <cell r="B270" t="str">
            <v>Hill View Montessori Charter Public (District)</v>
          </cell>
          <cell r="C270">
            <v>0</v>
          </cell>
          <cell r="D270" t="str">
            <v>2500083</v>
          </cell>
          <cell r="E270">
            <v>30.141062773113518</v>
          </cell>
          <cell r="F270">
            <v>306</v>
          </cell>
          <cell r="G270">
            <v>9.8500205140893833</v>
          </cell>
          <cell r="H270" t="str">
            <v>Yes</v>
          </cell>
          <cell r="I270" t="str">
            <v>No</v>
          </cell>
          <cell r="J270" t="str">
            <v>Yes</v>
          </cell>
          <cell r="K270">
            <v>23426</v>
          </cell>
          <cell r="L270">
            <v>0</v>
          </cell>
          <cell r="M270">
            <v>16398</v>
          </cell>
          <cell r="N270">
            <v>18251</v>
          </cell>
          <cell r="O270">
            <v>34649</v>
          </cell>
          <cell r="P270">
            <v>58075</v>
          </cell>
          <cell r="Q270">
            <v>47032.146585287177</v>
          </cell>
          <cell r="R270">
            <v>11042.853414712823</v>
          </cell>
        </row>
        <row r="271">
          <cell r="A271" t="str">
            <v>0456</v>
          </cell>
          <cell r="B271" t="str">
            <v>Lowell Community Charter Public (District)</v>
          </cell>
          <cell r="C271">
            <v>0</v>
          </cell>
          <cell r="D271" t="str">
            <v>2500065</v>
          </cell>
          <cell r="E271">
            <v>149.81557000696444</v>
          </cell>
          <cell r="F271">
            <v>782</v>
          </cell>
          <cell r="G271">
            <v>19.158001279662933</v>
          </cell>
          <cell r="H271" t="str">
            <v>Yes</v>
          </cell>
          <cell r="I271" t="str">
            <v>Yes</v>
          </cell>
          <cell r="J271" t="str">
            <v>Yes</v>
          </cell>
          <cell r="K271">
            <v>112136</v>
          </cell>
          <cell r="L271">
            <v>33495</v>
          </cell>
          <cell r="M271">
            <v>97058</v>
          </cell>
          <cell r="N271">
            <v>113168</v>
          </cell>
          <cell r="O271">
            <v>210226</v>
          </cell>
          <cell r="P271">
            <v>355857</v>
          </cell>
          <cell r="Q271">
            <v>283131.02206349338</v>
          </cell>
          <cell r="R271">
            <v>72725.977936506621</v>
          </cell>
        </row>
        <row r="272">
          <cell r="A272" t="str">
            <v>0458</v>
          </cell>
          <cell r="B272" t="str">
            <v>Lowell Middlesex Academy Charter (District)</v>
          </cell>
          <cell r="C272">
            <v>0</v>
          </cell>
          <cell r="D272" t="str">
            <v>2500033</v>
          </cell>
          <cell r="E272">
            <v>15.701519438736916</v>
          </cell>
          <cell r="F272">
            <v>74</v>
          </cell>
          <cell r="G272">
            <v>21.218269511806643</v>
          </cell>
          <cell r="H272" t="str">
            <v>Yes</v>
          </cell>
          <cell r="I272" t="str">
            <v>Yes</v>
          </cell>
          <cell r="J272" t="str">
            <v>Yes</v>
          </cell>
          <cell r="K272">
            <v>14602</v>
          </cell>
          <cell r="L272">
            <v>3663</v>
          </cell>
          <cell r="M272">
            <v>9607</v>
          </cell>
          <cell r="N272">
            <v>11198</v>
          </cell>
          <cell r="O272">
            <v>20805</v>
          </cell>
          <cell r="P272">
            <v>39070</v>
          </cell>
          <cell r="Q272">
            <v>41315.277900938396</v>
          </cell>
          <cell r="R272">
            <v>-2245.2779009383958</v>
          </cell>
        </row>
        <row r="273">
          <cell r="A273" t="str">
            <v>0463</v>
          </cell>
          <cell r="B273" t="str">
            <v>KIPP Academy Boston Charter School (District)</v>
          </cell>
          <cell r="C273">
            <v>0</v>
          </cell>
          <cell r="D273" t="str">
            <v>2500537</v>
          </cell>
          <cell r="E273">
            <v>185.09525509490689</v>
          </cell>
          <cell r="F273">
            <v>600</v>
          </cell>
          <cell r="G273">
            <v>30.849209182484501</v>
          </cell>
          <cell r="H273" t="str">
            <v>Yes</v>
          </cell>
          <cell r="I273" t="str">
            <v>Yes</v>
          </cell>
          <cell r="J273" t="str">
            <v>Yes</v>
          </cell>
          <cell r="K273">
            <v>180280</v>
          </cell>
          <cell r="L273">
            <v>51023</v>
          </cell>
          <cell r="M273">
            <v>177630</v>
          </cell>
          <cell r="N273">
            <v>237768</v>
          </cell>
          <cell r="O273">
            <v>415398</v>
          </cell>
          <cell r="P273">
            <v>646701</v>
          </cell>
          <cell r="Q273">
            <v>647740.42485462106</v>
          </cell>
          <cell r="R273">
            <v>-1039.4248546210583</v>
          </cell>
        </row>
        <row r="274">
          <cell r="A274" t="str">
            <v>0464</v>
          </cell>
          <cell r="B274" t="str">
            <v>Marblehead Community Charter Public (District)</v>
          </cell>
          <cell r="C274">
            <v>0</v>
          </cell>
          <cell r="D274" t="str">
            <v>2500034</v>
          </cell>
          <cell r="E274">
            <v>13.7415288342991</v>
          </cell>
          <cell r="F274">
            <v>225</v>
          </cell>
          <cell r="G274">
            <v>6.1073461485773732</v>
          </cell>
          <cell r="H274" t="str">
            <v>Yes</v>
          </cell>
          <cell r="I274" t="str">
            <v>No</v>
          </cell>
          <cell r="J274" t="str">
            <v>Yes</v>
          </cell>
          <cell r="K274">
            <v>11331</v>
          </cell>
          <cell r="L274">
            <v>0</v>
          </cell>
          <cell r="M274">
            <v>4068</v>
          </cell>
          <cell r="N274">
            <v>4604</v>
          </cell>
          <cell r="O274">
            <v>8672</v>
          </cell>
          <cell r="P274">
            <v>20003</v>
          </cell>
          <cell r="Q274">
            <v>16165.456358490093</v>
          </cell>
          <cell r="R274">
            <v>3837.5436415099066</v>
          </cell>
        </row>
        <row r="275">
          <cell r="A275" t="str">
            <v>0466</v>
          </cell>
          <cell r="B275" t="str">
            <v>Martha's Vineyard Charter (District)</v>
          </cell>
          <cell r="C275">
            <v>0</v>
          </cell>
          <cell r="D275" t="str">
            <v>2500035</v>
          </cell>
          <cell r="E275">
            <v>19.360359987397949</v>
          </cell>
          <cell r="F275">
            <v>165</v>
          </cell>
          <cell r="G275">
            <v>11.733551507513912</v>
          </cell>
          <cell r="H275" t="str">
            <v>Yes</v>
          </cell>
          <cell r="I275" t="str">
            <v>Yes</v>
          </cell>
          <cell r="J275" t="str">
            <v>Yes</v>
          </cell>
          <cell r="K275">
            <v>18974</v>
          </cell>
          <cell r="L275">
            <v>3034</v>
          </cell>
          <cell r="M275">
            <v>12075</v>
          </cell>
          <cell r="N275">
            <v>13521</v>
          </cell>
          <cell r="O275">
            <v>25596</v>
          </cell>
          <cell r="P275">
            <v>47604</v>
          </cell>
          <cell r="Q275">
            <v>47379.199320323743</v>
          </cell>
          <cell r="R275">
            <v>224.80067967625655</v>
          </cell>
        </row>
        <row r="276">
          <cell r="A276" t="str">
            <v>0468</v>
          </cell>
          <cell r="B276" t="str">
            <v>Ma Academy for Math and Science</v>
          </cell>
          <cell r="C276">
            <v>0</v>
          </cell>
          <cell r="D276" t="str">
            <v>2500036</v>
          </cell>
          <cell r="E276">
            <v>0.80147640587912561</v>
          </cell>
          <cell r="F276">
            <v>91</v>
          </cell>
          <cell r="G276">
            <v>0.88074330316387439</v>
          </cell>
          <cell r="H276" t="str">
            <v>No</v>
          </cell>
          <cell r="I276" t="str">
            <v>No</v>
          </cell>
          <cell r="J276" t="str">
            <v>No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A277" t="str">
            <v>0469</v>
          </cell>
          <cell r="B277" t="str">
            <v>MATCH Charter Public School (District)</v>
          </cell>
          <cell r="C277">
            <v>0</v>
          </cell>
          <cell r="D277" t="str">
            <v>2500066</v>
          </cell>
          <cell r="E277">
            <v>353.05403853815375</v>
          </cell>
          <cell r="F277">
            <v>1171</v>
          </cell>
          <cell r="G277">
            <v>30.149789798305168</v>
          </cell>
          <cell r="H277" t="str">
            <v>Yes</v>
          </cell>
          <cell r="I277" t="str">
            <v>Yes</v>
          </cell>
          <cell r="J277" t="str">
            <v>Yes</v>
          </cell>
          <cell r="K277">
            <v>294555</v>
          </cell>
          <cell r="L277">
            <v>93296</v>
          </cell>
          <cell r="M277">
            <v>329311</v>
          </cell>
          <cell r="N277">
            <v>454915</v>
          </cell>
          <cell r="O277">
            <v>784226</v>
          </cell>
          <cell r="P277">
            <v>1172077</v>
          </cell>
          <cell r="Q277">
            <v>1185884.1963798266</v>
          </cell>
          <cell r="R277">
            <v>-13807.196379826637</v>
          </cell>
        </row>
        <row r="278">
          <cell r="A278" t="str">
            <v>0470</v>
          </cell>
          <cell r="B278" t="str">
            <v>Mystic Valley Regional Charter (District)</v>
          </cell>
          <cell r="C278">
            <v>0</v>
          </cell>
          <cell r="D278" t="str">
            <v>2500055</v>
          </cell>
          <cell r="E278">
            <v>131.55350289168197</v>
          </cell>
          <cell r="F278">
            <v>1586</v>
          </cell>
          <cell r="G278">
            <v>8.2946723134730238</v>
          </cell>
          <cell r="H278" t="str">
            <v>Yes</v>
          </cell>
          <cell r="I278" t="str">
            <v>No</v>
          </cell>
          <cell r="J278" t="str">
            <v>Yes</v>
          </cell>
          <cell r="K278">
            <v>104403</v>
          </cell>
          <cell r="L278">
            <v>0</v>
          </cell>
          <cell r="M278">
            <v>58370</v>
          </cell>
          <cell r="N278">
            <v>65081</v>
          </cell>
          <cell r="O278">
            <v>123451</v>
          </cell>
          <cell r="P278">
            <v>227854</v>
          </cell>
          <cell r="Q278">
            <v>168590.61752576145</v>
          </cell>
          <cell r="R278">
            <v>59263.382474238548</v>
          </cell>
        </row>
        <row r="279">
          <cell r="A279" t="str">
            <v>0474</v>
          </cell>
          <cell r="B279" t="str">
            <v>Sizer School: A North Central Charter Essential (District)</v>
          </cell>
          <cell r="C279">
            <v>0</v>
          </cell>
          <cell r="D279" t="str">
            <v>2500073</v>
          </cell>
          <cell r="E279">
            <v>55.475954493556088</v>
          </cell>
          <cell r="F279">
            <v>350</v>
          </cell>
          <cell r="G279">
            <v>15.850272712444621</v>
          </cell>
          <cell r="H279" t="str">
            <v>Yes</v>
          </cell>
          <cell r="I279" t="str">
            <v>Yes</v>
          </cell>
          <cell r="J279" t="str">
            <v>Yes</v>
          </cell>
          <cell r="K279">
            <v>43472</v>
          </cell>
          <cell r="L279">
            <v>12313</v>
          </cell>
          <cell r="M279">
            <v>28180</v>
          </cell>
          <cell r="N279">
            <v>31215</v>
          </cell>
          <cell r="O279">
            <v>59395</v>
          </cell>
          <cell r="P279">
            <v>115180</v>
          </cell>
          <cell r="Q279">
            <v>115296.51943020351</v>
          </cell>
          <cell r="R279">
            <v>-116.51943020350882</v>
          </cell>
        </row>
        <row r="280">
          <cell r="A280" t="str">
            <v>0478</v>
          </cell>
          <cell r="B280" t="str">
            <v>Francis W. Parker Charter Essential (District)</v>
          </cell>
          <cell r="C280">
            <v>0</v>
          </cell>
          <cell r="D280" t="str">
            <v>2500038</v>
          </cell>
          <cell r="E280">
            <v>14.612600069856908</v>
          </cell>
          <cell r="F280">
            <v>386</v>
          </cell>
          <cell r="G280">
            <v>3.7856476864914286</v>
          </cell>
          <cell r="H280" t="str">
            <v>Yes</v>
          </cell>
          <cell r="I280" t="str">
            <v>No</v>
          </cell>
          <cell r="J280" t="str">
            <v>No</v>
          </cell>
          <cell r="K280">
            <v>13878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13878</v>
          </cell>
          <cell r="Q280">
            <v>0</v>
          </cell>
          <cell r="R280">
            <v>13878</v>
          </cell>
        </row>
        <row r="281">
          <cell r="A281" t="str">
            <v>0479</v>
          </cell>
          <cell r="B281" t="str">
            <v>Pioneer Valley Performing Arts Charter Public (District)</v>
          </cell>
          <cell r="C281">
            <v>0</v>
          </cell>
          <cell r="D281" t="str">
            <v>2500044</v>
          </cell>
          <cell r="E281">
            <v>50.690730422747748</v>
          </cell>
          <cell r="F281">
            <v>400</v>
          </cell>
          <cell r="G281">
            <v>12.672682605686937</v>
          </cell>
          <cell r="H281" t="str">
            <v>Yes</v>
          </cell>
          <cell r="I281" t="str">
            <v>No</v>
          </cell>
          <cell r="J281" t="str">
            <v>Yes</v>
          </cell>
          <cell r="K281">
            <v>39670</v>
          </cell>
          <cell r="L281">
            <v>0</v>
          </cell>
          <cell r="M281">
            <v>28927</v>
          </cell>
          <cell r="N281">
            <v>34082</v>
          </cell>
          <cell r="O281">
            <v>63009</v>
          </cell>
          <cell r="P281">
            <v>102679</v>
          </cell>
          <cell r="Q281">
            <v>93513.209432807344</v>
          </cell>
          <cell r="R281">
            <v>9165.7905671926565</v>
          </cell>
        </row>
        <row r="282">
          <cell r="A282" t="str">
            <v>0480</v>
          </cell>
          <cell r="B282" t="str">
            <v>UP Academy Charter School of Boston (District)</v>
          </cell>
          <cell r="C282">
            <v>0</v>
          </cell>
          <cell r="D282" t="str">
            <v>2500533</v>
          </cell>
          <cell r="E282">
            <v>104.63381012376789</v>
          </cell>
          <cell r="F282">
            <v>317</v>
          </cell>
          <cell r="G282">
            <v>33.007511080052957</v>
          </cell>
          <cell r="H282" t="str">
            <v>Yes</v>
          </cell>
          <cell r="I282" t="str">
            <v>Yes</v>
          </cell>
          <cell r="J282" t="str">
            <v>Yes</v>
          </cell>
          <cell r="K282">
            <v>133721</v>
          </cell>
          <cell r="L282">
            <v>44109</v>
          </cell>
          <cell r="M282">
            <v>151455</v>
          </cell>
          <cell r="N282">
            <v>207313</v>
          </cell>
          <cell r="O282">
            <v>358768</v>
          </cell>
          <cell r="P282">
            <v>536598</v>
          </cell>
          <cell r="Q282">
            <v>564839.82801971876</v>
          </cell>
          <cell r="R282">
            <v>-28241.828019718756</v>
          </cell>
        </row>
        <row r="283">
          <cell r="A283" t="str">
            <v>0481</v>
          </cell>
          <cell r="B283" t="str">
            <v>Boston Renaissance Charter Public (District)</v>
          </cell>
          <cell r="C283">
            <v>0</v>
          </cell>
          <cell r="D283" t="str">
            <v>2500039</v>
          </cell>
          <cell r="E283">
            <v>227.59420223512714</v>
          </cell>
          <cell r="F283">
            <v>826</v>
          </cell>
          <cell r="G283">
            <v>27.553777510305959</v>
          </cell>
          <cell r="H283" t="str">
            <v>Yes</v>
          </cell>
          <cell r="I283" t="str">
            <v>Yes</v>
          </cell>
          <cell r="J283" t="str">
            <v>Yes</v>
          </cell>
          <cell r="K283">
            <v>205037</v>
          </cell>
          <cell r="L283">
            <v>58697</v>
          </cell>
          <cell r="M283">
            <v>209534</v>
          </cell>
          <cell r="N283">
            <v>289110</v>
          </cell>
          <cell r="O283">
            <v>498644</v>
          </cell>
          <cell r="P283">
            <v>762378</v>
          </cell>
          <cell r="Q283">
            <v>773241.49487726879</v>
          </cell>
          <cell r="R283">
            <v>-10863.494877268793</v>
          </cell>
        </row>
        <row r="284">
          <cell r="A284" t="str">
            <v>0482</v>
          </cell>
          <cell r="B284" t="str">
            <v>River Valley Charter (District)</v>
          </cell>
          <cell r="C284">
            <v>0</v>
          </cell>
          <cell r="D284" t="str">
            <v>2500062</v>
          </cell>
          <cell r="E284">
            <v>10.455951203188011</v>
          </cell>
          <cell r="F284">
            <v>288</v>
          </cell>
          <cell r="G284">
            <v>3.6305386122180603</v>
          </cell>
          <cell r="H284" t="str">
            <v>Yes</v>
          </cell>
          <cell r="I284" t="str">
            <v>No</v>
          </cell>
          <cell r="J284" t="str">
            <v>No</v>
          </cell>
          <cell r="K284">
            <v>10984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10984</v>
          </cell>
          <cell r="Q284">
            <v>12921.963506260719</v>
          </cell>
          <cell r="R284">
            <v>-1937.9635062607194</v>
          </cell>
        </row>
        <row r="285">
          <cell r="A285" t="str">
            <v>0483</v>
          </cell>
          <cell r="B285" t="str">
            <v>Rising Tide Charter Public (District)</v>
          </cell>
          <cell r="C285">
            <v>0</v>
          </cell>
          <cell r="D285" t="str">
            <v>2500057</v>
          </cell>
          <cell r="E285">
            <v>38.168523233211175</v>
          </cell>
          <cell r="F285">
            <v>655</v>
          </cell>
          <cell r="G285">
            <v>5.8272554554520966</v>
          </cell>
          <cell r="H285" t="str">
            <v>Yes</v>
          </cell>
          <cell r="I285" t="str">
            <v>No</v>
          </cell>
          <cell r="J285" t="str">
            <v>Yes</v>
          </cell>
          <cell r="K285">
            <v>31578</v>
          </cell>
          <cell r="L285">
            <v>0</v>
          </cell>
          <cell r="M285">
            <v>14623</v>
          </cell>
          <cell r="N285">
            <v>16252</v>
          </cell>
          <cell r="O285">
            <v>30875</v>
          </cell>
          <cell r="P285">
            <v>62453</v>
          </cell>
          <cell r="Q285">
            <v>62137.44185115835</v>
          </cell>
          <cell r="R285">
            <v>315.55814884165011</v>
          </cell>
        </row>
        <row r="286">
          <cell r="A286" t="str">
            <v>0484</v>
          </cell>
          <cell r="B286" t="str">
            <v>Roxbury Preparatory Charter (District)</v>
          </cell>
          <cell r="C286">
            <v>0</v>
          </cell>
          <cell r="D286" t="str">
            <v>2500063</v>
          </cell>
          <cell r="E286">
            <v>472.01350517610126</v>
          </cell>
          <cell r="F286">
            <v>1521</v>
          </cell>
          <cell r="G286">
            <v>31.03310356187384</v>
          </cell>
          <cell r="H286" t="str">
            <v>Yes</v>
          </cell>
          <cell r="I286" t="str">
            <v>Yes</v>
          </cell>
          <cell r="J286" t="str">
            <v>Yes</v>
          </cell>
          <cell r="K286">
            <v>454137</v>
          </cell>
          <cell r="L286">
            <v>130039</v>
          </cell>
          <cell r="M286">
            <v>453222</v>
          </cell>
          <cell r="N286">
            <v>609831</v>
          </cell>
          <cell r="O286">
            <v>1063053</v>
          </cell>
          <cell r="P286">
            <v>1647229</v>
          </cell>
          <cell r="Q286">
            <v>1652144.0450655988</v>
          </cell>
          <cell r="R286">
            <v>-4915.0450655987952</v>
          </cell>
        </row>
        <row r="287">
          <cell r="A287" t="str">
            <v>0485</v>
          </cell>
          <cell r="B287" t="str">
            <v>Salem Academy Charter (District)</v>
          </cell>
          <cell r="C287">
            <v>0</v>
          </cell>
          <cell r="D287" t="str">
            <v>2500084</v>
          </cell>
          <cell r="E287">
            <v>79.258518851673799</v>
          </cell>
          <cell r="F287">
            <v>495</v>
          </cell>
          <cell r="G287">
            <v>16.011821990237131</v>
          </cell>
          <cell r="H287" t="str">
            <v>Yes</v>
          </cell>
          <cell r="I287" t="str">
            <v>Yes</v>
          </cell>
          <cell r="J287" t="str">
            <v>Yes</v>
          </cell>
          <cell r="K287">
            <v>61580</v>
          </cell>
          <cell r="L287">
            <v>17924</v>
          </cell>
          <cell r="M287">
            <v>36584</v>
          </cell>
          <cell r="N287">
            <v>40715</v>
          </cell>
          <cell r="O287">
            <v>77299</v>
          </cell>
          <cell r="P287">
            <v>156803</v>
          </cell>
          <cell r="Q287">
            <v>122625.63309691238</v>
          </cell>
          <cell r="R287">
            <v>34177.366903087619</v>
          </cell>
        </row>
        <row r="288">
          <cell r="A288" t="str">
            <v>0486</v>
          </cell>
          <cell r="B288" t="str">
            <v>Learning First Charter Public School (District)</v>
          </cell>
          <cell r="C288">
            <v>0</v>
          </cell>
          <cell r="D288" t="str">
            <v>2500045</v>
          </cell>
          <cell r="E288">
            <v>156.46222073515781</v>
          </cell>
          <cell r="F288">
            <v>671</v>
          </cell>
          <cell r="G288">
            <v>23.317767620738874</v>
          </cell>
          <cell r="H288" t="str">
            <v>Yes</v>
          </cell>
          <cell r="I288" t="str">
            <v>Yes</v>
          </cell>
          <cell r="J288" t="str">
            <v>Yes</v>
          </cell>
          <cell r="K288">
            <v>116125</v>
          </cell>
          <cell r="L288">
            <v>36822</v>
          </cell>
          <cell r="M288">
            <v>113085</v>
          </cell>
          <cell r="N288">
            <v>135463</v>
          </cell>
          <cell r="O288">
            <v>248548</v>
          </cell>
          <cell r="P288">
            <v>401495</v>
          </cell>
          <cell r="Q288">
            <v>401221.96610952448</v>
          </cell>
          <cell r="R288">
            <v>273.033890475519</v>
          </cell>
        </row>
        <row r="289">
          <cell r="A289" t="str">
            <v>0487</v>
          </cell>
          <cell r="B289" t="str">
            <v>Prospect Hill Academy Charter (District)</v>
          </cell>
          <cell r="C289">
            <v>0</v>
          </cell>
          <cell r="D289" t="str">
            <v>2500046</v>
          </cell>
          <cell r="E289">
            <v>187.82432432072818</v>
          </cell>
          <cell r="F289">
            <v>1058</v>
          </cell>
          <cell r="G289">
            <v>17.752771674926983</v>
          </cell>
          <cell r="H289" t="str">
            <v>Yes</v>
          </cell>
          <cell r="I289" t="str">
            <v>Yes</v>
          </cell>
          <cell r="J289" t="str">
            <v>Yes</v>
          </cell>
          <cell r="K289">
            <v>148702</v>
          </cell>
          <cell r="L289">
            <v>24993</v>
          </cell>
          <cell r="M289">
            <v>95171</v>
          </cell>
          <cell r="N289">
            <v>110349</v>
          </cell>
          <cell r="O289">
            <v>205520</v>
          </cell>
          <cell r="P289">
            <v>379215</v>
          </cell>
          <cell r="Q289">
            <v>363620.25248867477</v>
          </cell>
          <cell r="R289">
            <v>15594.747511325229</v>
          </cell>
        </row>
        <row r="290">
          <cell r="A290" t="str">
            <v>0488</v>
          </cell>
          <cell r="B290" t="str">
            <v>South Shore Charter Public (District)</v>
          </cell>
          <cell r="C290">
            <v>0</v>
          </cell>
          <cell r="D290" t="str">
            <v>2500040</v>
          </cell>
          <cell r="E290">
            <v>88.163886757969905</v>
          </cell>
          <cell r="F290">
            <v>1050</v>
          </cell>
          <cell r="G290">
            <v>8.3965606436161249</v>
          </cell>
          <cell r="H290" t="str">
            <v>Yes</v>
          </cell>
          <cell r="I290" t="str">
            <v>No</v>
          </cell>
          <cell r="J290" t="str">
            <v>Yes</v>
          </cell>
          <cell r="K290">
            <v>73343</v>
          </cell>
          <cell r="L290">
            <v>0</v>
          </cell>
          <cell r="M290">
            <v>38536</v>
          </cell>
          <cell r="N290">
            <v>42833</v>
          </cell>
          <cell r="O290">
            <v>81369</v>
          </cell>
          <cell r="P290">
            <v>154712</v>
          </cell>
          <cell r="Q290">
            <v>148121.5072224231</v>
          </cell>
          <cell r="R290">
            <v>6590.4927775769029</v>
          </cell>
        </row>
        <row r="291">
          <cell r="A291" t="str">
            <v>0489</v>
          </cell>
          <cell r="B291" t="str">
            <v>Sturgis Charter Public (District)</v>
          </cell>
          <cell r="C291">
            <v>0</v>
          </cell>
          <cell r="D291" t="str">
            <v>2500058</v>
          </cell>
          <cell r="E291">
            <v>46.67843555853355</v>
          </cell>
          <cell r="F291">
            <v>846</v>
          </cell>
          <cell r="G291">
            <v>5.5175455742947479</v>
          </cell>
          <cell r="H291" t="str">
            <v>Yes</v>
          </cell>
          <cell r="I291" t="str">
            <v>No</v>
          </cell>
          <cell r="J291" t="str">
            <v>Yes</v>
          </cell>
          <cell r="K291">
            <v>35848</v>
          </cell>
          <cell r="L291">
            <v>0</v>
          </cell>
          <cell r="M291">
            <v>17862</v>
          </cell>
          <cell r="N291">
            <v>19913</v>
          </cell>
          <cell r="O291">
            <v>37775</v>
          </cell>
          <cell r="P291">
            <v>73623</v>
          </cell>
          <cell r="Q291">
            <v>0</v>
          </cell>
          <cell r="R291">
            <v>73623</v>
          </cell>
        </row>
        <row r="292">
          <cell r="A292" t="str">
            <v>0491</v>
          </cell>
          <cell r="B292" t="str">
            <v>Atlantis Charter (District)</v>
          </cell>
          <cell r="C292">
            <v>0</v>
          </cell>
          <cell r="D292" t="str">
            <v>2500041</v>
          </cell>
          <cell r="E292">
            <v>261.44378698032278</v>
          </cell>
          <cell r="F292">
            <v>1277</v>
          </cell>
          <cell r="G292">
            <v>20.473280108091096</v>
          </cell>
          <cell r="H292" t="str">
            <v>Yes</v>
          </cell>
          <cell r="I292" t="str">
            <v>Yes</v>
          </cell>
          <cell r="J292" t="str">
            <v>Yes</v>
          </cell>
          <cell r="K292">
            <v>194211</v>
          </cell>
          <cell r="L292">
            <v>60966</v>
          </cell>
          <cell r="M292">
            <v>171992</v>
          </cell>
          <cell r="N292">
            <v>200036</v>
          </cell>
          <cell r="O292">
            <v>372028</v>
          </cell>
          <cell r="P292">
            <v>627205</v>
          </cell>
          <cell r="Q292">
            <v>555454.40189411887</v>
          </cell>
          <cell r="R292">
            <v>71750.59810588113</v>
          </cell>
        </row>
        <row r="293">
          <cell r="A293" t="str">
            <v>0492</v>
          </cell>
          <cell r="B293" t="str">
            <v>Martin Luther King Jr. Charter School of Excellence (District)</v>
          </cell>
          <cell r="C293">
            <v>0</v>
          </cell>
          <cell r="D293" t="str">
            <v>2500089</v>
          </cell>
          <cell r="E293">
            <v>110.24262680375567</v>
          </cell>
          <cell r="F293">
            <v>350</v>
          </cell>
          <cell r="G293">
            <v>31.497893372501615</v>
          </cell>
          <cell r="H293" t="str">
            <v>Yes</v>
          </cell>
          <cell r="I293" t="str">
            <v>Yes</v>
          </cell>
          <cell r="J293" t="str">
            <v>Yes</v>
          </cell>
          <cell r="K293">
            <v>102561</v>
          </cell>
          <cell r="L293">
            <v>29185</v>
          </cell>
          <cell r="M293">
            <v>90633</v>
          </cell>
          <cell r="N293">
            <v>116566</v>
          </cell>
          <cell r="O293">
            <v>207199</v>
          </cell>
          <cell r="P293">
            <v>338945</v>
          </cell>
          <cell r="Q293">
            <v>355289.98669582297</v>
          </cell>
          <cell r="R293">
            <v>-16344.986695822969</v>
          </cell>
        </row>
        <row r="294">
          <cell r="A294" t="str">
            <v>0493</v>
          </cell>
          <cell r="B294" t="str">
            <v>Phoenix Charter Academy (District)</v>
          </cell>
          <cell r="C294">
            <v>0</v>
          </cell>
          <cell r="D294" t="str">
            <v>2500090</v>
          </cell>
          <cell r="E294">
            <v>40.783508758336204</v>
          </cell>
          <cell r="F294">
            <v>185</v>
          </cell>
          <cell r="G294">
            <v>22.045139869370924</v>
          </cell>
          <cell r="H294" t="str">
            <v>Yes</v>
          </cell>
          <cell r="I294" t="str">
            <v>Yes</v>
          </cell>
          <cell r="J294" t="str">
            <v>Yes</v>
          </cell>
          <cell r="K294">
            <v>33560</v>
          </cell>
          <cell r="L294">
            <v>10266</v>
          </cell>
          <cell r="M294">
            <v>27314</v>
          </cell>
          <cell r="N294">
            <v>32061</v>
          </cell>
          <cell r="O294">
            <v>59375</v>
          </cell>
          <cell r="P294">
            <v>103201</v>
          </cell>
          <cell r="Q294">
            <v>99601.134499572741</v>
          </cell>
          <cell r="R294">
            <v>3599.8655004272587</v>
          </cell>
        </row>
        <row r="295">
          <cell r="A295" t="str">
            <v>0494</v>
          </cell>
          <cell r="B295" t="str">
            <v>Pioneer Charter School of Science (District)</v>
          </cell>
          <cell r="C295">
            <v>0</v>
          </cell>
          <cell r="D295" t="str">
            <v>2500518</v>
          </cell>
          <cell r="E295">
            <v>105.89553509855118</v>
          </cell>
          <cell r="F295">
            <v>775</v>
          </cell>
          <cell r="G295">
            <v>13.663940012716296</v>
          </cell>
          <cell r="H295" t="str">
            <v>Yes</v>
          </cell>
          <cell r="I295" t="str">
            <v>Yes</v>
          </cell>
          <cell r="J295" t="str">
            <v>Yes</v>
          </cell>
          <cell r="K295">
            <v>87109</v>
          </cell>
          <cell r="L295">
            <v>24639</v>
          </cell>
          <cell r="M295">
            <v>58228</v>
          </cell>
          <cell r="N295">
            <v>63743</v>
          </cell>
          <cell r="O295">
            <v>121971</v>
          </cell>
          <cell r="P295">
            <v>233719</v>
          </cell>
          <cell r="Q295">
            <v>208159.63007980114</v>
          </cell>
          <cell r="R295">
            <v>25559.369920198864</v>
          </cell>
        </row>
        <row r="296">
          <cell r="A296" t="str">
            <v>0496</v>
          </cell>
          <cell r="B296" t="str">
            <v>Global Learning Charter Public (District)</v>
          </cell>
          <cell r="C296">
            <v>0</v>
          </cell>
          <cell r="D296" t="str">
            <v>2500519</v>
          </cell>
          <cell r="E296">
            <v>104.36207092265734</v>
          </cell>
          <cell r="F296">
            <v>504</v>
          </cell>
          <cell r="G296">
            <v>20.70676010370186</v>
          </cell>
          <cell r="H296" t="str">
            <v>Yes</v>
          </cell>
          <cell r="I296" t="str">
            <v>Yes</v>
          </cell>
          <cell r="J296" t="str">
            <v>Yes</v>
          </cell>
          <cell r="K296">
            <v>77104</v>
          </cell>
          <cell r="L296">
            <v>25326</v>
          </cell>
          <cell r="M296">
            <v>71232</v>
          </cell>
          <cell r="N296">
            <v>83532</v>
          </cell>
          <cell r="O296">
            <v>154764</v>
          </cell>
          <cell r="P296">
            <v>257194</v>
          </cell>
          <cell r="Q296">
            <v>230313.99645961393</v>
          </cell>
          <cell r="R296">
            <v>26880.003540386067</v>
          </cell>
        </row>
        <row r="297">
          <cell r="A297" t="str">
            <v>0497</v>
          </cell>
          <cell r="B297" t="str">
            <v>Pioneer Valley Chinese Immersion Charter (District)</v>
          </cell>
          <cell r="C297">
            <v>0</v>
          </cell>
          <cell r="D297" t="str">
            <v>2500517</v>
          </cell>
          <cell r="E297">
            <v>49.435501172324251</v>
          </cell>
          <cell r="F297">
            <v>572</v>
          </cell>
          <cell r="G297">
            <v>8.6425701350217388</v>
          </cell>
          <cell r="H297" t="str">
            <v>Yes</v>
          </cell>
          <cell r="I297" t="str">
            <v>No</v>
          </cell>
          <cell r="J297" t="str">
            <v>Yes</v>
          </cell>
          <cell r="K297">
            <v>38151</v>
          </cell>
          <cell r="L297">
            <v>0</v>
          </cell>
          <cell r="M297">
            <v>29906</v>
          </cell>
          <cell r="N297">
            <v>35646</v>
          </cell>
          <cell r="O297">
            <v>65552</v>
          </cell>
          <cell r="P297">
            <v>103703</v>
          </cell>
          <cell r="Q297">
            <v>94391.342866127539</v>
          </cell>
          <cell r="R297">
            <v>9311.6571338724607</v>
          </cell>
        </row>
        <row r="298">
          <cell r="A298" t="str">
            <v>0498</v>
          </cell>
          <cell r="B298" t="str">
            <v>Veritas Preparatory Charter School (District)</v>
          </cell>
          <cell r="C298">
            <v>1</v>
          </cell>
          <cell r="D298" t="str">
            <v>2500536</v>
          </cell>
          <cell r="E298">
            <v>118.45055864281063</v>
          </cell>
          <cell r="F298">
            <v>380</v>
          </cell>
          <cell r="G298">
            <v>31.171199642844904</v>
          </cell>
          <cell r="H298" t="str">
            <v>Yes</v>
          </cell>
          <cell r="I298" t="str">
            <v>Yes</v>
          </cell>
          <cell r="J298" t="str">
            <v>Yes</v>
          </cell>
          <cell r="K298">
            <v>115034</v>
          </cell>
          <cell r="L298">
            <v>35504</v>
          </cell>
          <cell r="M298">
            <v>110391</v>
          </cell>
          <cell r="N298">
            <v>141733</v>
          </cell>
          <cell r="O298">
            <v>252124</v>
          </cell>
          <cell r="P298">
            <v>402662</v>
          </cell>
          <cell r="Q298">
            <v>423855.40528496413</v>
          </cell>
          <cell r="R298">
            <v>-21193.40528496413</v>
          </cell>
        </row>
        <row r="299">
          <cell r="A299" t="str">
            <v>0499</v>
          </cell>
          <cell r="B299" t="str">
            <v>Hampden Charter School of Science East (District)</v>
          </cell>
          <cell r="C299">
            <v>0</v>
          </cell>
          <cell r="D299" t="str">
            <v>2500522</v>
          </cell>
          <cell r="E299">
            <v>122.23684970628086</v>
          </cell>
          <cell r="F299">
            <v>554</v>
          </cell>
          <cell r="G299">
            <v>22.064413304382846</v>
          </cell>
          <cell r="H299" t="str">
            <v>Yes</v>
          </cell>
          <cell r="I299" t="str">
            <v>Yes</v>
          </cell>
          <cell r="J299" t="str">
            <v>Yes</v>
          </cell>
          <cell r="K299">
            <v>88813</v>
          </cell>
          <cell r="L299">
            <v>29271</v>
          </cell>
          <cell r="M299">
            <v>90313</v>
          </cell>
          <cell r="N299">
            <v>110020</v>
          </cell>
          <cell r="O299">
            <v>200333</v>
          </cell>
          <cell r="P299">
            <v>318417</v>
          </cell>
          <cell r="Q299">
            <v>278373.29912237247</v>
          </cell>
          <cell r="R299">
            <v>40043.700877627532</v>
          </cell>
        </row>
        <row r="300">
          <cell r="A300" t="str">
            <v>0600</v>
          </cell>
          <cell r="B300" t="str">
            <v>Acton-Boxborough</v>
          </cell>
          <cell r="C300">
            <v>0</v>
          </cell>
          <cell r="D300" t="str">
            <v>2501710</v>
          </cell>
          <cell r="E300">
            <v>157.56499133448872</v>
          </cell>
          <cell r="F300">
            <v>5979</v>
          </cell>
          <cell r="G300">
            <v>2.6353067625771653</v>
          </cell>
          <cell r="H300" t="str">
            <v>Yes</v>
          </cell>
          <cell r="I300" t="str">
            <v>No</v>
          </cell>
          <cell r="J300" t="str">
            <v>No</v>
          </cell>
          <cell r="K300">
            <v>136881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136881</v>
          </cell>
          <cell r="Q300">
            <v>127431.21228277778</v>
          </cell>
          <cell r="R300">
            <v>9449.7877172222215</v>
          </cell>
        </row>
        <row r="301">
          <cell r="A301" t="str">
            <v>0603</v>
          </cell>
          <cell r="B301" t="str">
            <v>Hoosac Valley Regional</v>
          </cell>
          <cell r="C301">
            <v>0</v>
          </cell>
          <cell r="D301" t="str">
            <v>2501780</v>
          </cell>
          <cell r="E301">
            <v>191.53314121037451</v>
          </cell>
          <cell r="F301">
            <v>1218</v>
          </cell>
          <cell r="G301">
            <v>15.725216848142406</v>
          </cell>
          <cell r="H301" t="str">
            <v>Yes</v>
          </cell>
          <cell r="I301" t="str">
            <v>Yes</v>
          </cell>
          <cell r="J301" t="str">
            <v>Yes</v>
          </cell>
          <cell r="K301">
            <v>168766</v>
          </cell>
          <cell r="L301">
            <v>47574</v>
          </cell>
          <cell r="M301">
            <v>83488</v>
          </cell>
          <cell r="N301">
            <v>92745</v>
          </cell>
          <cell r="O301">
            <v>176233</v>
          </cell>
          <cell r="P301">
            <v>392573</v>
          </cell>
          <cell r="Q301">
            <v>398564.56231415801</v>
          </cell>
          <cell r="R301">
            <v>-5991.5623141580145</v>
          </cell>
        </row>
        <row r="302">
          <cell r="A302" t="str">
            <v>0605</v>
          </cell>
          <cell r="B302" t="str">
            <v>Amherst-Pelham</v>
          </cell>
          <cell r="C302">
            <v>0</v>
          </cell>
          <cell r="D302" t="str">
            <v>2501920</v>
          </cell>
          <cell r="E302">
            <v>133.78924731182806</v>
          </cell>
          <cell r="F302">
            <v>1503</v>
          </cell>
          <cell r="G302">
            <v>8.9014801937344021</v>
          </cell>
          <cell r="H302" t="str">
            <v>Yes</v>
          </cell>
          <cell r="I302" t="str">
            <v>No</v>
          </cell>
          <cell r="J302" t="str">
            <v>Yes</v>
          </cell>
          <cell r="K302">
            <v>108198</v>
          </cell>
          <cell r="L302">
            <v>0</v>
          </cell>
          <cell r="M302">
            <v>58141</v>
          </cell>
          <cell r="N302">
            <v>64629</v>
          </cell>
          <cell r="O302">
            <v>122770</v>
          </cell>
          <cell r="P302">
            <v>230968</v>
          </cell>
          <cell r="Q302">
            <v>229736.90877051855</v>
          </cell>
          <cell r="R302">
            <v>1231.091229481448</v>
          </cell>
        </row>
        <row r="303">
          <cell r="A303" t="str">
            <v>0610</v>
          </cell>
          <cell r="B303" t="str">
            <v>Ashburnham-Westminster</v>
          </cell>
          <cell r="C303">
            <v>0</v>
          </cell>
          <cell r="D303" t="str">
            <v>2502040</v>
          </cell>
          <cell r="E303">
            <v>108.20588235294112</v>
          </cell>
          <cell r="F303">
            <v>2226</v>
          </cell>
          <cell r="G303">
            <v>4.861001004175252</v>
          </cell>
          <cell r="H303" t="str">
            <v>Yes</v>
          </cell>
          <cell r="I303" t="str">
            <v>No</v>
          </cell>
          <cell r="J303" t="str">
            <v>No</v>
          </cell>
          <cell r="K303">
            <v>100620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100620</v>
          </cell>
          <cell r="Q303">
            <v>168956.67314830725</v>
          </cell>
          <cell r="R303">
            <v>-68336.673148307251</v>
          </cell>
        </row>
        <row r="304">
          <cell r="A304" t="str">
            <v>0615</v>
          </cell>
          <cell r="B304" t="str">
            <v>Athol-Royalston</v>
          </cell>
          <cell r="C304">
            <v>0</v>
          </cell>
          <cell r="D304" t="str">
            <v>2502160</v>
          </cell>
          <cell r="E304">
            <v>300.89353612167287</v>
          </cell>
          <cell r="F304">
            <v>1882</v>
          </cell>
          <cell r="G304">
            <v>15.987966850248291</v>
          </cell>
          <cell r="H304" t="str">
            <v>Yes</v>
          </cell>
          <cell r="I304" t="str">
            <v>Yes</v>
          </cell>
          <cell r="J304" t="str">
            <v>Yes</v>
          </cell>
          <cell r="K304">
            <v>234934</v>
          </cell>
          <cell r="L304">
            <v>78448</v>
          </cell>
          <cell r="M304">
            <v>133347</v>
          </cell>
          <cell r="N304">
            <v>147278</v>
          </cell>
          <cell r="O304">
            <v>280625</v>
          </cell>
          <cell r="P304">
            <v>594007</v>
          </cell>
          <cell r="Q304">
            <v>544689.7661961402</v>
          </cell>
          <cell r="R304">
            <v>49317.233803859795</v>
          </cell>
        </row>
        <row r="305">
          <cell r="A305" t="str">
            <v>0616</v>
          </cell>
          <cell r="B305" t="str">
            <v>Ayer Shirley School District</v>
          </cell>
          <cell r="C305">
            <v>0</v>
          </cell>
          <cell r="D305" t="str">
            <v>2500542</v>
          </cell>
          <cell r="E305">
            <v>130.96219931271477</v>
          </cell>
          <cell r="F305">
            <v>1976</v>
          </cell>
          <cell r="G305">
            <v>6.6276416656232167</v>
          </cell>
          <cell r="H305" t="str">
            <v>Yes</v>
          </cell>
          <cell r="I305" t="str">
            <v>Yes</v>
          </cell>
          <cell r="J305" t="str">
            <v>Yes</v>
          </cell>
          <cell r="K305">
            <v>191346</v>
          </cell>
          <cell r="L305">
            <v>51165</v>
          </cell>
          <cell r="M305">
            <v>79655</v>
          </cell>
          <cell r="N305">
            <v>82209</v>
          </cell>
          <cell r="O305">
            <v>161864</v>
          </cell>
          <cell r="P305">
            <v>404375</v>
          </cell>
          <cell r="Q305">
            <v>475736.16986282764</v>
          </cell>
          <cell r="R305">
            <v>-71361.169862827635</v>
          </cell>
        </row>
        <row r="306">
          <cell r="A306" t="str">
            <v>0618</v>
          </cell>
          <cell r="B306" t="str">
            <v>Berkshire Hills</v>
          </cell>
          <cell r="C306">
            <v>0</v>
          </cell>
          <cell r="D306" t="str">
            <v>2502530</v>
          </cell>
          <cell r="E306">
            <v>143.1791411042945</v>
          </cell>
          <cell r="F306">
            <v>1287.4100000000001</v>
          </cell>
          <cell r="G306">
            <v>11.121487413045921</v>
          </cell>
          <cell r="H306" t="str">
            <v>Yes</v>
          </cell>
          <cell r="I306" t="str">
            <v>No</v>
          </cell>
          <cell r="J306" t="str">
            <v>Yes</v>
          </cell>
          <cell r="K306">
            <v>109803</v>
          </cell>
          <cell r="L306">
            <v>0</v>
          </cell>
          <cell r="M306">
            <v>59853</v>
          </cell>
          <cell r="N306">
            <v>66537</v>
          </cell>
          <cell r="O306">
            <v>126390</v>
          </cell>
          <cell r="P306">
            <v>236193</v>
          </cell>
          <cell r="Q306">
            <v>199397.29863410842</v>
          </cell>
          <cell r="R306">
            <v>36795.701365891582</v>
          </cell>
        </row>
        <row r="307">
          <cell r="A307" t="str">
            <v>0620</v>
          </cell>
          <cell r="B307" t="str">
            <v>Berlin-Boylston</v>
          </cell>
          <cell r="C307">
            <v>0</v>
          </cell>
          <cell r="D307" t="str">
            <v>2502580</v>
          </cell>
          <cell r="E307">
            <v>38.834170854271385</v>
          </cell>
          <cell r="F307">
            <v>1066</v>
          </cell>
          <cell r="G307">
            <v>3.6429803803256458</v>
          </cell>
          <cell r="H307" t="str">
            <v>Yes</v>
          </cell>
          <cell r="I307" t="str">
            <v>No</v>
          </cell>
          <cell r="J307" t="str">
            <v>No</v>
          </cell>
          <cell r="K307">
            <v>36684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36684</v>
          </cell>
          <cell r="Q307">
            <v>40363.133221529708</v>
          </cell>
          <cell r="R307">
            <v>-3679.133221529708</v>
          </cell>
        </row>
        <row r="308">
          <cell r="A308" t="str">
            <v>0622</v>
          </cell>
          <cell r="B308" t="str">
            <v>Blackstone-Millville</v>
          </cell>
          <cell r="C308">
            <v>0</v>
          </cell>
          <cell r="D308" t="str">
            <v>2502715</v>
          </cell>
          <cell r="E308">
            <v>129.436170212766</v>
          </cell>
          <cell r="F308">
            <v>1955</v>
          </cell>
          <cell r="G308">
            <v>6.6207759699624553</v>
          </cell>
          <cell r="H308" t="str">
            <v>Yes</v>
          </cell>
          <cell r="I308" t="str">
            <v>No</v>
          </cell>
          <cell r="J308" t="str">
            <v>Yes</v>
          </cell>
          <cell r="K308">
            <v>103385</v>
          </cell>
          <cell r="L308">
            <v>0</v>
          </cell>
          <cell r="M308">
            <v>58484</v>
          </cell>
          <cell r="N308">
            <v>65010</v>
          </cell>
          <cell r="O308">
            <v>123494</v>
          </cell>
          <cell r="P308">
            <v>226879</v>
          </cell>
          <cell r="Q308">
            <v>211391.12110834051</v>
          </cell>
          <cell r="R308">
            <v>15487.878891659493</v>
          </cell>
        </row>
        <row r="309">
          <cell r="A309" t="str">
            <v>0625</v>
          </cell>
          <cell r="B309" t="str">
            <v>Bridgewater-Raynham</v>
          </cell>
          <cell r="C309">
            <v>0</v>
          </cell>
          <cell r="D309" t="str">
            <v>2503030</v>
          </cell>
          <cell r="E309">
            <v>306.05025125628157</v>
          </cell>
          <cell r="F309">
            <v>5638</v>
          </cell>
          <cell r="G309">
            <v>5.4283478406577084</v>
          </cell>
          <cell r="H309" t="str">
            <v>Yes</v>
          </cell>
          <cell r="I309" t="str">
            <v>No</v>
          </cell>
          <cell r="J309" t="str">
            <v>Yes</v>
          </cell>
          <cell r="K309">
            <v>288384</v>
          </cell>
          <cell r="L309">
            <v>0</v>
          </cell>
          <cell r="M309">
            <v>133250</v>
          </cell>
          <cell r="N309">
            <v>148091</v>
          </cell>
          <cell r="O309">
            <v>281341</v>
          </cell>
          <cell r="P309">
            <v>569725</v>
          </cell>
          <cell r="Q309">
            <v>579153.00292204821</v>
          </cell>
          <cell r="R309">
            <v>-9428.0029220482102</v>
          </cell>
        </row>
        <row r="310">
          <cell r="A310" t="str">
            <v>0632</v>
          </cell>
          <cell r="B310" t="str">
            <v>Chesterfield-Goshen</v>
          </cell>
          <cell r="C310">
            <v>0</v>
          </cell>
          <cell r="D310" t="str">
            <v>2500014</v>
          </cell>
          <cell r="E310">
            <v>4</v>
          </cell>
          <cell r="F310">
            <v>152</v>
          </cell>
          <cell r="G310">
            <v>2.6315789473684208</v>
          </cell>
          <cell r="H310" t="str">
            <v>No</v>
          </cell>
          <cell r="I310" t="str">
            <v>No</v>
          </cell>
          <cell r="J310" t="str">
            <v>No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A311" t="str">
            <v>0635</v>
          </cell>
          <cell r="B311" t="str">
            <v>Central Berkshire</v>
          </cell>
          <cell r="C311">
            <v>0</v>
          </cell>
          <cell r="D311" t="str">
            <v>2503390</v>
          </cell>
          <cell r="E311">
            <v>179.97546897546883</v>
          </cell>
          <cell r="F311">
            <v>1711</v>
          </cell>
          <cell r="G311">
            <v>10.518729922587307</v>
          </cell>
          <cell r="H311" t="str">
            <v>Yes</v>
          </cell>
          <cell r="I311" t="str">
            <v>No</v>
          </cell>
          <cell r="J311" t="str">
            <v>Yes</v>
          </cell>
          <cell r="K311">
            <v>167572</v>
          </cell>
          <cell r="L311">
            <v>0</v>
          </cell>
          <cell r="M311">
            <v>78236</v>
          </cell>
          <cell r="N311">
            <v>86964</v>
          </cell>
          <cell r="O311">
            <v>165200</v>
          </cell>
          <cell r="P311">
            <v>332772</v>
          </cell>
          <cell r="Q311">
            <v>349455.10007852223</v>
          </cell>
          <cell r="R311">
            <v>-16683.100078522228</v>
          </cell>
        </row>
        <row r="312">
          <cell r="A312" t="str">
            <v>0640</v>
          </cell>
          <cell r="B312" t="str">
            <v>Concord-Carlisle</v>
          </cell>
          <cell r="C312">
            <v>0</v>
          </cell>
          <cell r="D312" t="str">
            <v>2503870</v>
          </cell>
          <cell r="E312">
            <v>31.68</v>
          </cell>
          <cell r="F312">
            <v>1482</v>
          </cell>
          <cell r="G312">
            <v>2.1376518218623479</v>
          </cell>
          <cell r="H312" t="str">
            <v>Yes</v>
          </cell>
          <cell r="I312" t="str">
            <v>No</v>
          </cell>
          <cell r="J312" t="str">
            <v>No</v>
          </cell>
          <cell r="K312">
            <v>25933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25933</v>
          </cell>
          <cell r="Q312">
            <v>0</v>
          </cell>
          <cell r="R312">
            <v>25933</v>
          </cell>
        </row>
        <row r="313">
          <cell r="A313" t="str">
            <v>0645</v>
          </cell>
          <cell r="B313" t="str">
            <v>Dennis-Yarmouth</v>
          </cell>
          <cell r="C313">
            <v>0</v>
          </cell>
          <cell r="D313" t="str">
            <v>2504140</v>
          </cell>
          <cell r="E313">
            <v>346.90746934225177</v>
          </cell>
          <cell r="F313">
            <v>3078</v>
          </cell>
          <cell r="G313">
            <v>11.270548061801552</v>
          </cell>
          <cell r="H313" t="str">
            <v>Yes</v>
          </cell>
          <cell r="I313" t="str">
            <v>No</v>
          </cell>
          <cell r="J313" t="str">
            <v>Yes</v>
          </cell>
          <cell r="K313">
            <v>300245</v>
          </cell>
          <cell r="L313">
            <v>0</v>
          </cell>
          <cell r="M313">
            <v>150838</v>
          </cell>
          <cell r="N313">
            <v>167664</v>
          </cell>
          <cell r="O313">
            <v>318502</v>
          </cell>
          <cell r="P313">
            <v>618747</v>
          </cell>
          <cell r="Q313">
            <v>627113.17628025112</v>
          </cell>
          <cell r="R313">
            <v>-8366.1762802511221</v>
          </cell>
        </row>
        <row r="314">
          <cell r="A314" t="str">
            <v>0650</v>
          </cell>
          <cell r="B314" t="str">
            <v>Dighton-Rehoboth</v>
          </cell>
          <cell r="C314">
            <v>0</v>
          </cell>
          <cell r="D314" t="str">
            <v>2504200</v>
          </cell>
          <cell r="E314">
            <v>175.41552511415532</v>
          </cell>
          <cell r="F314">
            <v>3176</v>
          </cell>
          <cell r="G314">
            <v>5.5231588512013641</v>
          </cell>
          <cell r="H314" t="str">
            <v>Yes</v>
          </cell>
          <cell r="I314" t="str">
            <v>No</v>
          </cell>
          <cell r="J314" t="str">
            <v>Yes</v>
          </cell>
          <cell r="K314">
            <v>140021</v>
          </cell>
          <cell r="L314">
            <v>0</v>
          </cell>
          <cell r="M314">
            <v>76183</v>
          </cell>
          <cell r="N314">
            <v>84689</v>
          </cell>
          <cell r="O314">
            <v>160872</v>
          </cell>
          <cell r="P314">
            <v>300893</v>
          </cell>
          <cell r="Q314">
            <v>263343.01525456394</v>
          </cell>
          <cell r="R314">
            <v>37549.984745436057</v>
          </cell>
        </row>
        <row r="315">
          <cell r="A315" t="str">
            <v>0655</v>
          </cell>
          <cell r="B315" t="str">
            <v>Dover-Sherborn</v>
          </cell>
          <cell r="C315">
            <v>0</v>
          </cell>
          <cell r="D315" t="str">
            <v>2504290</v>
          </cell>
          <cell r="E315">
            <v>63</v>
          </cell>
          <cell r="F315">
            <v>1437</v>
          </cell>
          <cell r="G315">
            <v>4.3841336116910234</v>
          </cell>
          <cell r="H315" t="str">
            <v>Yes</v>
          </cell>
          <cell r="I315" t="str">
            <v>No</v>
          </cell>
          <cell r="J315" t="str">
            <v>No</v>
          </cell>
          <cell r="K315">
            <v>54809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54809</v>
          </cell>
          <cell r="Q315">
            <v>52224.935635171511</v>
          </cell>
          <cell r="R315">
            <v>2584.0643648284895</v>
          </cell>
        </row>
        <row r="316">
          <cell r="A316" t="str">
            <v>0658</v>
          </cell>
          <cell r="B316" t="str">
            <v>Dudley-Charlton Reg</v>
          </cell>
          <cell r="C316">
            <v>0</v>
          </cell>
          <cell r="D316" t="str">
            <v>2504360</v>
          </cell>
          <cell r="E316">
            <v>263.48674698795179</v>
          </cell>
          <cell r="F316">
            <v>3807</v>
          </cell>
          <cell r="G316">
            <v>6.9211123453625376</v>
          </cell>
          <cell r="H316" t="str">
            <v>Yes</v>
          </cell>
          <cell r="I316" t="str">
            <v>No</v>
          </cell>
          <cell r="J316" t="str">
            <v>Yes</v>
          </cell>
          <cell r="K316">
            <v>210234</v>
          </cell>
          <cell r="L316">
            <v>0</v>
          </cell>
          <cell r="M316">
            <v>114425</v>
          </cell>
          <cell r="N316">
            <v>127200</v>
          </cell>
          <cell r="O316">
            <v>241625</v>
          </cell>
          <cell r="P316">
            <v>451859</v>
          </cell>
          <cell r="Q316">
            <v>392668.66642643302</v>
          </cell>
          <cell r="R316">
            <v>59190.333573566983</v>
          </cell>
        </row>
        <row r="317">
          <cell r="A317" t="str">
            <v>0660</v>
          </cell>
          <cell r="B317" t="str">
            <v>Nauset</v>
          </cell>
          <cell r="C317">
            <v>0</v>
          </cell>
          <cell r="D317" t="str">
            <v>2504560</v>
          </cell>
          <cell r="E317">
            <v>100.77352486187839</v>
          </cell>
          <cell r="F317">
            <v>1121.4139999999993</v>
          </cell>
          <cell r="G317">
            <v>8.9862909560499915</v>
          </cell>
          <cell r="H317" t="str">
            <v>Yes</v>
          </cell>
          <cell r="I317" t="str">
            <v>No</v>
          </cell>
          <cell r="J317" t="str">
            <v>Yes</v>
          </cell>
          <cell r="K317">
            <v>91914</v>
          </cell>
          <cell r="L317">
            <v>0</v>
          </cell>
          <cell r="M317">
            <v>41696</v>
          </cell>
          <cell r="N317">
            <v>46341</v>
          </cell>
          <cell r="O317">
            <v>88037</v>
          </cell>
          <cell r="P317">
            <v>179951</v>
          </cell>
          <cell r="Q317">
            <v>187172.83881236552</v>
          </cell>
          <cell r="R317">
            <v>-7221.8388123655168</v>
          </cell>
        </row>
        <row r="318">
          <cell r="A318" t="str">
            <v>0662</v>
          </cell>
          <cell r="B318" t="str">
            <v>Farmington River Reg</v>
          </cell>
          <cell r="C318">
            <v>0</v>
          </cell>
          <cell r="D318" t="str">
            <v>2513321</v>
          </cell>
          <cell r="E318">
            <v>17</v>
          </cell>
          <cell r="F318">
            <v>123</v>
          </cell>
          <cell r="G318">
            <v>13.821138211382115</v>
          </cell>
          <cell r="H318" t="str">
            <v>Yes</v>
          </cell>
          <cell r="I318" t="str">
            <v>Yes</v>
          </cell>
          <cell r="J318" t="str">
            <v>Yes</v>
          </cell>
          <cell r="K318">
            <v>13404</v>
          </cell>
          <cell r="L318">
            <v>3021</v>
          </cell>
          <cell r="M318">
            <v>7376</v>
          </cell>
          <cell r="N318">
            <v>8202</v>
          </cell>
          <cell r="O318">
            <v>15578</v>
          </cell>
          <cell r="P318">
            <v>32003</v>
          </cell>
          <cell r="Q318">
            <v>28930.396004806313</v>
          </cell>
          <cell r="R318">
            <v>3072.6039951936873</v>
          </cell>
        </row>
        <row r="319">
          <cell r="A319" t="str">
            <v>0665</v>
          </cell>
          <cell r="B319" t="str">
            <v>Freetown-Lakeville</v>
          </cell>
          <cell r="C319">
            <v>0</v>
          </cell>
          <cell r="D319" t="str">
            <v>2505070</v>
          </cell>
          <cell r="E319">
            <v>185.95390524968005</v>
          </cell>
          <cell r="F319">
            <v>3200</v>
          </cell>
          <cell r="G319">
            <v>5.8110595390525015</v>
          </cell>
          <cell r="H319" t="str">
            <v>Yes</v>
          </cell>
          <cell r="I319" t="str">
            <v>No</v>
          </cell>
          <cell r="J319" t="str">
            <v>Yes</v>
          </cell>
          <cell r="K319">
            <v>182660</v>
          </cell>
          <cell r="L319">
            <v>0</v>
          </cell>
          <cell r="M319">
            <v>81029</v>
          </cell>
          <cell r="N319">
            <v>90052</v>
          </cell>
          <cell r="O319">
            <v>171081</v>
          </cell>
          <cell r="P319">
            <v>353741</v>
          </cell>
          <cell r="Q319">
            <v>375104.99760805495</v>
          </cell>
          <cell r="R319">
            <v>-21363.997608054953</v>
          </cell>
        </row>
        <row r="320">
          <cell r="A320" t="str">
            <v>0670</v>
          </cell>
          <cell r="B320" t="str">
            <v>Frontier</v>
          </cell>
          <cell r="C320">
            <v>0</v>
          </cell>
          <cell r="D320" t="str">
            <v>2505100</v>
          </cell>
          <cell r="E320">
            <v>32.985074626865689</v>
          </cell>
          <cell r="F320">
            <v>644</v>
          </cell>
          <cell r="G320">
            <v>5.1219059979605106</v>
          </cell>
          <cell r="H320" t="str">
            <v>Yes</v>
          </cell>
          <cell r="I320" t="str">
            <v>No</v>
          </cell>
          <cell r="J320" t="str">
            <v>Yes</v>
          </cell>
          <cell r="K320">
            <v>26484</v>
          </cell>
          <cell r="L320">
            <v>0</v>
          </cell>
          <cell r="M320">
            <v>14339</v>
          </cell>
          <cell r="N320">
            <v>15938</v>
          </cell>
          <cell r="O320">
            <v>30277</v>
          </cell>
          <cell r="P320">
            <v>56761</v>
          </cell>
          <cell r="Q320">
            <v>54346.257972383508</v>
          </cell>
          <cell r="R320">
            <v>2414.7420276164921</v>
          </cell>
        </row>
        <row r="321">
          <cell r="A321" t="str">
            <v>0672</v>
          </cell>
          <cell r="B321" t="str">
            <v>Gateway</v>
          </cell>
          <cell r="C321">
            <v>0</v>
          </cell>
          <cell r="D321" t="str">
            <v>2505160</v>
          </cell>
          <cell r="E321">
            <v>102.8189910979228</v>
          </cell>
          <cell r="F321">
            <v>1094</v>
          </cell>
          <cell r="G321">
            <v>9.3984452557516285</v>
          </cell>
          <cell r="H321" t="str">
            <v>Yes</v>
          </cell>
          <cell r="I321" t="str">
            <v>No</v>
          </cell>
          <cell r="J321" t="str">
            <v>Yes</v>
          </cell>
          <cell r="K321">
            <v>82587</v>
          </cell>
          <cell r="L321">
            <v>0</v>
          </cell>
          <cell r="M321">
            <v>44639</v>
          </cell>
          <cell r="N321">
            <v>49625</v>
          </cell>
          <cell r="O321">
            <v>94264</v>
          </cell>
          <cell r="P321">
            <v>176851</v>
          </cell>
          <cell r="Q321">
            <v>160054.32042623087</v>
          </cell>
          <cell r="R321">
            <v>16796.679573769128</v>
          </cell>
        </row>
        <row r="322">
          <cell r="A322" t="str">
            <v>0673</v>
          </cell>
          <cell r="B322" t="str">
            <v>Groton-Dunstable</v>
          </cell>
          <cell r="C322">
            <v>0</v>
          </cell>
          <cell r="D322" t="str">
            <v>2505500</v>
          </cell>
          <cell r="E322">
            <v>78.859205776173312</v>
          </cell>
          <cell r="F322">
            <v>3155</v>
          </cell>
          <cell r="G322">
            <v>2.4994993906869514</v>
          </cell>
          <cell r="H322" t="str">
            <v>Yes</v>
          </cell>
          <cell r="I322" t="str">
            <v>No</v>
          </cell>
          <cell r="J322" t="str">
            <v>No</v>
          </cell>
          <cell r="K322">
            <v>67803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67803</v>
          </cell>
          <cell r="Q322">
            <v>52426.512324070252</v>
          </cell>
          <cell r="R322">
            <v>15376.487675929748</v>
          </cell>
        </row>
        <row r="323">
          <cell r="A323" t="str">
            <v>0674</v>
          </cell>
          <cell r="B323" t="str">
            <v>Gill-Montague</v>
          </cell>
          <cell r="C323">
            <v>0</v>
          </cell>
          <cell r="D323" t="str">
            <v>2505270</v>
          </cell>
          <cell r="E323">
            <v>158.57904085257545</v>
          </cell>
          <cell r="F323">
            <v>1070</v>
          </cell>
          <cell r="G323">
            <v>14.820471107717331</v>
          </cell>
          <cell r="H323" t="str">
            <v>Yes</v>
          </cell>
          <cell r="I323" t="str">
            <v>Yes</v>
          </cell>
          <cell r="J323" t="str">
            <v>Yes</v>
          </cell>
          <cell r="K323">
            <v>124667</v>
          </cell>
          <cell r="L323">
            <v>23540</v>
          </cell>
          <cell r="M323">
            <v>68775</v>
          </cell>
          <cell r="N323">
            <v>76462</v>
          </cell>
          <cell r="O323">
            <v>145237</v>
          </cell>
          <cell r="P323">
            <v>293444</v>
          </cell>
          <cell r="Q323">
            <v>245922.36816849202</v>
          </cell>
          <cell r="R323">
            <v>47521.631831507984</v>
          </cell>
        </row>
        <row r="324">
          <cell r="A324" t="str">
            <v>0675</v>
          </cell>
          <cell r="B324" t="str">
            <v>Hamilton-Wenham</v>
          </cell>
          <cell r="C324">
            <v>0</v>
          </cell>
          <cell r="D324" t="str">
            <v>2505670</v>
          </cell>
          <cell r="E324">
            <v>110.8681318681319</v>
          </cell>
          <cell r="F324">
            <v>2291</v>
          </cell>
          <cell r="G324">
            <v>4.8392899113108641</v>
          </cell>
          <cell r="H324" t="str">
            <v>Yes</v>
          </cell>
          <cell r="I324" t="str">
            <v>No</v>
          </cell>
          <cell r="J324" t="str">
            <v>No</v>
          </cell>
          <cell r="K324">
            <v>103101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103101</v>
          </cell>
          <cell r="Q324">
            <v>172334.18636507523</v>
          </cell>
          <cell r="R324">
            <v>-69233.186365075235</v>
          </cell>
        </row>
        <row r="325">
          <cell r="A325" t="str">
            <v>0680</v>
          </cell>
          <cell r="B325" t="str">
            <v>Hampden-Wilbraham</v>
          </cell>
          <cell r="C325">
            <v>0</v>
          </cell>
          <cell r="D325" t="str">
            <v>2505730</v>
          </cell>
          <cell r="E325">
            <v>171.95802098950509</v>
          </cell>
          <cell r="F325">
            <v>3230</v>
          </cell>
          <cell r="G325">
            <v>5.3237777396131607</v>
          </cell>
          <cell r="H325" t="str">
            <v>Yes</v>
          </cell>
          <cell r="I325" t="str">
            <v>No</v>
          </cell>
          <cell r="J325" t="str">
            <v>Yes</v>
          </cell>
          <cell r="K325">
            <v>138738</v>
          </cell>
          <cell r="L325">
            <v>0</v>
          </cell>
          <cell r="M325">
            <v>74688</v>
          </cell>
          <cell r="N325">
            <v>83032</v>
          </cell>
          <cell r="O325">
            <v>157720</v>
          </cell>
          <cell r="P325">
            <v>296458</v>
          </cell>
          <cell r="Q325">
            <v>283586.09121174016</v>
          </cell>
          <cell r="R325">
            <v>12871.90878825984</v>
          </cell>
        </row>
        <row r="326">
          <cell r="A326" t="str">
            <v>0683</v>
          </cell>
          <cell r="B326" t="str">
            <v>Hampshire</v>
          </cell>
          <cell r="C326">
            <v>0</v>
          </cell>
          <cell r="D326" t="str">
            <v>2505740</v>
          </cell>
          <cell r="E326">
            <v>22.102702702702693</v>
          </cell>
          <cell r="F326">
            <v>735</v>
          </cell>
          <cell r="G326">
            <v>3.0071704357418629</v>
          </cell>
          <cell r="H326" t="str">
            <v>Yes</v>
          </cell>
          <cell r="I326" t="str">
            <v>No</v>
          </cell>
          <cell r="J326" t="str">
            <v>No</v>
          </cell>
          <cell r="K326">
            <v>21352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21352</v>
          </cell>
          <cell r="Q326">
            <v>23862.625951693073</v>
          </cell>
          <cell r="R326">
            <v>-2510.6259516930731</v>
          </cell>
        </row>
        <row r="327">
          <cell r="A327" t="str">
            <v>0685</v>
          </cell>
          <cell r="B327" t="str">
            <v>Hawlemont</v>
          </cell>
          <cell r="C327">
            <v>0</v>
          </cell>
          <cell r="D327" t="str">
            <v>2506000</v>
          </cell>
          <cell r="E327">
            <v>16</v>
          </cell>
          <cell r="F327">
            <v>92</v>
          </cell>
          <cell r="G327">
            <v>17.391304347826086</v>
          </cell>
          <cell r="H327" t="str">
            <v>Yes</v>
          </cell>
          <cell r="I327" t="str">
            <v>Yes</v>
          </cell>
          <cell r="J327" t="str">
            <v>Yes</v>
          </cell>
          <cell r="K327">
            <v>13138</v>
          </cell>
          <cell r="L327">
            <v>3910</v>
          </cell>
          <cell r="M327">
            <v>7505</v>
          </cell>
          <cell r="N327">
            <v>8140</v>
          </cell>
          <cell r="O327">
            <v>15645</v>
          </cell>
          <cell r="P327">
            <v>32693</v>
          </cell>
          <cell r="Q327">
            <v>32248.900255098342</v>
          </cell>
          <cell r="R327">
            <v>444.09974490165769</v>
          </cell>
        </row>
        <row r="328">
          <cell r="A328" t="str">
            <v>0690</v>
          </cell>
          <cell r="B328" t="str">
            <v>King Philip</v>
          </cell>
          <cell r="C328">
            <v>0</v>
          </cell>
          <cell r="D328" t="str">
            <v>2506510</v>
          </cell>
          <cell r="E328">
            <v>53.09593023255816</v>
          </cell>
          <cell r="F328">
            <v>2412</v>
          </cell>
          <cell r="G328">
            <v>2.2013238073199903</v>
          </cell>
          <cell r="H328" t="str">
            <v>Yes</v>
          </cell>
          <cell r="I328" t="str">
            <v>No</v>
          </cell>
          <cell r="J328" t="str">
            <v>No</v>
          </cell>
          <cell r="K328">
            <v>49402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49402</v>
          </cell>
          <cell r="Q328">
            <v>50448.665729047745</v>
          </cell>
          <cell r="R328">
            <v>-1046.6657290477451</v>
          </cell>
        </row>
        <row r="329">
          <cell r="A329" t="str">
            <v>0695</v>
          </cell>
          <cell r="B329" t="str">
            <v>Lincoln-Sudbury</v>
          </cell>
          <cell r="C329">
            <v>0</v>
          </cell>
          <cell r="D329" t="str">
            <v>2506930</v>
          </cell>
          <cell r="E329">
            <v>53.4931506849315</v>
          </cell>
          <cell r="F329">
            <v>1846</v>
          </cell>
          <cell r="G329">
            <v>2.8977871443624865</v>
          </cell>
          <cell r="H329" t="str">
            <v>Yes</v>
          </cell>
          <cell r="I329" t="str">
            <v>No</v>
          </cell>
          <cell r="J329" t="str">
            <v>No</v>
          </cell>
          <cell r="K329">
            <v>50406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50406</v>
          </cell>
          <cell r="Q329">
            <v>53566.139432531854</v>
          </cell>
          <cell r="R329">
            <v>-3160.1394325318543</v>
          </cell>
        </row>
        <row r="330">
          <cell r="A330" t="str">
            <v>0698</v>
          </cell>
          <cell r="B330" t="str">
            <v>Manchester Essex Regional</v>
          </cell>
          <cell r="C330">
            <v>0</v>
          </cell>
          <cell r="D330" t="str">
            <v>2500067</v>
          </cell>
          <cell r="E330">
            <v>52.137931034482776</v>
          </cell>
          <cell r="F330">
            <v>1521</v>
          </cell>
          <cell r="G330">
            <v>3.427871862885127</v>
          </cell>
          <cell r="H330" t="str">
            <v>Yes</v>
          </cell>
          <cell r="I330" t="str">
            <v>No</v>
          </cell>
          <cell r="J330" t="str">
            <v>No</v>
          </cell>
          <cell r="K330">
            <v>49171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49171</v>
          </cell>
          <cell r="Q330">
            <v>52902.038521683782</v>
          </cell>
          <cell r="R330">
            <v>-3731.0385216837822</v>
          </cell>
        </row>
        <row r="331">
          <cell r="A331" t="str">
            <v>0700</v>
          </cell>
          <cell r="B331" t="str">
            <v>Martha's Vineyard</v>
          </cell>
          <cell r="C331">
            <v>0</v>
          </cell>
          <cell r="D331" t="str">
            <v>2507380</v>
          </cell>
          <cell r="E331">
            <v>64.832298136645946</v>
          </cell>
          <cell r="F331">
            <v>737</v>
          </cell>
          <cell r="G331">
            <v>8.7967840076860178</v>
          </cell>
          <cell r="H331" t="str">
            <v>Yes</v>
          </cell>
          <cell r="I331" t="str">
            <v>No</v>
          </cell>
          <cell r="J331" t="str">
            <v>Yes</v>
          </cell>
          <cell r="K331">
            <v>50457</v>
          </cell>
          <cell r="L331">
            <v>0</v>
          </cell>
          <cell r="M331">
            <v>27885</v>
          </cell>
          <cell r="N331">
            <v>31021</v>
          </cell>
          <cell r="O331">
            <v>58906</v>
          </cell>
          <cell r="P331">
            <v>109363</v>
          </cell>
          <cell r="Q331">
            <v>29140.427919381757</v>
          </cell>
          <cell r="R331">
            <v>80222.572080618236</v>
          </cell>
        </row>
        <row r="332">
          <cell r="A332" t="str">
            <v>0705</v>
          </cell>
          <cell r="B332" t="str">
            <v>Masconomet</v>
          </cell>
          <cell r="C332">
            <v>0</v>
          </cell>
          <cell r="D332" t="str">
            <v>2507410</v>
          </cell>
          <cell r="E332">
            <v>82.710382513661202</v>
          </cell>
          <cell r="F332">
            <v>2284</v>
          </cell>
          <cell r="G332">
            <v>3.6212952063774604</v>
          </cell>
          <cell r="H332" t="str">
            <v>Yes</v>
          </cell>
          <cell r="I332" t="str">
            <v>No</v>
          </cell>
          <cell r="J332" t="str">
            <v>No</v>
          </cell>
          <cell r="K332">
            <v>84000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84000</v>
          </cell>
          <cell r="Q332">
            <v>97448.807451161527</v>
          </cell>
          <cell r="R332">
            <v>-13448.807451161527</v>
          </cell>
        </row>
        <row r="333">
          <cell r="A333" t="str">
            <v>0710</v>
          </cell>
          <cell r="B333" t="str">
            <v>Mendon-Upton</v>
          </cell>
          <cell r="C333">
            <v>0</v>
          </cell>
          <cell r="D333" t="str">
            <v>2507680</v>
          </cell>
          <cell r="E333">
            <v>99.492211838006256</v>
          </cell>
          <cell r="F333">
            <v>2613</v>
          </cell>
          <cell r="G333">
            <v>3.8075856042099598</v>
          </cell>
          <cell r="H333" t="str">
            <v>Yes</v>
          </cell>
          <cell r="I333" t="str">
            <v>No</v>
          </cell>
          <cell r="J333" t="str">
            <v>No</v>
          </cell>
          <cell r="K333">
            <v>86297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86297</v>
          </cell>
          <cell r="Q333">
            <v>78287.895930035913</v>
          </cell>
          <cell r="R333">
            <v>8009.1040699640871</v>
          </cell>
        </row>
        <row r="334">
          <cell r="A334" t="str">
            <v>0712</v>
          </cell>
          <cell r="B334" t="str">
            <v>Monomoy Regional School District</v>
          </cell>
          <cell r="C334">
            <v>0</v>
          </cell>
          <cell r="D334" t="str">
            <v>2500544</v>
          </cell>
          <cell r="E334">
            <v>134.51017639077335</v>
          </cell>
          <cell r="F334">
            <v>1568</v>
          </cell>
          <cell r="G334">
            <v>8.5784551269625862</v>
          </cell>
          <cell r="H334" t="str">
            <v>Yes</v>
          </cell>
          <cell r="I334" t="str">
            <v>No</v>
          </cell>
          <cell r="J334" t="str">
            <v>Yes</v>
          </cell>
          <cell r="K334">
            <v>139603</v>
          </cell>
          <cell r="L334">
            <v>0</v>
          </cell>
          <cell r="M334">
            <v>58646</v>
          </cell>
          <cell r="N334">
            <v>65173</v>
          </cell>
          <cell r="O334">
            <v>123819</v>
          </cell>
          <cell r="P334">
            <v>263422</v>
          </cell>
          <cell r="Q334">
            <v>283254.54987359449</v>
          </cell>
          <cell r="R334">
            <v>-19832.549873594486</v>
          </cell>
        </row>
        <row r="335">
          <cell r="A335" t="str">
            <v>0715</v>
          </cell>
          <cell r="B335" t="str">
            <v>Mount Greylock</v>
          </cell>
          <cell r="C335">
            <v>0</v>
          </cell>
          <cell r="D335" t="str">
            <v>2508160</v>
          </cell>
          <cell r="E335">
            <v>80.4375</v>
          </cell>
          <cell r="F335">
            <v>1051</v>
          </cell>
          <cell r="G335">
            <v>7.6534253092293056</v>
          </cell>
          <cell r="H335" t="str">
            <v>Yes</v>
          </cell>
          <cell r="I335" t="str">
            <v>No</v>
          </cell>
          <cell r="J335" t="str">
            <v>Yes</v>
          </cell>
          <cell r="K335">
            <v>61943</v>
          </cell>
          <cell r="L335">
            <v>0</v>
          </cell>
          <cell r="M335">
            <v>32661</v>
          </cell>
          <cell r="N335">
            <v>36303</v>
          </cell>
          <cell r="O335">
            <v>68964</v>
          </cell>
          <cell r="P335">
            <v>130907</v>
          </cell>
          <cell r="Q335">
            <v>132814.18125776981</v>
          </cell>
          <cell r="R335">
            <v>-1907.1812577698147</v>
          </cell>
        </row>
        <row r="336">
          <cell r="A336" t="str">
            <v>0717</v>
          </cell>
          <cell r="B336" t="str">
            <v>Mohawk Trail</v>
          </cell>
          <cell r="C336">
            <v>0</v>
          </cell>
          <cell r="D336" t="str">
            <v>2507990</v>
          </cell>
          <cell r="E336">
            <v>122.3785166240411</v>
          </cell>
          <cell r="F336">
            <v>1071</v>
          </cell>
          <cell r="G336">
            <v>11.426565511114948</v>
          </cell>
          <cell r="H336" t="str">
            <v>Yes</v>
          </cell>
          <cell r="I336" t="str">
            <v>No</v>
          </cell>
          <cell r="J336" t="str">
            <v>Yes</v>
          </cell>
          <cell r="K336">
            <v>98460</v>
          </cell>
          <cell r="L336">
            <v>0</v>
          </cell>
          <cell r="M336">
            <v>53144</v>
          </cell>
          <cell r="N336">
            <v>59078</v>
          </cell>
          <cell r="O336">
            <v>112222</v>
          </cell>
          <cell r="P336">
            <v>210682</v>
          </cell>
          <cell r="Q336">
            <v>195311.67781962891</v>
          </cell>
          <cell r="R336">
            <v>15370.322180371091</v>
          </cell>
        </row>
        <row r="337">
          <cell r="A337" t="str">
            <v>0720</v>
          </cell>
          <cell r="B337" t="str">
            <v>Narragansett</v>
          </cell>
          <cell r="C337">
            <v>0</v>
          </cell>
          <cell r="D337" t="str">
            <v>2508280</v>
          </cell>
          <cell r="E337">
            <v>146.26644182124798</v>
          </cell>
          <cell r="F337">
            <v>1485</v>
          </cell>
          <cell r="G337">
            <v>9.8495920418348817</v>
          </cell>
          <cell r="H337" t="str">
            <v>Yes</v>
          </cell>
          <cell r="I337" t="str">
            <v>No</v>
          </cell>
          <cell r="J337" t="str">
            <v>Yes</v>
          </cell>
          <cell r="K337">
            <v>115884</v>
          </cell>
          <cell r="L337">
            <v>0</v>
          </cell>
          <cell r="M337">
            <v>63448</v>
          </cell>
          <cell r="N337">
            <v>70538</v>
          </cell>
          <cell r="O337">
            <v>133986</v>
          </cell>
          <cell r="P337">
            <v>249870</v>
          </cell>
          <cell r="Q337">
            <v>192320.22326489008</v>
          </cell>
          <cell r="R337">
            <v>57549.776735109917</v>
          </cell>
        </row>
        <row r="338">
          <cell r="A338" t="str">
            <v>0725</v>
          </cell>
          <cell r="B338" t="str">
            <v>Nashoba</v>
          </cell>
          <cell r="C338">
            <v>0</v>
          </cell>
          <cell r="D338" t="str">
            <v>2508310</v>
          </cell>
          <cell r="E338">
            <v>141.55196304849875</v>
          </cell>
          <cell r="F338">
            <v>3416</v>
          </cell>
          <cell r="G338">
            <v>4.1437928292886044</v>
          </cell>
          <cell r="H338" t="str">
            <v>Yes</v>
          </cell>
          <cell r="I338" t="str">
            <v>No</v>
          </cell>
          <cell r="J338" t="str">
            <v>No</v>
          </cell>
          <cell r="K338">
            <v>133677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133677</v>
          </cell>
          <cell r="Q338">
            <v>146505.63795151736</v>
          </cell>
          <cell r="R338">
            <v>-12828.637951517361</v>
          </cell>
        </row>
        <row r="339">
          <cell r="A339" t="str">
            <v>0728</v>
          </cell>
          <cell r="B339" t="str">
            <v>New Salem-Wendell</v>
          </cell>
          <cell r="C339">
            <v>0</v>
          </cell>
          <cell r="D339" t="str">
            <v>2508530</v>
          </cell>
          <cell r="E339">
            <v>16</v>
          </cell>
          <cell r="F339">
            <v>118</v>
          </cell>
          <cell r="G339">
            <v>13.559322033898304</v>
          </cell>
          <cell r="H339" t="str">
            <v>Yes</v>
          </cell>
          <cell r="I339" t="str">
            <v>Yes</v>
          </cell>
          <cell r="J339" t="str">
            <v>Yes</v>
          </cell>
          <cell r="K339">
            <v>12613</v>
          </cell>
          <cell r="L339">
            <v>2174</v>
          </cell>
          <cell r="M339">
            <v>6941</v>
          </cell>
          <cell r="N339">
            <v>7716</v>
          </cell>
          <cell r="O339">
            <v>14657</v>
          </cell>
          <cell r="P339">
            <v>29444</v>
          </cell>
          <cell r="Q339">
            <v>25183.826709570039</v>
          </cell>
          <cell r="R339">
            <v>4260.1732904299606</v>
          </cell>
        </row>
        <row r="340">
          <cell r="A340" t="str">
            <v>0730</v>
          </cell>
          <cell r="B340" t="str">
            <v>Northboro-Southboro</v>
          </cell>
          <cell r="C340">
            <v>0</v>
          </cell>
          <cell r="D340" t="str">
            <v>2508910</v>
          </cell>
          <cell r="E340">
            <v>30.925531914893636</v>
          </cell>
          <cell r="F340">
            <v>1552</v>
          </cell>
          <cell r="G340">
            <v>1.992624479052425</v>
          </cell>
          <cell r="H340" t="str">
            <v>Yes</v>
          </cell>
          <cell r="I340" t="str">
            <v>No</v>
          </cell>
          <cell r="J340" t="str">
            <v>No</v>
          </cell>
          <cell r="K340">
            <v>29207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29207</v>
          </cell>
          <cell r="Q340">
            <v>32029.866972755379</v>
          </cell>
          <cell r="R340">
            <v>-2822.8669727553788</v>
          </cell>
        </row>
        <row r="341">
          <cell r="A341" t="str">
            <v>0735</v>
          </cell>
          <cell r="B341" t="str">
            <v>North Middlesex</v>
          </cell>
          <cell r="C341">
            <v>0</v>
          </cell>
          <cell r="D341" t="str">
            <v>2508790</v>
          </cell>
          <cell r="E341">
            <v>243.10695187165769</v>
          </cell>
          <cell r="F341">
            <v>4278</v>
          </cell>
          <cell r="G341">
            <v>5.682724447677832</v>
          </cell>
          <cell r="H341" t="str">
            <v>Yes</v>
          </cell>
          <cell r="I341" t="str">
            <v>No</v>
          </cell>
          <cell r="J341" t="str">
            <v>Yes</v>
          </cell>
          <cell r="K341">
            <v>192730</v>
          </cell>
          <cell r="L341">
            <v>0</v>
          </cell>
          <cell r="M341">
            <v>105968</v>
          </cell>
          <cell r="N341">
            <v>117809</v>
          </cell>
          <cell r="O341">
            <v>223777</v>
          </cell>
          <cell r="P341">
            <v>416507</v>
          </cell>
          <cell r="Q341">
            <v>325919.57796748303</v>
          </cell>
          <cell r="R341">
            <v>90587.422032516974</v>
          </cell>
        </row>
        <row r="342">
          <cell r="A342" t="str">
            <v>0740</v>
          </cell>
          <cell r="B342" t="str">
            <v>Old Rochester</v>
          </cell>
          <cell r="C342">
            <v>0</v>
          </cell>
          <cell r="D342" t="str">
            <v>2509150</v>
          </cell>
          <cell r="E342">
            <v>37.972602739726</v>
          </cell>
          <cell r="F342">
            <v>1138</v>
          </cell>
          <cell r="G342">
            <v>3.3367840720321618</v>
          </cell>
          <cell r="H342" t="str">
            <v>Yes</v>
          </cell>
          <cell r="I342" t="str">
            <v>No</v>
          </cell>
          <cell r="J342" t="str">
            <v>No</v>
          </cell>
          <cell r="K342">
            <v>39492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39492</v>
          </cell>
          <cell r="Q342">
            <v>43503.610420419696</v>
          </cell>
          <cell r="R342">
            <v>-4011.6104204196963</v>
          </cell>
        </row>
        <row r="343">
          <cell r="A343" t="str">
            <v>0745</v>
          </cell>
          <cell r="B343" t="str">
            <v>Pentucket</v>
          </cell>
          <cell r="C343">
            <v>0</v>
          </cell>
          <cell r="D343" t="str">
            <v>2509450</v>
          </cell>
          <cell r="E343">
            <v>124.78723404255315</v>
          </cell>
          <cell r="F343">
            <v>3193</v>
          </cell>
          <cell r="G343">
            <v>3.9081501422659928</v>
          </cell>
          <cell r="H343" t="str">
            <v>Yes</v>
          </cell>
          <cell r="I343" t="str">
            <v>No</v>
          </cell>
          <cell r="J343" t="str">
            <v>No</v>
          </cell>
          <cell r="K343">
            <v>121409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121409</v>
          </cell>
          <cell r="Q343">
            <v>141834.55191279808</v>
          </cell>
          <cell r="R343">
            <v>-20425.551912798081</v>
          </cell>
        </row>
        <row r="344">
          <cell r="A344" t="str">
            <v>0750</v>
          </cell>
          <cell r="B344" t="str">
            <v>Pioneer Valley</v>
          </cell>
          <cell r="C344">
            <v>0</v>
          </cell>
          <cell r="D344" t="str">
            <v>2509600</v>
          </cell>
          <cell r="E344">
            <v>67.585551330798523</v>
          </cell>
          <cell r="F344">
            <v>850</v>
          </cell>
          <cell r="G344">
            <v>7.9512413330351208</v>
          </cell>
          <cell r="H344" t="str">
            <v>Yes</v>
          </cell>
          <cell r="I344" t="str">
            <v>No</v>
          </cell>
          <cell r="J344" t="str">
            <v>Yes</v>
          </cell>
          <cell r="K344">
            <v>53568</v>
          </cell>
          <cell r="L344">
            <v>0</v>
          </cell>
          <cell r="M344">
            <v>29288</v>
          </cell>
          <cell r="N344">
            <v>32563</v>
          </cell>
          <cell r="O344">
            <v>61851</v>
          </cell>
          <cell r="P344">
            <v>115419</v>
          </cell>
          <cell r="Q344">
            <v>84037.769629532268</v>
          </cell>
          <cell r="R344">
            <v>31381.230370467732</v>
          </cell>
        </row>
        <row r="345">
          <cell r="A345" t="str">
            <v>0753</v>
          </cell>
          <cell r="B345" t="str">
            <v>Quabbin</v>
          </cell>
          <cell r="C345">
            <v>0</v>
          </cell>
          <cell r="D345" t="str">
            <v>2500001</v>
          </cell>
          <cell r="E345">
            <v>222.88452655889157</v>
          </cell>
          <cell r="F345">
            <v>2661</v>
          </cell>
          <cell r="G345">
            <v>8.3759686794021633</v>
          </cell>
          <cell r="H345" t="str">
            <v>Yes</v>
          </cell>
          <cell r="I345" t="str">
            <v>No</v>
          </cell>
          <cell r="J345" t="str">
            <v>Yes</v>
          </cell>
          <cell r="K345">
            <v>213523</v>
          </cell>
          <cell r="L345">
            <v>0</v>
          </cell>
          <cell r="M345">
            <v>97059</v>
          </cell>
          <cell r="N345">
            <v>107871</v>
          </cell>
          <cell r="O345">
            <v>204930</v>
          </cell>
          <cell r="P345">
            <v>418453</v>
          </cell>
          <cell r="Q345">
            <v>426840.37012366764</v>
          </cell>
          <cell r="R345">
            <v>-8387.3701236676425</v>
          </cell>
        </row>
        <row r="346">
          <cell r="A346" t="str">
            <v>0755</v>
          </cell>
          <cell r="B346" t="str">
            <v>Ralph C Mahar</v>
          </cell>
          <cell r="C346">
            <v>0</v>
          </cell>
          <cell r="D346" t="str">
            <v>2509900</v>
          </cell>
          <cell r="E346">
            <v>86.153846153846175</v>
          </cell>
          <cell r="F346">
            <v>652</v>
          </cell>
          <cell r="G346">
            <v>13.21378008494573</v>
          </cell>
          <cell r="H346" t="str">
            <v>Yes</v>
          </cell>
          <cell r="I346" t="str">
            <v>No</v>
          </cell>
          <cell r="J346" t="str">
            <v>Yes</v>
          </cell>
          <cell r="K346">
            <v>68635</v>
          </cell>
          <cell r="L346">
            <v>0</v>
          </cell>
          <cell r="M346">
            <v>37361</v>
          </cell>
          <cell r="N346">
            <v>41537</v>
          </cell>
          <cell r="O346">
            <v>78898</v>
          </cell>
          <cell r="P346">
            <v>147533</v>
          </cell>
          <cell r="Q346">
            <v>127463.36819596679</v>
          </cell>
          <cell r="R346">
            <v>20069.631804033212</v>
          </cell>
        </row>
        <row r="347">
          <cell r="A347" t="str">
            <v>0760</v>
          </cell>
          <cell r="B347" t="str">
            <v>Silver Lake</v>
          </cell>
          <cell r="C347">
            <v>0</v>
          </cell>
          <cell r="D347" t="str">
            <v>2510830</v>
          </cell>
          <cell r="E347">
            <v>60.640000000000008</v>
          </cell>
          <cell r="F347">
            <v>1791</v>
          </cell>
          <cell r="G347">
            <v>3.3858179787828036</v>
          </cell>
          <cell r="H347" t="str">
            <v>Yes</v>
          </cell>
          <cell r="I347" t="str">
            <v>No</v>
          </cell>
          <cell r="J347" t="str">
            <v>No</v>
          </cell>
          <cell r="K347">
            <v>66641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66641</v>
          </cell>
          <cell r="Q347">
            <v>73278.134691424464</v>
          </cell>
          <cell r="R347">
            <v>-6637.1346914244641</v>
          </cell>
        </row>
        <row r="348">
          <cell r="A348" t="str">
            <v>0763</v>
          </cell>
          <cell r="B348" t="str">
            <v>Somerset Berkley Regional School District</v>
          </cell>
          <cell r="C348">
            <v>0</v>
          </cell>
          <cell r="D348" t="str">
            <v>2500541</v>
          </cell>
          <cell r="E348">
            <v>49.351851851851855</v>
          </cell>
          <cell r="F348">
            <v>1031</v>
          </cell>
          <cell r="G348">
            <v>4.7867945540108492</v>
          </cell>
          <cell r="H348" t="str">
            <v>Yes</v>
          </cell>
          <cell r="I348" t="str">
            <v>No</v>
          </cell>
          <cell r="J348" t="str">
            <v>No</v>
          </cell>
          <cell r="K348">
            <v>42909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42909</v>
          </cell>
          <cell r="Q348">
            <v>40491.152674223311</v>
          </cell>
          <cell r="R348">
            <v>2417.8473257766891</v>
          </cell>
        </row>
        <row r="349">
          <cell r="A349" t="str">
            <v>0765</v>
          </cell>
          <cell r="B349" t="str">
            <v>Southern Berkshire</v>
          </cell>
          <cell r="C349">
            <v>0</v>
          </cell>
          <cell r="D349" t="str">
            <v>2511040</v>
          </cell>
          <cell r="E349">
            <v>69.732142857142875</v>
          </cell>
          <cell r="F349">
            <v>849</v>
          </cell>
          <cell r="G349">
            <v>8.2134443883560522</v>
          </cell>
          <cell r="H349" t="str">
            <v>Yes</v>
          </cell>
          <cell r="I349" t="str">
            <v>Yes</v>
          </cell>
          <cell r="J349" t="str">
            <v>Yes</v>
          </cell>
          <cell r="K349">
            <v>65260</v>
          </cell>
          <cell r="L349">
            <v>13632</v>
          </cell>
          <cell r="M349">
            <v>30333</v>
          </cell>
          <cell r="N349">
            <v>33726</v>
          </cell>
          <cell r="O349">
            <v>64059</v>
          </cell>
          <cell r="P349">
            <v>142951</v>
          </cell>
          <cell r="Q349">
            <v>151200.97515088879</v>
          </cell>
          <cell r="R349">
            <v>-8249.9751508887857</v>
          </cell>
        </row>
        <row r="350">
          <cell r="A350" t="str">
            <v>0766</v>
          </cell>
          <cell r="B350" t="str">
            <v>Southwick-Tolland-Granville Regional School District</v>
          </cell>
          <cell r="C350">
            <v>0</v>
          </cell>
          <cell r="D350" t="str">
            <v>2500013</v>
          </cell>
          <cell r="E350">
            <v>149.59999999999997</v>
          </cell>
          <cell r="F350">
            <v>1799</v>
          </cell>
          <cell r="G350">
            <v>8.3157309616453574</v>
          </cell>
          <cell r="H350" t="str">
            <v>Yes</v>
          </cell>
          <cell r="I350" t="str">
            <v>No</v>
          </cell>
          <cell r="J350" t="str">
            <v>Yes</v>
          </cell>
          <cell r="K350">
            <v>124037</v>
          </cell>
          <cell r="L350">
            <v>0</v>
          </cell>
          <cell r="M350">
            <v>65008</v>
          </cell>
          <cell r="N350">
            <v>72284</v>
          </cell>
          <cell r="O350">
            <v>137292</v>
          </cell>
          <cell r="P350">
            <v>261329</v>
          </cell>
          <cell r="Q350">
            <v>263283.00613611378</v>
          </cell>
          <cell r="R350">
            <v>-1954.0061361137778</v>
          </cell>
        </row>
        <row r="351">
          <cell r="A351" t="str">
            <v>0767</v>
          </cell>
          <cell r="B351" t="str">
            <v>Spencer-E Brookfield</v>
          </cell>
          <cell r="C351">
            <v>0</v>
          </cell>
          <cell r="D351" t="str">
            <v>2500002</v>
          </cell>
          <cell r="E351">
            <v>196.88403819918136</v>
          </cell>
          <cell r="F351">
            <v>1852</v>
          </cell>
          <cell r="G351">
            <v>10.630887591748452</v>
          </cell>
          <cell r="H351" t="str">
            <v>Yes</v>
          </cell>
          <cell r="I351" t="str">
            <v>No</v>
          </cell>
          <cell r="J351" t="str">
            <v>Yes</v>
          </cell>
          <cell r="K351">
            <v>157198</v>
          </cell>
          <cell r="L351">
            <v>0</v>
          </cell>
          <cell r="M351">
            <v>85511</v>
          </cell>
          <cell r="N351">
            <v>95057</v>
          </cell>
          <cell r="O351">
            <v>180568</v>
          </cell>
          <cell r="P351">
            <v>337766</v>
          </cell>
          <cell r="Q351">
            <v>296794.09818261315</v>
          </cell>
          <cell r="R351">
            <v>40971.901817386854</v>
          </cell>
        </row>
        <row r="352">
          <cell r="A352" t="str">
            <v>0770</v>
          </cell>
          <cell r="B352" t="str">
            <v>Tantasqua</v>
          </cell>
          <cell r="C352">
            <v>0</v>
          </cell>
          <cell r="D352" t="str">
            <v>2511490</v>
          </cell>
          <cell r="E352">
            <v>80.948669201520929</v>
          </cell>
          <cell r="F352">
            <v>1553</v>
          </cell>
          <cell r="G352">
            <v>5.2124062589517663</v>
          </cell>
          <cell r="H352" t="str">
            <v>Yes</v>
          </cell>
          <cell r="I352" t="str">
            <v>No</v>
          </cell>
          <cell r="J352" t="str">
            <v>Yes</v>
          </cell>
          <cell r="K352">
            <v>65035</v>
          </cell>
          <cell r="L352">
            <v>0</v>
          </cell>
          <cell r="M352">
            <v>34816</v>
          </cell>
          <cell r="N352">
            <v>38733</v>
          </cell>
          <cell r="O352">
            <v>73549</v>
          </cell>
          <cell r="P352">
            <v>138584</v>
          </cell>
          <cell r="Q352">
            <v>69207.516156557511</v>
          </cell>
          <cell r="R352">
            <v>69376.483843442489</v>
          </cell>
        </row>
        <row r="353">
          <cell r="A353" t="str">
            <v>0773</v>
          </cell>
          <cell r="B353" t="str">
            <v>Triton</v>
          </cell>
          <cell r="C353">
            <v>0</v>
          </cell>
          <cell r="D353" t="str">
            <v>2511740</v>
          </cell>
          <cell r="E353">
            <v>214.62008141112602</v>
          </cell>
          <cell r="F353">
            <v>3212</v>
          </cell>
          <cell r="G353">
            <v>6.6818207164111465</v>
          </cell>
          <cell r="H353" t="str">
            <v>Yes</v>
          </cell>
          <cell r="I353" t="str">
            <v>No</v>
          </cell>
          <cell r="J353" t="str">
            <v>Yes</v>
          </cell>
          <cell r="K353">
            <v>170119</v>
          </cell>
          <cell r="L353">
            <v>0</v>
          </cell>
          <cell r="M353">
            <v>93510</v>
          </cell>
          <cell r="N353">
            <v>103958</v>
          </cell>
          <cell r="O353">
            <v>197468</v>
          </cell>
          <cell r="P353">
            <v>367587</v>
          </cell>
          <cell r="Q353">
            <v>287558.69485313859</v>
          </cell>
          <cell r="R353">
            <v>80028.305146861414</v>
          </cell>
        </row>
        <row r="354">
          <cell r="A354" t="str">
            <v>0774</v>
          </cell>
          <cell r="B354" t="str">
            <v>Up-Island Regional</v>
          </cell>
          <cell r="C354">
            <v>0</v>
          </cell>
          <cell r="D354" t="str">
            <v>2500043</v>
          </cell>
          <cell r="E354">
            <v>27.337748344370866</v>
          </cell>
          <cell r="F354">
            <v>341</v>
          </cell>
          <cell r="G354">
            <v>8.0169349983492282</v>
          </cell>
          <cell r="H354" t="str">
            <v>Yes</v>
          </cell>
          <cell r="I354" t="str">
            <v>No</v>
          </cell>
          <cell r="J354" t="str">
            <v>Yes</v>
          </cell>
          <cell r="K354">
            <v>25564</v>
          </cell>
          <cell r="L354">
            <v>0</v>
          </cell>
          <cell r="M354">
            <v>11892</v>
          </cell>
          <cell r="N354">
            <v>13218</v>
          </cell>
          <cell r="O354">
            <v>25110</v>
          </cell>
          <cell r="P354">
            <v>50674</v>
          </cell>
          <cell r="Q354">
            <v>51471.82119862242</v>
          </cell>
          <cell r="R354">
            <v>-797.82119862241962</v>
          </cell>
        </row>
        <row r="355">
          <cell r="A355" t="str">
            <v>0775</v>
          </cell>
          <cell r="B355" t="str">
            <v>Wachusett</v>
          </cell>
          <cell r="C355">
            <v>0</v>
          </cell>
          <cell r="D355" t="str">
            <v>2511880</v>
          </cell>
          <cell r="E355">
            <v>288.09351927809649</v>
          </cell>
          <cell r="F355">
            <v>7148</v>
          </cell>
          <cell r="G355">
            <v>4.0304073765822119</v>
          </cell>
          <cell r="H355" t="str">
            <v>Yes</v>
          </cell>
          <cell r="I355" t="str">
            <v>No</v>
          </cell>
          <cell r="J355" t="str">
            <v>No</v>
          </cell>
          <cell r="K355">
            <v>264420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264420</v>
          </cell>
          <cell r="Q355">
            <v>270020.93352283246</v>
          </cell>
          <cell r="R355">
            <v>-5600.9335228324635</v>
          </cell>
        </row>
        <row r="356">
          <cell r="A356" t="str">
            <v>0778</v>
          </cell>
          <cell r="B356" t="str">
            <v>Quaboag Regional</v>
          </cell>
          <cell r="C356">
            <v>0</v>
          </cell>
          <cell r="D356" t="str">
            <v>2512100</v>
          </cell>
          <cell r="E356">
            <v>142.25856164383555</v>
          </cell>
          <cell r="F356">
            <v>1319</v>
          </cell>
          <cell r="G356">
            <v>10.785334468827562</v>
          </cell>
          <cell r="H356" t="str">
            <v>Yes</v>
          </cell>
          <cell r="I356" t="str">
            <v>No</v>
          </cell>
          <cell r="J356" t="str">
            <v>Yes</v>
          </cell>
          <cell r="K356">
            <v>112964</v>
          </cell>
          <cell r="L356">
            <v>0</v>
          </cell>
          <cell r="M356">
            <v>61612</v>
          </cell>
          <cell r="N356">
            <v>68514</v>
          </cell>
          <cell r="O356">
            <v>130126</v>
          </cell>
          <cell r="P356">
            <v>243090</v>
          </cell>
          <cell r="Q356">
            <v>197938.07690379617</v>
          </cell>
          <cell r="R356">
            <v>45151.923096203827</v>
          </cell>
        </row>
        <row r="357">
          <cell r="A357" t="str">
            <v>0780</v>
          </cell>
          <cell r="B357" t="str">
            <v>Whitman-Hanson</v>
          </cell>
          <cell r="C357">
            <v>0</v>
          </cell>
          <cell r="D357" t="str">
            <v>2512930</v>
          </cell>
          <cell r="E357">
            <v>205.17998244073732</v>
          </cell>
          <cell r="F357">
            <v>4044</v>
          </cell>
          <cell r="G357">
            <v>5.0736889822140778</v>
          </cell>
          <cell r="H357" t="str">
            <v>Yes</v>
          </cell>
          <cell r="I357" t="str">
            <v>No</v>
          </cell>
          <cell r="J357" t="str">
            <v>Yes</v>
          </cell>
          <cell r="K357">
            <v>174655</v>
          </cell>
          <cell r="L357">
            <v>0</v>
          </cell>
          <cell r="M357">
            <v>89280</v>
          </cell>
          <cell r="N357">
            <v>99232</v>
          </cell>
          <cell r="O357">
            <v>188512</v>
          </cell>
          <cell r="P357">
            <v>363167</v>
          </cell>
          <cell r="Q357">
            <v>368637.01479110541</v>
          </cell>
          <cell r="R357">
            <v>-5470.0147911054082</v>
          </cell>
        </row>
        <row r="358">
          <cell r="A358" t="str">
            <v>0801</v>
          </cell>
          <cell r="B358" t="str">
            <v>Assabet Valley Regional Vocational Technical</v>
          </cell>
          <cell r="C358">
            <v>0</v>
          </cell>
          <cell r="D358" t="str">
            <v>2502110</v>
          </cell>
          <cell r="E358">
            <v>115.91769221752543</v>
          </cell>
          <cell r="F358">
            <v>1139</v>
          </cell>
          <cell r="G358">
            <v>10.177145936569394</v>
          </cell>
          <cell r="H358" t="str">
            <v>Yes</v>
          </cell>
          <cell r="I358" t="str">
            <v>No</v>
          </cell>
          <cell r="J358" t="str">
            <v>Yes</v>
          </cell>
          <cell r="K358">
            <v>94335</v>
          </cell>
          <cell r="L358">
            <v>0</v>
          </cell>
          <cell r="M358">
            <v>40596</v>
          </cell>
          <cell r="N358">
            <v>45131</v>
          </cell>
          <cell r="O358">
            <v>85727</v>
          </cell>
          <cell r="P358">
            <v>180062</v>
          </cell>
          <cell r="Q358">
            <v>152786.21602994628</v>
          </cell>
          <cell r="R358">
            <v>27275.783970053715</v>
          </cell>
        </row>
        <row r="359">
          <cell r="A359" t="str">
            <v>0805</v>
          </cell>
          <cell r="B359" t="str">
            <v>Blackstone Valley Regional Vocational Technical</v>
          </cell>
          <cell r="C359">
            <v>0</v>
          </cell>
          <cell r="D359" t="str">
            <v>2502710</v>
          </cell>
          <cell r="E359">
            <v>49.648074123685099</v>
          </cell>
          <cell r="F359">
            <v>1234</v>
          </cell>
          <cell r="G359">
            <v>4.0233447426000941</v>
          </cell>
          <cell r="H359" t="str">
            <v>Yes</v>
          </cell>
          <cell r="I359" t="str">
            <v>No</v>
          </cell>
          <cell r="J359" t="str">
            <v>No</v>
          </cell>
          <cell r="K359">
            <v>42968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42968</v>
          </cell>
          <cell r="Q359">
            <v>35464.388852050994</v>
          </cell>
          <cell r="R359">
            <v>7503.6111479490064</v>
          </cell>
        </row>
        <row r="360">
          <cell r="A360" t="str">
            <v>0806</v>
          </cell>
          <cell r="B360" t="str">
            <v>Blue Hills Regional Vocational Technical</v>
          </cell>
          <cell r="C360">
            <v>0</v>
          </cell>
          <cell r="D360" t="str">
            <v>2502740</v>
          </cell>
          <cell r="E360">
            <v>84.18624050049219</v>
          </cell>
          <cell r="F360">
            <v>917</v>
          </cell>
          <cell r="G360">
            <v>9.1806151036523698</v>
          </cell>
          <cell r="H360" t="str">
            <v>Yes</v>
          </cell>
          <cell r="I360" t="str">
            <v>No</v>
          </cell>
          <cell r="J360" t="str">
            <v>Yes</v>
          </cell>
          <cell r="K360">
            <v>68303</v>
          </cell>
          <cell r="L360">
            <v>0</v>
          </cell>
          <cell r="M360">
            <v>32298</v>
          </cell>
          <cell r="N360">
            <v>35900</v>
          </cell>
          <cell r="O360">
            <v>68198</v>
          </cell>
          <cell r="P360">
            <v>136501</v>
          </cell>
          <cell r="Q360">
            <v>134583.45010007441</v>
          </cell>
          <cell r="R360">
            <v>1917.5498999255942</v>
          </cell>
        </row>
        <row r="361">
          <cell r="A361" t="str">
            <v>0810</v>
          </cell>
          <cell r="B361" t="str">
            <v>Bristol-Plymouth Regional Vocational Technical</v>
          </cell>
          <cell r="C361">
            <v>0</v>
          </cell>
          <cell r="D361" t="str">
            <v>2503080</v>
          </cell>
          <cell r="E361">
            <v>126.45705229068514</v>
          </cell>
          <cell r="F361">
            <v>1331</v>
          </cell>
          <cell r="G361">
            <v>9.5009055064376415</v>
          </cell>
          <cell r="H361" t="str">
            <v>Yes</v>
          </cell>
          <cell r="I361" t="str">
            <v>No</v>
          </cell>
          <cell r="J361" t="str">
            <v>Yes</v>
          </cell>
          <cell r="K361">
            <v>100674</v>
          </cell>
          <cell r="L361">
            <v>0</v>
          </cell>
          <cell r="M361">
            <v>61217</v>
          </cell>
          <cell r="N361">
            <v>68048</v>
          </cell>
          <cell r="O361">
            <v>129265</v>
          </cell>
          <cell r="P361">
            <v>229939</v>
          </cell>
          <cell r="Q361">
            <v>213566.45165215762</v>
          </cell>
          <cell r="R361">
            <v>16372.548347842385</v>
          </cell>
        </row>
        <row r="362">
          <cell r="A362" t="str">
            <v>0815</v>
          </cell>
          <cell r="B362" t="str">
            <v>Cape Cod Regional Vocational Technical</v>
          </cell>
          <cell r="C362">
            <v>0</v>
          </cell>
          <cell r="D362" t="str">
            <v>2503310</v>
          </cell>
          <cell r="E362">
            <v>72.599054306842831</v>
          </cell>
          <cell r="F362">
            <v>654</v>
          </cell>
          <cell r="G362">
            <v>11.10077282979249</v>
          </cell>
          <cell r="H362" t="str">
            <v>Yes</v>
          </cell>
          <cell r="I362" t="str">
            <v>Yes</v>
          </cell>
          <cell r="J362" t="str">
            <v>Yes</v>
          </cell>
          <cell r="K362">
            <v>67438</v>
          </cell>
          <cell r="L362">
            <v>7404</v>
          </cell>
          <cell r="M362">
            <v>31325</v>
          </cell>
          <cell r="N362">
            <v>34945</v>
          </cell>
          <cell r="O362">
            <v>66270</v>
          </cell>
          <cell r="P362">
            <v>141112</v>
          </cell>
          <cell r="Q362">
            <v>146437.25129792286</v>
          </cell>
          <cell r="R362">
            <v>-5325.2512979228632</v>
          </cell>
        </row>
        <row r="363">
          <cell r="A363" t="str">
            <v>0817</v>
          </cell>
          <cell r="B363" t="str">
            <v>Essex North Shore Agricultural and Technical School District</v>
          </cell>
          <cell r="C363">
            <v>0</v>
          </cell>
          <cell r="D363" t="str">
            <v>2500554</v>
          </cell>
          <cell r="E363">
            <v>114.5613858683497</v>
          </cell>
          <cell r="F363">
            <v>1654</v>
          </cell>
          <cell r="G363">
            <v>6.9263232084854343</v>
          </cell>
          <cell r="H363" t="str">
            <v>Yes</v>
          </cell>
          <cell r="I363" t="str">
            <v>No</v>
          </cell>
          <cell r="J363" t="str">
            <v>Yes</v>
          </cell>
          <cell r="K363">
            <v>93049</v>
          </cell>
          <cell r="L363">
            <v>0</v>
          </cell>
          <cell r="M363">
            <v>44114</v>
          </cell>
          <cell r="N363">
            <v>49184</v>
          </cell>
          <cell r="O363">
            <v>93298</v>
          </cell>
          <cell r="P363">
            <v>186347</v>
          </cell>
          <cell r="Q363">
            <v>159522.23957597307</v>
          </cell>
          <cell r="R363">
            <v>26824.760424026928</v>
          </cell>
        </row>
        <row r="364">
          <cell r="A364" t="str">
            <v>0818</v>
          </cell>
          <cell r="B364" t="str">
            <v>Franklin County Regional Vocational Technical</v>
          </cell>
          <cell r="C364">
            <v>0</v>
          </cell>
          <cell r="D364" t="str">
            <v>2505020</v>
          </cell>
          <cell r="E364">
            <v>83.796834396099243</v>
          </cell>
          <cell r="F364">
            <v>570</v>
          </cell>
          <cell r="G364">
            <v>14.701199016859526</v>
          </cell>
          <cell r="H364" t="str">
            <v>Yes</v>
          </cell>
          <cell r="I364" t="str">
            <v>Yes</v>
          </cell>
          <cell r="J364" t="str">
            <v>Yes</v>
          </cell>
          <cell r="K364">
            <v>65482</v>
          </cell>
          <cell r="L364">
            <v>9548</v>
          </cell>
          <cell r="M364">
            <v>37588</v>
          </cell>
          <cell r="N364">
            <v>41246</v>
          </cell>
          <cell r="O364">
            <v>78834</v>
          </cell>
          <cell r="P364">
            <v>153864</v>
          </cell>
          <cell r="Q364">
            <v>128532.53065635322</v>
          </cell>
          <cell r="R364">
            <v>25331.469343646779</v>
          </cell>
        </row>
        <row r="365">
          <cell r="A365" t="str">
            <v>0821</v>
          </cell>
          <cell r="B365" t="str">
            <v>Greater Fall River Regional Vocational Technical</v>
          </cell>
          <cell r="C365">
            <v>0</v>
          </cell>
          <cell r="D365" t="str">
            <v>2505485</v>
          </cell>
          <cell r="E365">
            <v>219.54263522372369</v>
          </cell>
          <cell r="F365">
            <v>1420</v>
          </cell>
          <cell r="G365">
            <v>15.460748959417172</v>
          </cell>
          <cell r="H365" t="str">
            <v>Yes</v>
          </cell>
          <cell r="I365" t="str">
            <v>Yes</v>
          </cell>
          <cell r="J365" t="str">
            <v>Yes</v>
          </cell>
          <cell r="K365">
            <v>165468</v>
          </cell>
          <cell r="L365">
            <v>47457</v>
          </cell>
          <cell r="M365">
            <v>137020</v>
          </cell>
          <cell r="N365">
            <v>159154</v>
          </cell>
          <cell r="O365">
            <v>296174</v>
          </cell>
          <cell r="P365">
            <v>509099</v>
          </cell>
          <cell r="Q365">
            <v>479729.89547387755</v>
          </cell>
          <cell r="R365">
            <v>29369.10452612245</v>
          </cell>
        </row>
        <row r="366">
          <cell r="A366" t="str">
            <v>0823</v>
          </cell>
          <cell r="B366" t="str">
            <v>Greater Lawrence Regional Vocational Technical</v>
          </cell>
          <cell r="C366">
            <v>0</v>
          </cell>
          <cell r="D366" t="str">
            <v>2505470</v>
          </cell>
          <cell r="E366">
            <v>301.92323308066864</v>
          </cell>
          <cell r="F366">
            <v>1655</v>
          </cell>
          <cell r="G366">
            <v>18.243095654421065</v>
          </cell>
          <cell r="H366" t="str">
            <v>Yes</v>
          </cell>
          <cell r="I366" t="str">
            <v>Yes</v>
          </cell>
          <cell r="J366" t="str">
            <v>Yes</v>
          </cell>
          <cell r="K366">
            <v>240386</v>
          </cell>
          <cell r="L366">
            <v>60268</v>
          </cell>
          <cell r="M366">
            <v>191945</v>
          </cell>
          <cell r="N366">
            <v>223449</v>
          </cell>
          <cell r="O366">
            <v>415394</v>
          </cell>
          <cell r="P366">
            <v>716048</v>
          </cell>
          <cell r="Q366">
            <v>669771.77254161111</v>
          </cell>
          <cell r="R366">
            <v>46276.227458388894</v>
          </cell>
        </row>
        <row r="367">
          <cell r="A367" t="str">
            <v>0825</v>
          </cell>
          <cell r="B367" t="str">
            <v>Greater New Bedford Regional Vocational Technical</v>
          </cell>
          <cell r="C367">
            <v>0</v>
          </cell>
          <cell r="D367" t="str">
            <v>2508440</v>
          </cell>
          <cell r="E367">
            <v>322.15640867347992</v>
          </cell>
          <cell r="F367">
            <v>2110</v>
          </cell>
          <cell r="G367">
            <v>15.268076240449288</v>
          </cell>
          <cell r="H367" t="str">
            <v>Yes</v>
          </cell>
          <cell r="I367" t="str">
            <v>Yes</v>
          </cell>
          <cell r="J367" t="str">
            <v>Yes</v>
          </cell>
          <cell r="K367">
            <v>240489</v>
          </cell>
          <cell r="L367">
            <v>67126</v>
          </cell>
          <cell r="M367">
            <v>208500</v>
          </cell>
          <cell r="N367">
            <v>243300</v>
          </cell>
          <cell r="O367">
            <v>451800</v>
          </cell>
          <cell r="P367">
            <v>759415</v>
          </cell>
          <cell r="Q367">
            <v>675758.68225898547</v>
          </cell>
          <cell r="R367">
            <v>83656.317741014529</v>
          </cell>
        </row>
        <row r="368">
          <cell r="A368" t="str">
            <v>0828</v>
          </cell>
          <cell r="B368" t="str">
            <v>Greater Lowell Regional Vocational Technical</v>
          </cell>
          <cell r="C368">
            <v>0</v>
          </cell>
          <cell r="D368" t="str">
            <v>2505480</v>
          </cell>
          <cell r="E368">
            <v>344.23207181946628</v>
          </cell>
          <cell r="F368">
            <v>2282</v>
          </cell>
          <cell r="G368">
            <v>15.084665723902988</v>
          </cell>
          <cell r="H368" t="str">
            <v>Yes</v>
          </cell>
          <cell r="I368" t="str">
            <v>Yes</v>
          </cell>
          <cell r="J368" t="str">
            <v>Yes</v>
          </cell>
          <cell r="K368">
            <v>259004</v>
          </cell>
          <cell r="L368">
            <v>73514</v>
          </cell>
          <cell r="M368">
            <v>219136</v>
          </cell>
          <cell r="N368">
            <v>255223</v>
          </cell>
          <cell r="O368">
            <v>474359</v>
          </cell>
          <cell r="P368">
            <v>806877</v>
          </cell>
          <cell r="Q368">
            <v>695837.73329239804</v>
          </cell>
          <cell r="R368">
            <v>111039.26670760196</v>
          </cell>
        </row>
        <row r="369">
          <cell r="A369" t="str">
            <v>0829</v>
          </cell>
          <cell r="B369" t="str">
            <v>South Middlesex Regional Vocational Technical</v>
          </cell>
          <cell r="C369">
            <v>0</v>
          </cell>
          <cell r="D369" t="str">
            <v>2511060</v>
          </cell>
          <cell r="E369">
            <v>116.88605962965222</v>
          </cell>
          <cell r="F369">
            <v>850</v>
          </cell>
          <cell r="G369">
            <v>13.751301132900265</v>
          </cell>
          <cell r="H369" t="str">
            <v>Yes</v>
          </cell>
          <cell r="I369" t="str">
            <v>Yes</v>
          </cell>
          <cell r="J369" t="str">
            <v>Yes</v>
          </cell>
          <cell r="K369">
            <v>92031</v>
          </cell>
          <cell r="L369">
            <v>14712</v>
          </cell>
          <cell r="M369">
            <v>56256</v>
          </cell>
          <cell r="N369">
            <v>62556</v>
          </cell>
          <cell r="O369">
            <v>118812</v>
          </cell>
          <cell r="P369">
            <v>225555</v>
          </cell>
          <cell r="Q369">
            <v>195391.6899775624</v>
          </cell>
          <cell r="R369">
            <v>30163.310022437596</v>
          </cell>
        </row>
        <row r="370">
          <cell r="A370" t="str">
            <v>0830</v>
          </cell>
          <cell r="B370" t="str">
            <v>Minuteman Regional Vocational Technical</v>
          </cell>
          <cell r="C370">
            <v>0</v>
          </cell>
          <cell r="D370" t="str">
            <v>2507985</v>
          </cell>
          <cell r="E370">
            <v>45.216779186602672</v>
          </cell>
          <cell r="F370">
            <v>655</v>
          </cell>
          <cell r="G370">
            <v>6.9033250666568753</v>
          </cell>
          <cell r="H370" t="str">
            <v>Yes</v>
          </cell>
          <cell r="I370" t="str">
            <v>No</v>
          </cell>
          <cell r="J370" t="str">
            <v>Yes</v>
          </cell>
          <cell r="K370">
            <v>42290</v>
          </cell>
          <cell r="L370">
            <v>0</v>
          </cell>
          <cell r="M370">
            <v>6922</v>
          </cell>
          <cell r="N370">
            <v>7796</v>
          </cell>
          <cell r="O370">
            <v>14718</v>
          </cell>
          <cell r="P370">
            <v>57008</v>
          </cell>
          <cell r="Q370">
            <v>57823.786386568376</v>
          </cell>
          <cell r="R370">
            <v>-815.78638656837575</v>
          </cell>
        </row>
        <row r="371">
          <cell r="A371" t="str">
            <v>0832</v>
          </cell>
          <cell r="B371" t="str">
            <v>Montachusett Regional Vocational Technical</v>
          </cell>
          <cell r="C371">
            <v>0</v>
          </cell>
          <cell r="D371" t="str">
            <v>2508050</v>
          </cell>
          <cell r="E371">
            <v>150.97843284668141</v>
          </cell>
          <cell r="F371">
            <v>1413</v>
          </cell>
          <cell r="G371">
            <v>10.684956323190484</v>
          </cell>
          <cell r="H371" t="str">
            <v>Yes</v>
          </cell>
          <cell r="I371" t="str">
            <v>No</v>
          </cell>
          <cell r="J371" t="str">
            <v>Yes</v>
          </cell>
          <cell r="K371">
            <v>121437</v>
          </cell>
          <cell r="L371">
            <v>0</v>
          </cell>
          <cell r="M371">
            <v>63014</v>
          </cell>
          <cell r="N371">
            <v>69832</v>
          </cell>
          <cell r="O371">
            <v>132846</v>
          </cell>
          <cell r="P371">
            <v>254283</v>
          </cell>
          <cell r="Q371">
            <v>238245.20161477241</v>
          </cell>
          <cell r="R371">
            <v>16037.798385227594</v>
          </cell>
        </row>
        <row r="372">
          <cell r="A372" t="str">
            <v>0851</v>
          </cell>
          <cell r="B372" t="str">
            <v>Northern Berkshire Regional Vocational Technical</v>
          </cell>
          <cell r="C372">
            <v>0</v>
          </cell>
          <cell r="D372" t="str">
            <v>2508950</v>
          </cell>
          <cell r="E372">
            <v>72.41013302856264</v>
          </cell>
          <cell r="F372">
            <v>490</v>
          </cell>
          <cell r="G372">
            <v>14.777578169094445</v>
          </cell>
          <cell r="H372" t="str">
            <v>Yes</v>
          </cell>
          <cell r="I372" t="str">
            <v>Yes</v>
          </cell>
          <cell r="J372" t="str">
            <v>Yes</v>
          </cell>
          <cell r="K372">
            <v>55732</v>
          </cell>
          <cell r="L372">
            <v>14684</v>
          </cell>
          <cell r="M372">
            <v>34870</v>
          </cell>
          <cell r="N372">
            <v>37832</v>
          </cell>
          <cell r="O372">
            <v>72702</v>
          </cell>
          <cell r="P372">
            <v>143118</v>
          </cell>
          <cell r="Q372">
            <v>145100.04810845916</v>
          </cell>
          <cell r="R372">
            <v>-1982.0481084591593</v>
          </cell>
        </row>
        <row r="373">
          <cell r="A373" t="str">
            <v>0852</v>
          </cell>
          <cell r="B373" t="str">
            <v>Nashoba Valley Regional Vocational Technical</v>
          </cell>
          <cell r="C373">
            <v>0</v>
          </cell>
          <cell r="D373" t="str">
            <v>2508320</v>
          </cell>
          <cell r="E373">
            <v>67.322924617363142</v>
          </cell>
          <cell r="F373">
            <v>736</v>
          </cell>
          <cell r="G373">
            <v>9.1471364969243165</v>
          </cell>
          <cell r="H373" t="str">
            <v>Yes</v>
          </cell>
          <cell r="I373" t="str">
            <v>No</v>
          </cell>
          <cell r="J373" t="str">
            <v>Yes</v>
          </cell>
          <cell r="K373">
            <v>60640</v>
          </cell>
          <cell r="L373">
            <v>0</v>
          </cell>
          <cell r="M373">
            <v>17355</v>
          </cell>
          <cell r="N373">
            <v>18890</v>
          </cell>
          <cell r="O373">
            <v>36245</v>
          </cell>
          <cell r="P373">
            <v>96885</v>
          </cell>
          <cell r="Q373">
            <v>84682.867652871137</v>
          </cell>
          <cell r="R373">
            <v>12202.132347128863</v>
          </cell>
        </row>
        <row r="374">
          <cell r="A374" t="str">
            <v>0853</v>
          </cell>
          <cell r="B374" t="str">
            <v>Northeast Metropolitan Regional Vocational Technical</v>
          </cell>
          <cell r="C374">
            <v>0</v>
          </cell>
          <cell r="D374" t="str">
            <v>2508960</v>
          </cell>
          <cell r="E374">
            <v>172.01519728799778</v>
          </cell>
          <cell r="F374">
            <v>1307</v>
          </cell>
          <cell r="G374">
            <v>13.161070947819256</v>
          </cell>
          <cell r="H374" t="str">
            <v>Yes</v>
          </cell>
          <cell r="I374" t="str">
            <v>Yes</v>
          </cell>
          <cell r="J374" t="str">
            <v>Yes</v>
          </cell>
          <cell r="K374">
            <v>143306</v>
          </cell>
          <cell r="L374">
            <v>25458</v>
          </cell>
          <cell r="M374">
            <v>82265</v>
          </cell>
          <cell r="N374">
            <v>89826</v>
          </cell>
          <cell r="O374">
            <v>172091</v>
          </cell>
          <cell r="P374">
            <v>340855</v>
          </cell>
          <cell r="Q374">
            <v>324231.26728998544</v>
          </cell>
          <cell r="R374">
            <v>16623.732710014563</v>
          </cell>
        </row>
        <row r="375">
          <cell r="A375" t="str">
            <v>0855</v>
          </cell>
          <cell r="B375" t="str">
            <v>Old Colony Regional Vocational Technical</v>
          </cell>
          <cell r="C375">
            <v>0</v>
          </cell>
          <cell r="D375" t="str">
            <v>2509140</v>
          </cell>
          <cell r="E375">
            <v>33.362301507513763</v>
          </cell>
          <cell r="F375">
            <v>563</v>
          </cell>
          <cell r="G375">
            <v>5.9258084382795335</v>
          </cell>
          <cell r="H375" t="str">
            <v>Yes</v>
          </cell>
          <cell r="I375" t="str">
            <v>No</v>
          </cell>
          <cell r="J375" t="str">
            <v>Yes</v>
          </cell>
          <cell r="K375">
            <v>28528</v>
          </cell>
          <cell r="L375">
            <v>0</v>
          </cell>
          <cell r="M375">
            <v>11288</v>
          </cell>
          <cell r="N375">
            <v>12547</v>
          </cell>
          <cell r="O375">
            <v>23835</v>
          </cell>
          <cell r="P375">
            <v>52363</v>
          </cell>
          <cell r="Q375">
            <v>51151.772566888409</v>
          </cell>
          <cell r="R375">
            <v>1211.2274331115914</v>
          </cell>
        </row>
        <row r="376">
          <cell r="A376" t="str">
            <v>0860</v>
          </cell>
          <cell r="B376" t="str">
            <v>Pathfinder Regional Vocational Technical</v>
          </cell>
          <cell r="C376">
            <v>0</v>
          </cell>
          <cell r="D376" t="str">
            <v>2509310</v>
          </cell>
          <cell r="E376">
            <v>84.990966110301429</v>
          </cell>
          <cell r="F376">
            <v>629</v>
          </cell>
          <cell r="G376">
            <v>13.512077283036799</v>
          </cell>
          <cell r="H376" t="str">
            <v>Yes</v>
          </cell>
          <cell r="I376" t="str">
            <v>Yes</v>
          </cell>
          <cell r="J376" t="str">
            <v>Yes</v>
          </cell>
          <cell r="K376">
            <v>67432</v>
          </cell>
          <cell r="L376">
            <v>8907</v>
          </cell>
          <cell r="M376">
            <v>37166</v>
          </cell>
          <cell r="N376">
            <v>41381</v>
          </cell>
          <cell r="O376">
            <v>78547</v>
          </cell>
          <cell r="P376">
            <v>154886</v>
          </cell>
          <cell r="Q376">
            <v>134432.4271519749</v>
          </cell>
          <cell r="R376">
            <v>20453.572848025098</v>
          </cell>
        </row>
        <row r="377">
          <cell r="A377" t="str">
            <v>0871</v>
          </cell>
          <cell r="B377" t="str">
            <v>Shawsheen Valley Regional Vocational Technical</v>
          </cell>
          <cell r="C377">
            <v>0</v>
          </cell>
          <cell r="D377" t="str">
            <v>2510615</v>
          </cell>
          <cell r="E377">
            <v>82.924673876675271</v>
          </cell>
          <cell r="F377">
            <v>1317</v>
          </cell>
          <cell r="G377">
            <v>6.2964824507726114</v>
          </cell>
          <cell r="H377" t="str">
            <v>Yes</v>
          </cell>
          <cell r="I377" t="str">
            <v>No</v>
          </cell>
          <cell r="J377" t="str">
            <v>Yes</v>
          </cell>
          <cell r="K377">
            <v>70037</v>
          </cell>
          <cell r="L377">
            <v>0</v>
          </cell>
          <cell r="M377">
            <v>11042</v>
          </cell>
          <cell r="N377">
            <v>12117</v>
          </cell>
          <cell r="O377">
            <v>23159</v>
          </cell>
          <cell r="P377">
            <v>93196</v>
          </cell>
          <cell r="Q377">
            <v>89176.55047281149</v>
          </cell>
          <cell r="R377">
            <v>4019.4495271885098</v>
          </cell>
        </row>
        <row r="378">
          <cell r="A378" t="str">
            <v>0872</v>
          </cell>
          <cell r="B378" t="str">
            <v>Southeastern Regional Vocational Technical</v>
          </cell>
          <cell r="C378">
            <v>0</v>
          </cell>
          <cell r="D378" t="str">
            <v>2511020</v>
          </cell>
          <cell r="E378">
            <v>127.62943588951813</v>
          </cell>
          <cell r="F378">
            <v>1550</v>
          </cell>
          <cell r="G378">
            <v>8.2341571541624585</v>
          </cell>
          <cell r="H378" t="str">
            <v>Yes</v>
          </cell>
          <cell r="I378" t="str">
            <v>No</v>
          </cell>
          <cell r="J378" t="str">
            <v>Yes</v>
          </cell>
          <cell r="K378">
            <v>130741</v>
          </cell>
          <cell r="L378">
            <v>0</v>
          </cell>
          <cell r="M378">
            <v>67517</v>
          </cell>
          <cell r="N378">
            <v>73871</v>
          </cell>
          <cell r="O378">
            <v>141388</v>
          </cell>
          <cell r="P378">
            <v>272129</v>
          </cell>
          <cell r="Q378">
            <v>309471.02445520251</v>
          </cell>
          <cell r="R378">
            <v>-37342.024455202511</v>
          </cell>
        </row>
        <row r="379">
          <cell r="A379" t="str">
            <v>0873</v>
          </cell>
          <cell r="B379" t="str">
            <v>South Shore Regional Vocational Technical</v>
          </cell>
          <cell r="C379">
            <v>0</v>
          </cell>
          <cell r="D379" t="str">
            <v>2510930</v>
          </cell>
          <cell r="E379">
            <v>45.456092660170718</v>
          </cell>
          <cell r="F379">
            <v>655</v>
          </cell>
          <cell r="G379">
            <v>6.9398614748352196</v>
          </cell>
          <cell r="H379" t="str">
            <v>Yes</v>
          </cell>
          <cell r="I379" t="str">
            <v>No</v>
          </cell>
          <cell r="J379" t="str">
            <v>Yes</v>
          </cell>
          <cell r="K379">
            <v>37884</v>
          </cell>
          <cell r="L379">
            <v>0</v>
          </cell>
          <cell r="M379">
            <v>14450</v>
          </cell>
          <cell r="N379">
            <v>15965</v>
          </cell>
          <cell r="O379">
            <v>30415</v>
          </cell>
          <cell r="P379">
            <v>68299</v>
          </cell>
          <cell r="Q379">
            <v>69078.496551889722</v>
          </cell>
          <cell r="R379">
            <v>-779.49655188972247</v>
          </cell>
        </row>
        <row r="380">
          <cell r="A380" t="str">
            <v>0876</v>
          </cell>
          <cell r="B380" t="str">
            <v>Southern Worcester County Regional Vocational School District</v>
          </cell>
          <cell r="C380">
            <v>0</v>
          </cell>
          <cell r="D380" t="str">
            <v>2511050</v>
          </cell>
          <cell r="E380">
            <v>116.17370090341804</v>
          </cell>
          <cell r="F380">
            <v>1173</v>
          </cell>
          <cell r="G380">
            <v>9.9039813216895141</v>
          </cell>
          <cell r="H380" t="str">
            <v>Yes</v>
          </cell>
          <cell r="I380" t="str">
            <v>No</v>
          </cell>
          <cell r="J380" t="str">
            <v>Yes</v>
          </cell>
          <cell r="K380">
            <v>92824</v>
          </cell>
          <cell r="L380">
            <v>0</v>
          </cell>
          <cell r="M380">
            <v>51155</v>
          </cell>
          <cell r="N380">
            <v>55624</v>
          </cell>
          <cell r="O380">
            <v>106779</v>
          </cell>
          <cell r="P380">
            <v>199603</v>
          </cell>
          <cell r="Q380">
            <v>178651.14623392528</v>
          </cell>
          <cell r="R380">
            <v>20951.853766074724</v>
          </cell>
        </row>
        <row r="381">
          <cell r="A381" t="str">
            <v>0878</v>
          </cell>
          <cell r="B381" t="str">
            <v>Tri-County Regional Vocational Technical</v>
          </cell>
          <cell r="C381">
            <v>0</v>
          </cell>
          <cell r="D381" t="str">
            <v>2511735</v>
          </cell>
          <cell r="E381">
            <v>68.144849728728772</v>
          </cell>
          <cell r="F381">
            <v>939</v>
          </cell>
          <cell r="G381">
            <v>7.2571724950722816</v>
          </cell>
          <cell r="H381" t="str">
            <v>Yes</v>
          </cell>
          <cell r="I381" t="str">
            <v>No</v>
          </cell>
          <cell r="J381" t="str">
            <v>Yes</v>
          </cell>
          <cell r="K381">
            <v>59472</v>
          </cell>
          <cell r="L381">
            <v>0</v>
          </cell>
          <cell r="M381">
            <v>16672</v>
          </cell>
          <cell r="N381">
            <v>18533</v>
          </cell>
          <cell r="O381">
            <v>35205</v>
          </cell>
          <cell r="P381">
            <v>94677</v>
          </cell>
          <cell r="Q381">
            <v>88787.491354859842</v>
          </cell>
          <cell r="R381">
            <v>5889.5086451401585</v>
          </cell>
        </row>
        <row r="382">
          <cell r="A382" t="str">
            <v>0879</v>
          </cell>
          <cell r="B382" t="str">
            <v>Upper Cape Cod Regional Vocational Technical</v>
          </cell>
          <cell r="C382">
            <v>0</v>
          </cell>
          <cell r="D382" t="str">
            <v>2511800</v>
          </cell>
          <cell r="E382">
            <v>80.02678800528362</v>
          </cell>
          <cell r="F382">
            <v>744</v>
          </cell>
          <cell r="G382">
            <v>10.756288710387587</v>
          </cell>
          <cell r="H382" t="str">
            <v>Yes</v>
          </cell>
          <cell r="I382" t="str">
            <v>No</v>
          </cell>
          <cell r="J382" t="str">
            <v>Yes</v>
          </cell>
          <cell r="K382">
            <v>65035</v>
          </cell>
          <cell r="L382">
            <v>0</v>
          </cell>
          <cell r="M382">
            <v>30121</v>
          </cell>
          <cell r="N382">
            <v>33481</v>
          </cell>
          <cell r="O382">
            <v>63602</v>
          </cell>
          <cell r="P382">
            <v>128637</v>
          </cell>
          <cell r="Q382">
            <v>114908.46046422602</v>
          </cell>
          <cell r="R382">
            <v>13728.539535773976</v>
          </cell>
        </row>
        <row r="383">
          <cell r="A383" t="str">
            <v>0885</v>
          </cell>
          <cell r="B383" t="str">
            <v>Whittier Regional Vocational Technical</v>
          </cell>
          <cell r="C383">
            <v>0</v>
          </cell>
          <cell r="D383" t="str">
            <v>2512950</v>
          </cell>
          <cell r="E383">
            <v>146.71795023172939</v>
          </cell>
          <cell r="F383">
            <v>1282</v>
          </cell>
          <cell r="G383">
            <v>11.444457896390746</v>
          </cell>
          <cell r="H383" t="str">
            <v>Yes</v>
          </cell>
          <cell r="I383" t="str">
            <v>No</v>
          </cell>
          <cell r="J383" t="str">
            <v>Yes</v>
          </cell>
          <cell r="K383">
            <v>116880</v>
          </cell>
          <cell r="L383">
            <v>0</v>
          </cell>
          <cell r="M383">
            <v>71064</v>
          </cell>
          <cell r="N383">
            <v>79036</v>
          </cell>
          <cell r="O383">
            <v>150100</v>
          </cell>
          <cell r="P383">
            <v>266980</v>
          </cell>
          <cell r="Q383">
            <v>251175.16633682649</v>
          </cell>
          <cell r="R383">
            <v>15804.833663173515</v>
          </cell>
        </row>
        <row r="384">
          <cell r="A384" t="str">
            <v>0910</v>
          </cell>
          <cell r="B384" t="str">
            <v>Bristol County Agricultural</v>
          </cell>
          <cell r="C384">
            <v>0</v>
          </cell>
          <cell r="D384" t="str">
            <v>2503070</v>
          </cell>
          <cell r="E384">
            <v>45.862973035332196</v>
          </cell>
          <cell r="F384">
            <v>499</v>
          </cell>
          <cell r="G384">
            <v>9.1909765601867779</v>
          </cell>
          <cell r="H384" t="str">
            <v>Yes</v>
          </cell>
          <cell r="I384" t="str">
            <v>No</v>
          </cell>
          <cell r="J384" t="str">
            <v>Yes</v>
          </cell>
          <cell r="K384">
            <v>36378</v>
          </cell>
          <cell r="L384">
            <v>0</v>
          </cell>
          <cell r="M384">
            <v>22371</v>
          </cell>
          <cell r="N384">
            <v>25446</v>
          </cell>
          <cell r="O384">
            <v>47817</v>
          </cell>
          <cell r="P384">
            <v>84195</v>
          </cell>
          <cell r="Q384">
            <v>71370.844876684598</v>
          </cell>
          <cell r="R384">
            <v>12824.155123315402</v>
          </cell>
        </row>
        <row r="385">
          <cell r="A385" t="str">
            <v>0915</v>
          </cell>
          <cell r="B385" t="str">
            <v>Norfolk County Agricultural</v>
          </cell>
          <cell r="C385">
            <v>0</v>
          </cell>
          <cell r="D385" t="str">
            <v>2508650</v>
          </cell>
          <cell r="E385">
            <v>33.625293770690355</v>
          </cell>
          <cell r="F385">
            <v>588</v>
          </cell>
          <cell r="G385">
            <v>5.7185873759676973</v>
          </cell>
          <cell r="H385" t="str">
            <v>Yes</v>
          </cell>
          <cell r="I385" t="str">
            <v>No</v>
          </cell>
          <cell r="J385" t="str">
            <v>Yes</v>
          </cell>
          <cell r="K385">
            <v>26611</v>
          </cell>
          <cell r="L385">
            <v>0</v>
          </cell>
          <cell r="M385">
            <v>12043</v>
          </cell>
          <cell r="N385">
            <v>14465</v>
          </cell>
          <cell r="O385">
            <v>26508</v>
          </cell>
          <cell r="P385">
            <v>53119</v>
          </cell>
          <cell r="Q385">
            <v>44068.696285825063</v>
          </cell>
          <cell r="R385">
            <v>9050.3037141749373</v>
          </cell>
        </row>
        <row r="386">
          <cell r="A386" t="str">
            <v>3501</v>
          </cell>
          <cell r="B386" t="str">
            <v>Paulo Freire Social Justice Charter School (District)</v>
          </cell>
          <cell r="C386">
            <v>0</v>
          </cell>
          <cell r="D386" t="str">
            <v>2500547</v>
          </cell>
          <cell r="E386">
            <v>79.616899655385609</v>
          </cell>
          <cell r="F386">
            <v>243</v>
          </cell>
          <cell r="G386">
            <v>32.764156236784181</v>
          </cell>
          <cell r="H386" t="str">
            <v>Yes</v>
          </cell>
          <cell r="I386" t="str">
            <v>Yes</v>
          </cell>
          <cell r="J386" t="str">
            <v>Yes</v>
          </cell>
          <cell r="K386">
            <v>82071</v>
          </cell>
          <cell r="L386">
            <v>25797</v>
          </cell>
          <cell r="M386">
            <v>74388</v>
          </cell>
          <cell r="N386">
            <v>93045</v>
          </cell>
          <cell r="O386">
            <v>167433</v>
          </cell>
          <cell r="P386">
            <v>275301</v>
          </cell>
          <cell r="Q386">
            <v>289791.03405948333</v>
          </cell>
          <cell r="R386">
            <v>-14490.034059483325</v>
          </cell>
        </row>
        <row r="387">
          <cell r="A387" t="str">
            <v>3502</v>
          </cell>
          <cell r="B387" t="str">
            <v>Baystate Academy Charter Public School (District)</v>
          </cell>
          <cell r="C387">
            <v>0</v>
          </cell>
          <cell r="D387" t="str">
            <v>2500550</v>
          </cell>
          <cell r="E387">
            <v>136.33306999282689</v>
          </cell>
          <cell r="F387">
            <v>456</v>
          </cell>
          <cell r="G387">
            <v>29.89760306860239</v>
          </cell>
          <cell r="H387" t="str">
            <v>Yes</v>
          </cell>
          <cell r="I387" t="str">
            <v>Yes</v>
          </cell>
          <cell r="J387" t="str">
            <v>Yes</v>
          </cell>
          <cell r="K387">
            <v>116026</v>
          </cell>
          <cell r="L387">
            <v>33358</v>
          </cell>
          <cell r="M387">
            <v>109079</v>
          </cell>
          <cell r="N387">
            <v>135275</v>
          </cell>
          <cell r="O387">
            <v>244354</v>
          </cell>
          <cell r="P387">
            <v>393738</v>
          </cell>
          <cell r="Q387">
            <v>398883.61079391785</v>
          </cell>
          <cell r="R387">
            <v>-5145.6107939178473</v>
          </cell>
        </row>
        <row r="388">
          <cell r="A388" t="str">
            <v>3503</v>
          </cell>
          <cell r="B388" t="str">
            <v>Collegiate Charter School of Lowell (District)</v>
          </cell>
          <cell r="C388">
            <v>0</v>
          </cell>
          <cell r="D388" t="str">
            <v>2500545</v>
          </cell>
          <cell r="E388">
            <v>193.72509909026476</v>
          </cell>
          <cell r="F388">
            <v>1117</v>
          </cell>
          <cell r="G388">
            <v>17.34333922025645</v>
          </cell>
          <cell r="H388" t="str">
            <v>Yes</v>
          </cell>
          <cell r="I388" t="str">
            <v>Yes</v>
          </cell>
          <cell r="J388" t="str">
            <v>Yes</v>
          </cell>
          <cell r="K388">
            <v>142365</v>
          </cell>
          <cell r="L388">
            <v>43784</v>
          </cell>
          <cell r="M388">
            <v>126430</v>
          </cell>
          <cell r="N388">
            <v>147559</v>
          </cell>
          <cell r="O388">
            <v>273989</v>
          </cell>
          <cell r="P388">
            <v>460138</v>
          </cell>
          <cell r="Q388">
            <v>325973.53202898748</v>
          </cell>
          <cell r="R388">
            <v>134164.46797101252</v>
          </cell>
        </row>
        <row r="389">
          <cell r="A389" t="str">
            <v>3505</v>
          </cell>
          <cell r="B389" t="str">
            <v>UP Academy Charter School of Dorchester (District)</v>
          </cell>
          <cell r="C389">
            <v>0</v>
          </cell>
          <cell r="D389" t="str">
            <v>2500549</v>
          </cell>
          <cell r="E389">
            <v>197.04338808836448</v>
          </cell>
          <cell r="F389">
            <v>594</v>
          </cell>
          <cell r="G389">
            <v>33.172287556963724</v>
          </cell>
          <cell r="H389" t="str">
            <v>Yes</v>
          </cell>
          <cell r="I389" t="str">
            <v>Yes</v>
          </cell>
          <cell r="J389" t="str">
            <v>Yes</v>
          </cell>
          <cell r="K389">
            <v>195202</v>
          </cell>
          <cell r="L389">
            <v>55384</v>
          </cell>
          <cell r="M389">
            <v>192848</v>
          </cell>
          <cell r="N389">
            <v>257651</v>
          </cell>
          <cell r="O389">
            <v>450499</v>
          </cell>
          <cell r="P389">
            <v>701085</v>
          </cell>
          <cell r="Q389">
            <v>702080.68191515957</v>
          </cell>
          <cell r="R389">
            <v>-995.68191515957005</v>
          </cell>
        </row>
        <row r="390">
          <cell r="A390" t="str">
            <v>3506</v>
          </cell>
          <cell r="B390" t="str">
            <v>Pioneer Charter School of Science II (PCSS-II) (District)</v>
          </cell>
          <cell r="C390">
            <v>1</v>
          </cell>
          <cell r="D390" t="str">
            <v>2500546</v>
          </cell>
          <cell r="E390">
            <v>44.074980948632067</v>
          </cell>
          <cell r="F390">
            <v>376</v>
          </cell>
          <cell r="G390">
            <v>11.722069401231924</v>
          </cell>
          <cell r="H390" t="str">
            <v>Yes</v>
          </cell>
          <cell r="I390" t="str">
            <v>No</v>
          </cell>
          <cell r="J390" t="str">
            <v>Yes</v>
          </cell>
          <cell r="K390">
            <v>34709</v>
          </cell>
          <cell r="L390">
            <v>0</v>
          </cell>
          <cell r="M390">
            <v>23656</v>
          </cell>
          <cell r="N390">
            <v>26755</v>
          </cell>
          <cell r="O390">
            <v>50411</v>
          </cell>
          <cell r="P390">
            <v>85120</v>
          </cell>
          <cell r="Q390">
            <v>66210.060689973645</v>
          </cell>
          <cell r="R390">
            <v>18909.939310026355</v>
          </cell>
        </row>
        <row r="391">
          <cell r="A391" t="str">
            <v>3508</v>
          </cell>
          <cell r="B391" t="str">
            <v>Phoenix Academy Public Charter High School Springfield (District)</v>
          </cell>
          <cell r="C391">
            <v>0</v>
          </cell>
          <cell r="D391" t="str">
            <v>2500555</v>
          </cell>
          <cell r="E391">
            <v>56.370582505022568</v>
          </cell>
          <cell r="F391">
            <v>175</v>
          </cell>
          <cell r="G391">
            <v>32.211761431441467</v>
          </cell>
          <cell r="H391" t="str">
            <v>Yes</v>
          </cell>
          <cell r="I391" t="str">
            <v>Yes</v>
          </cell>
          <cell r="J391" t="str">
            <v>Yes</v>
          </cell>
          <cell r="K391">
            <v>64986</v>
          </cell>
          <cell r="L391">
            <v>18421</v>
          </cell>
          <cell r="M391">
            <v>56459</v>
          </cell>
          <cell r="N391">
            <v>72429</v>
          </cell>
          <cell r="O391">
            <v>128888</v>
          </cell>
          <cell r="P391">
            <v>212295</v>
          </cell>
          <cell r="Q391">
            <v>223468.95634840277</v>
          </cell>
          <cell r="R391">
            <v>-11173.956348402775</v>
          </cell>
        </row>
        <row r="392">
          <cell r="A392" t="str">
            <v>3509</v>
          </cell>
          <cell r="B392" t="str">
            <v>Argosy Collegiate Charter School (District)</v>
          </cell>
          <cell r="C392">
            <v>0</v>
          </cell>
          <cell r="D392" t="str">
            <v>2500552</v>
          </cell>
          <cell r="E392">
            <v>141.40648986637513</v>
          </cell>
          <cell r="F392">
            <v>566</v>
          </cell>
          <cell r="G392">
            <v>24.983478774977939</v>
          </cell>
          <cell r="H392" t="str">
            <v>Yes</v>
          </cell>
          <cell r="I392" t="str">
            <v>Yes</v>
          </cell>
          <cell r="J392" t="str">
            <v>Yes</v>
          </cell>
          <cell r="K392">
            <v>105268</v>
          </cell>
          <cell r="L392">
            <v>34451</v>
          </cell>
          <cell r="M392">
            <v>94376</v>
          </cell>
          <cell r="N392">
            <v>109884</v>
          </cell>
          <cell r="O392">
            <v>204260</v>
          </cell>
          <cell r="P392">
            <v>343979</v>
          </cell>
          <cell r="Q392">
            <v>325172</v>
          </cell>
          <cell r="R392">
            <v>18807</v>
          </cell>
        </row>
        <row r="393">
          <cell r="A393" t="str">
            <v>3510</v>
          </cell>
          <cell r="B393" t="str">
            <v>Springfield Preparatory Charter School (District)</v>
          </cell>
          <cell r="C393">
            <v>1</v>
          </cell>
          <cell r="D393" t="str">
            <v>2510001</v>
          </cell>
          <cell r="E393">
            <v>118.97657803073558</v>
          </cell>
          <cell r="F393">
            <v>433</v>
          </cell>
          <cell r="G393">
            <v>27.477269753056706</v>
          </cell>
          <cell r="H393" t="str">
            <v>Yes</v>
          </cell>
          <cell r="I393" t="str">
            <v>Yes</v>
          </cell>
          <cell r="J393" t="str">
            <v>Yes</v>
          </cell>
          <cell r="K393">
            <v>112238</v>
          </cell>
          <cell r="L393">
            <v>31055</v>
          </cell>
          <cell r="M393">
            <v>95275</v>
          </cell>
          <cell r="N393">
            <v>122383</v>
          </cell>
          <cell r="O393">
            <v>217658</v>
          </cell>
          <cell r="P393">
            <v>360951</v>
          </cell>
          <cell r="Q393">
            <v>401056.82575757575</v>
          </cell>
          <cell r="R393">
            <v>-40105.825757575745</v>
          </cell>
        </row>
        <row r="394">
          <cell r="A394" t="str">
            <v>3513</v>
          </cell>
          <cell r="B394" t="str">
            <v>New Heights Charter School of Brockton (District)</v>
          </cell>
          <cell r="C394">
            <v>0</v>
          </cell>
          <cell r="D394" t="str">
            <v>2510002</v>
          </cell>
          <cell r="E394">
            <v>87.719013434102621</v>
          </cell>
          <cell r="F394">
            <v>744</v>
          </cell>
          <cell r="G394">
            <v>11.790189977701969</v>
          </cell>
          <cell r="H394" t="str">
            <v>Yes</v>
          </cell>
          <cell r="I394" t="str">
            <v>No</v>
          </cell>
          <cell r="J394" t="str">
            <v>Yes</v>
          </cell>
          <cell r="K394">
            <v>89820</v>
          </cell>
          <cell r="L394">
            <v>0</v>
          </cell>
          <cell r="M394">
            <v>53363</v>
          </cell>
          <cell r="N394">
            <v>58955</v>
          </cell>
          <cell r="O394">
            <v>112318</v>
          </cell>
          <cell r="P394">
            <v>202138</v>
          </cell>
          <cell r="Q394">
            <v>231685.20481619934</v>
          </cell>
          <cell r="R394">
            <v>-29547.204816199344</v>
          </cell>
        </row>
        <row r="395">
          <cell r="A395" t="str">
            <v>3514</v>
          </cell>
          <cell r="B395" t="str">
            <v>Libertas Academy Charter School (District)</v>
          </cell>
          <cell r="C395">
            <v>1</v>
          </cell>
          <cell r="D395" t="str">
            <v>2510013</v>
          </cell>
          <cell r="E395">
            <v>104.97639905953054</v>
          </cell>
          <cell r="F395">
            <v>332</v>
          </cell>
          <cell r="G395">
            <v>31.619397307087517</v>
          </cell>
          <cell r="H395" t="str">
            <v>Yes</v>
          </cell>
          <cell r="I395" t="str">
            <v>Yes</v>
          </cell>
          <cell r="J395" t="str">
            <v>Yes</v>
          </cell>
          <cell r="K395">
            <v>104165</v>
          </cell>
          <cell r="L395">
            <v>28187</v>
          </cell>
          <cell r="M395">
            <v>87118</v>
          </cell>
          <cell r="N395">
            <v>112114</v>
          </cell>
          <cell r="O395">
            <v>199232</v>
          </cell>
          <cell r="P395">
            <v>331584</v>
          </cell>
          <cell r="Q395">
            <v>349036.59715639806</v>
          </cell>
          <cell r="R395">
            <v>-17452.597156398057</v>
          </cell>
        </row>
        <row r="396">
          <cell r="A396" t="str">
            <v>3515</v>
          </cell>
          <cell r="B396" t="str">
            <v>Old Sturbridge Academy Charter Public School (District)</v>
          </cell>
          <cell r="C396">
            <v>1</v>
          </cell>
          <cell r="D396" t="str">
            <v>2510014</v>
          </cell>
          <cell r="E396">
            <v>41.99142533396801</v>
          </cell>
          <cell r="F396">
            <v>320</v>
          </cell>
          <cell r="G396">
            <v>13.122320416865021</v>
          </cell>
          <cell r="H396" t="str">
            <v>Yes</v>
          </cell>
          <cell r="I396" t="str">
            <v>No</v>
          </cell>
          <cell r="J396" t="str">
            <v>Yes</v>
          </cell>
          <cell r="K396">
            <v>39742</v>
          </cell>
          <cell r="L396">
            <v>0</v>
          </cell>
          <cell r="M396">
            <v>20443</v>
          </cell>
          <cell r="N396">
            <v>21928</v>
          </cell>
          <cell r="O396">
            <v>42371</v>
          </cell>
          <cell r="P396">
            <v>82113</v>
          </cell>
          <cell r="Q396">
            <v>87064.819277108443</v>
          </cell>
          <cell r="R396">
            <v>-4951.8192771084432</v>
          </cell>
        </row>
        <row r="397">
          <cell r="A397" t="str">
            <v>3516</v>
          </cell>
          <cell r="B397" t="str">
            <v>Hampden Charter School of Science West (District)</v>
          </cell>
          <cell r="C397">
            <v>0</v>
          </cell>
          <cell r="D397" t="str">
            <v>2510021</v>
          </cell>
          <cell r="E397">
            <v>80.137205388498955</v>
          </cell>
          <cell r="F397">
            <v>368</v>
          </cell>
          <cell r="G397">
            <v>21.77641450774431</v>
          </cell>
          <cell r="H397" t="str">
            <v>Yes</v>
          </cell>
          <cell r="I397" t="str">
            <v>Yes</v>
          </cell>
          <cell r="J397" t="str">
            <v>Yes</v>
          </cell>
          <cell r="K397">
            <v>76893</v>
          </cell>
          <cell r="L397">
            <v>22132</v>
          </cell>
          <cell r="M397">
            <v>65187</v>
          </cell>
          <cell r="N397">
            <v>80820</v>
          </cell>
          <cell r="O397">
            <v>146007</v>
          </cell>
          <cell r="P397">
            <v>245032</v>
          </cell>
          <cell r="Q397">
            <v>272257.44512195123</v>
          </cell>
          <cell r="R397">
            <v>-27225.445121951227</v>
          </cell>
        </row>
        <row r="398">
          <cell r="A398" t="str">
            <v>3517</v>
          </cell>
          <cell r="B398" t="str">
            <v>Map Academy Charter School (District)</v>
          </cell>
          <cell r="C398">
            <v>1</v>
          </cell>
          <cell r="D398" t="str">
            <v>2510022</v>
          </cell>
          <cell r="E398">
            <v>35.7857513901658</v>
          </cell>
          <cell r="F398">
            <v>223</v>
          </cell>
          <cell r="G398">
            <v>16.047422148056402</v>
          </cell>
          <cell r="H398" t="str">
            <v>Yes</v>
          </cell>
          <cell r="I398" t="str">
            <v>Yes</v>
          </cell>
          <cell r="J398" t="str">
            <v>Yes</v>
          </cell>
          <cell r="K398">
            <v>34000</v>
          </cell>
          <cell r="L398">
            <v>1875</v>
          </cell>
          <cell r="M398">
            <v>12644</v>
          </cell>
          <cell r="N398">
            <v>14085</v>
          </cell>
          <cell r="O398">
            <v>26729</v>
          </cell>
          <cell r="P398">
            <v>62604</v>
          </cell>
          <cell r="Q398">
            <v>63489.647320234551</v>
          </cell>
          <cell r="R398">
            <v>-885.64732023455144</v>
          </cell>
        </row>
        <row r="399">
          <cell r="A399" t="str">
            <v>3518</v>
          </cell>
          <cell r="B399" t="str">
            <v>Phoenix Academy Public Charter High School Lawrence (District)</v>
          </cell>
          <cell r="C399">
            <v>0</v>
          </cell>
          <cell r="D399" t="str">
            <v>2510024</v>
          </cell>
          <cell r="E399">
            <v>32.549595715192716</v>
          </cell>
          <cell r="F399">
            <v>138</v>
          </cell>
          <cell r="G399">
            <v>23.586663561733854</v>
          </cell>
          <cell r="H399" t="str">
            <v>Yes</v>
          </cell>
          <cell r="I399" t="str">
            <v>Yes</v>
          </cell>
          <cell r="J399" t="str">
            <v>Yes</v>
          </cell>
          <cell r="K399">
            <v>31473</v>
          </cell>
          <cell r="L399">
            <v>9535</v>
          </cell>
          <cell r="M399">
            <v>24187</v>
          </cell>
          <cell r="N399">
            <v>27884</v>
          </cell>
          <cell r="O399">
            <v>52071</v>
          </cell>
          <cell r="P399">
            <v>93079</v>
          </cell>
          <cell r="Q399">
            <v>103420</v>
          </cell>
          <cell r="R399">
            <v>-10341</v>
          </cell>
        </row>
        <row r="400">
          <cell r="A400" t="str">
            <v>3901</v>
          </cell>
          <cell r="B400" t="str">
            <v>Greater Commonwealth Virtual District</v>
          </cell>
          <cell r="C400">
            <v>0</v>
          </cell>
          <cell r="D400" t="str">
            <v>2500551</v>
          </cell>
          <cell r="E400">
            <v>171.63340068747166</v>
          </cell>
          <cell r="F400">
            <v>1030</v>
          </cell>
          <cell r="G400">
            <v>16.663436959948783</v>
          </cell>
          <cell r="H400" t="str">
            <v>Yes</v>
          </cell>
          <cell r="I400" t="str">
            <v>Yes</v>
          </cell>
          <cell r="J400" t="str">
            <v>Yes</v>
          </cell>
          <cell r="K400">
            <v>133037</v>
          </cell>
          <cell r="L400">
            <v>24716</v>
          </cell>
          <cell r="M400">
            <v>92412</v>
          </cell>
          <cell r="N400">
            <v>109331</v>
          </cell>
          <cell r="O400">
            <v>201743</v>
          </cell>
          <cell r="P400">
            <v>359496</v>
          </cell>
          <cell r="Q400">
            <v>343171.14522481977</v>
          </cell>
          <cell r="R400">
            <v>16324.854775180225</v>
          </cell>
        </row>
        <row r="401">
          <cell r="A401" t="str">
            <v>3902</v>
          </cell>
          <cell r="B401" t="str">
            <v>TEC Connections Academy Commonwealth Virtual School District</v>
          </cell>
          <cell r="C401">
            <v>0</v>
          </cell>
          <cell r="D401" t="str">
            <v>2500556</v>
          </cell>
          <cell r="E401">
            <v>413.33244543819075</v>
          </cell>
          <cell r="F401">
            <v>2686</v>
          </cell>
          <cell r="G401">
            <v>15.388400798145765</v>
          </cell>
          <cell r="H401" t="str">
            <v>Yes</v>
          </cell>
          <cell r="I401" t="str">
            <v>Yes</v>
          </cell>
          <cell r="J401" t="str">
            <v>Yes</v>
          </cell>
          <cell r="K401">
            <v>328412</v>
          </cell>
          <cell r="L401">
            <v>60257</v>
          </cell>
          <cell r="M401">
            <v>223727</v>
          </cell>
          <cell r="N401">
            <v>265881</v>
          </cell>
          <cell r="O401">
            <v>489608</v>
          </cell>
          <cell r="P401">
            <v>878277</v>
          </cell>
          <cell r="Q401">
            <v>859289.5699748802</v>
          </cell>
          <cell r="R401">
            <v>18987.4300251198</v>
          </cell>
        </row>
      </sheetData>
      <sheetData sheetId="4">
        <row r="3">
          <cell r="C3">
            <v>2501650</v>
          </cell>
          <cell r="D3" t="str">
            <v>Abington School District</v>
          </cell>
          <cell r="E3">
            <v>139</v>
          </cell>
          <cell r="F3">
            <v>2519</v>
          </cell>
          <cell r="G3">
            <v>5.5180627233028981E-2</v>
          </cell>
          <cell r="H3">
            <v>17132</v>
          </cell>
          <cell r="I3">
            <v>1</v>
          </cell>
        </row>
        <row r="4">
          <cell r="C4">
            <v>2501710</v>
          </cell>
          <cell r="D4" t="str">
            <v>Acton-Boxborough Regional School District</v>
          </cell>
          <cell r="E4">
            <v>181</v>
          </cell>
          <cell r="F4">
            <v>5820</v>
          </cell>
          <cell r="G4">
            <v>3.1099656357388317E-2</v>
          </cell>
          <cell r="H4">
            <v>29215</v>
          </cell>
          <cell r="I4">
            <v>0</v>
          </cell>
        </row>
        <row r="5">
          <cell r="C5">
            <v>2501740</v>
          </cell>
          <cell r="D5" t="str">
            <v>Acushnet School District</v>
          </cell>
          <cell r="E5">
            <v>81</v>
          </cell>
          <cell r="F5">
            <v>1034</v>
          </cell>
          <cell r="G5">
            <v>7.8336557059961315E-2</v>
          </cell>
          <cell r="H5">
            <v>10576</v>
          </cell>
          <cell r="I5">
            <v>1</v>
          </cell>
        </row>
        <row r="6">
          <cell r="C6">
            <v>2501800</v>
          </cell>
          <cell r="D6" t="str">
            <v>Agawam School District</v>
          </cell>
          <cell r="E6">
            <v>525</v>
          </cell>
          <cell r="F6">
            <v>3955</v>
          </cell>
          <cell r="G6">
            <v>0.13274336283185842</v>
          </cell>
          <cell r="H6">
            <v>28501</v>
          </cell>
          <cell r="I6">
            <v>0</v>
          </cell>
        </row>
        <row r="7">
          <cell r="C7">
            <v>2501860</v>
          </cell>
          <cell r="D7" t="str">
            <v>Amesbury School District</v>
          </cell>
          <cell r="E7">
            <v>197</v>
          </cell>
          <cell r="F7">
            <v>2333</v>
          </cell>
          <cell r="G7">
            <v>8.4440634376339474E-2</v>
          </cell>
          <cell r="H7">
            <v>17307</v>
          </cell>
          <cell r="I7">
            <v>1</v>
          </cell>
        </row>
        <row r="8">
          <cell r="C8">
            <v>2501890</v>
          </cell>
          <cell r="D8" t="str">
            <v>Amherst School District</v>
          </cell>
          <cell r="E8">
            <v>162</v>
          </cell>
          <cell r="F8">
            <v>1334</v>
          </cell>
          <cell r="G8">
            <v>0.12143928035982009</v>
          </cell>
          <cell r="H8">
            <v>39085</v>
          </cell>
          <cell r="I8">
            <v>0</v>
          </cell>
        </row>
        <row r="9">
          <cell r="C9">
            <v>2501920</v>
          </cell>
          <cell r="D9" t="str">
            <v>Amherst-Pelham School District</v>
          </cell>
          <cell r="E9">
            <v>173</v>
          </cell>
          <cell r="F9">
            <v>1672</v>
          </cell>
          <cell r="G9">
            <v>0.1034688995215311</v>
          </cell>
          <cell r="H9">
            <v>43940</v>
          </cell>
          <cell r="I9">
            <v>0</v>
          </cell>
        </row>
        <row r="10">
          <cell r="C10">
            <v>2501950</v>
          </cell>
          <cell r="D10" t="str">
            <v>Andover School District</v>
          </cell>
          <cell r="E10">
            <v>207</v>
          </cell>
          <cell r="F10">
            <v>6808</v>
          </cell>
          <cell r="G10">
            <v>3.0405405405405407E-2</v>
          </cell>
          <cell r="H10">
            <v>36445</v>
          </cell>
          <cell r="I10">
            <v>0</v>
          </cell>
        </row>
        <row r="11">
          <cell r="C11">
            <v>2501980</v>
          </cell>
          <cell r="D11" t="str">
            <v>Arlington School District</v>
          </cell>
          <cell r="E11">
            <v>200</v>
          </cell>
          <cell r="F11">
            <v>6801</v>
          </cell>
          <cell r="G11">
            <v>2.9407440082340832E-2</v>
          </cell>
          <cell r="H11">
            <v>45818</v>
          </cell>
          <cell r="I11">
            <v>0</v>
          </cell>
        </row>
        <row r="12">
          <cell r="C12">
            <v>2502040</v>
          </cell>
          <cell r="D12" t="str">
            <v>Ashburnham-Westminster School District</v>
          </cell>
          <cell r="E12">
            <v>128</v>
          </cell>
          <cell r="F12">
            <v>2606</v>
          </cell>
          <cell r="G12">
            <v>4.9117421335379892E-2</v>
          </cell>
          <cell r="H12">
            <v>14527</v>
          </cell>
          <cell r="I12">
            <v>1</v>
          </cell>
        </row>
        <row r="13">
          <cell r="C13">
            <v>2502100</v>
          </cell>
          <cell r="D13" t="str">
            <v>Ashland School District</v>
          </cell>
          <cell r="E13">
            <v>157</v>
          </cell>
          <cell r="F13">
            <v>2937</v>
          </cell>
          <cell r="G13">
            <v>5.3455907388491659E-2</v>
          </cell>
          <cell r="H13">
            <v>18633</v>
          </cell>
          <cell r="I13">
            <v>1</v>
          </cell>
        </row>
        <row r="14">
          <cell r="C14">
            <v>2502160</v>
          </cell>
          <cell r="D14" t="str">
            <v>Athol-Royalston School District</v>
          </cell>
          <cell r="E14">
            <v>333</v>
          </cell>
          <cell r="F14">
            <v>2044</v>
          </cell>
          <cell r="G14">
            <v>0.16291585127201566</v>
          </cell>
          <cell r="H14">
            <v>13194</v>
          </cell>
          <cell r="I14">
            <v>1</v>
          </cell>
        </row>
        <row r="15">
          <cell r="C15">
            <v>2502190</v>
          </cell>
          <cell r="D15" t="str">
            <v>Attleboro School District</v>
          </cell>
          <cell r="E15">
            <v>687</v>
          </cell>
          <cell r="F15">
            <v>6915</v>
          </cell>
          <cell r="G15">
            <v>9.9349240780911063E-2</v>
          </cell>
          <cell r="H15">
            <v>46538</v>
          </cell>
          <cell r="I15">
            <v>0</v>
          </cell>
        </row>
        <row r="16">
          <cell r="C16">
            <v>2502220</v>
          </cell>
          <cell r="D16" t="str">
            <v>Auburn School District</v>
          </cell>
          <cell r="E16">
            <v>170</v>
          </cell>
          <cell r="F16">
            <v>2606</v>
          </cell>
          <cell r="G16">
            <v>6.5234075211051415E-2</v>
          </cell>
          <cell r="H16">
            <v>16887</v>
          </cell>
          <cell r="I16">
            <v>1</v>
          </cell>
        </row>
        <row r="17">
          <cell r="C17">
            <v>2502250</v>
          </cell>
          <cell r="D17" t="str">
            <v>Avon School District</v>
          </cell>
          <cell r="E17">
            <v>50</v>
          </cell>
          <cell r="F17">
            <v>730</v>
          </cell>
          <cell r="G17">
            <v>6.8493150684931503E-2</v>
          </cell>
          <cell r="H17">
            <v>4767</v>
          </cell>
          <cell r="I17">
            <v>1</v>
          </cell>
        </row>
        <row r="18">
          <cell r="C18">
            <v>2500542</v>
          </cell>
          <cell r="D18" t="str">
            <v>Ayer-Shirley School District</v>
          </cell>
          <cell r="E18">
            <v>157</v>
          </cell>
          <cell r="F18">
            <v>2043</v>
          </cell>
          <cell r="G18">
            <v>7.684777288301517E-2</v>
          </cell>
          <cell r="H18">
            <v>15742</v>
          </cell>
          <cell r="I18">
            <v>1</v>
          </cell>
        </row>
        <row r="19">
          <cell r="C19">
            <v>2502310</v>
          </cell>
          <cell r="D19" t="str">
            <v>Barnstable School District</v>
          </cell>
          <cell r="E19">
            <v>740</v>
          </cell>
          <cell r="F19">
            <v>6175</v>
          </cell>
          <cell r="G19">
            <v>0.11983805668016194</v>
          </cell>
          <cell r="H19">
            <v>49645</v>
          </cell>
          <cell r="I19">
            <v>0</v>
          </cell>
        </row>
        <row r="20">
          <cell r="C20">
            <v>2502400</v>
          </cell>
          <cell r="D20" t="str">
            <v>Bedford School District</v>
          </cell>
          <cell r="E20">
            <v>86</v>
          </cell>
          <cell r="F20">
            <v>2537</v>
          </cell>
          <cell r="G20">
            <v>3.3898305084745763E-2</v>
          </cell>
          <cell r="H20">
            <v>14231</v>
          </cell>
          <cell r="I20">
            <v>1</v>
          </cell>
        </row>
        <row r="21">
          <cell r="C21">
            <v>2502430</v>
          </cell>
          <cell r="D21" t="str">
            <v>Belchertown School District</v>
          </cell>
          <cell r="E21">
            <v>155</v>
          </cell>
          <cell r="F21">
            <v>2398</v>
          </cell>
          <cell r="G21">
            <v>6.4637197664720605E-2</v>
          </cell>
          <cell r="H21">
            <v>15280</v>
          </cell>
          <cell r="I21">
            <v>1</v>
          </cell>
        </row>
        <row r="22">
          <cell r="C22">
            <v>2502460</v>
          </cell>
          <cell r="D22" t="str">
            <v>Bellingham School District</v>
          </cell>
          <cell r="E22">
            <v>151</v>
          </cell>
          <cell r="F22">
            <v>2458</v>
          </cell>
          <cell r="G22">
            <v>6.1432058584214806E-2</v>
          </cell>
          <cell r="H22">
            <v>16911</v>
          </cell>
          <cell r="I22">
            <v>1</v>
          </cell>
        </row>
        <row r="23">
          <cell r="C23">
            <v>2502490</v>
          </cell>
          <cell r="D23" t="str">
            <v>Belmont School District</v>
          </cell>
          <cell r="E23">
            <v>174</v>
          </cell>
          <cell r="F23">
            <v>5064</v>
          </cell>
          <cell r="G23">
            <v>3.4360189573459717E-2</v>
          </cell>
          <cell r="H23">
            <v>27006</v>
          </cell>
          <cell r="I23">
            <v>0</v>
          </cell>
        </row>
        <row r="24">
          <cell r="C24">
            <v>2502520</v>
          </cell>
          <cell r="D24" t="str">
            <v>Berkley School District</v>
          </cell>
          <cell r="E24">
            <v>39</v>
          </cell>
          <cell r="F24">
            <v>810</v>
          </cell>
          <cell r="G24">
            <v>4.8148148148148148E-2</v>
          </cell>
          <cell r="H24">
            <v>6775</v>
          </cell>
          <cell r="I24">
            <v>1</v>
          </cell>
        </row>
        <row r="25">
          <cell r="C25">
            <v>2502530</v>
          </cell>
          <cell r="D25" t="str">
            <v>Berkshire Hills School District</v>
          </cell>
          <cell r="E25">
            <v>168</v>
          </cell>
          <cell r="F25">
            <v>1318</v>
          </cell>
          <cell r="G25">
            <v>0.12746585735963581</v>
          </cell>
          <cell r="H25">
            <v>10503</v>
          </cell>
          <cell r="I25">
            <v>1</v>
          </cell>
        </row>
        <row r="26">
          <cell r="C26">
            <v>2502580</v>
          </cell>
          <cell r="D26" t="str">
            <v>Berlin-Boylston School District</v>
          </cell>
          <cell r="E26">
            <v>56</v>
          </cell>
          <cell r="F26">
            <v>1255</v>
          </cell>
          <cell r="G26">
            <v>4.4621513944223111E-2</v>
          </cell>
          <cell r="H26">
            <v>8006</v>
          </cell>
          <cell r="I26">
            <v>1</v>
          </cell>
        </row>
        <row r="27">
          <cell r="C27">
            <v>2502640</v>
          </cell>
          <cell r="D27" t="str">
            <v>Beverly School District</v>
          </cell>
          <cell r="E27">
            <v>451</v>
          </cell>
          <cell r="F27">
            <v>5483</v>
          </cell>
          <cell r="G27">
            <v>8.2254240379354374E-2</v>
          </cell>
          <cell r="H27">
            <v>42525</v>
          </cell>
          <cell r="I27">
            <v>0</v>
          </cell>
        </row>
        <row r="28">
          <cell r="C28">
            <v>2502670</v>
          </cell>
          <cell r="D28" t="str">
            <v>Billerica School District</v>
          </cell>
          <cell r="E28">
            <v>312</v>
          </cell>
          <cell r="F28">
            <v>5980</v>
          </cell>
          <cell r="G28">
            <v>5.2173913043478258E-2</v>
          </cell>
          <cell r="H28">
            <v>41674</v>
          </cell>
          <cell r="I28">
            <v>0</v>
          </cell>
        </row>
        <row r="29">
          <cell r="C29">
            <v>2502715</v>
          </cell>
          <cell r="D29" t="str">
            <v>Blackstone-Millville School District</v>
          </cell>
          <cell r="E29">
            <v>140</v>
          </cell>
          <cell r="F29">
            <v>1970</v>
          </cell>
          <cell r="G29">
            <v>7.1065989847715741E-2</v>
          </cell>
          <cell r="H29">
            <v>12381</v>
          </cell>
          <cell r="I29">
            <v>1</v>
          </cell>
        </row>
        <row r="30">
          <cell r="C30">
            <v>2502790</v>
          </cell>
          <cell r="D30" t="str">
            <v>Boston School District</v>
          </cell>
          <cell r="E30">
            <v>16947</v>
          </cell>
          <cell r="F30">
            <v>70117</v>
          </cell>
          <cell r="G30">
            <v>0.24169602236262247</v>
          </cell>
          <cell r="H30">
            <v>653046</v>
          </cell>
          <cell r="I30">
            <v>0</v>
          </cell>
        </row>
        <row r="31">
          <cell r="C31">
            <v>2502820</v>
          </cell>
          <cell r="D31" t="str">
            <v>Bourne School District</v>
          </cell>
          <cell r="E31">
            <v>197</v>
          </cell>
          <cell r="F31">
            <v>2256</v>
          </cell>
          <cell r="G31">
            <v>8.7322695035460987E-2</v>
          </cell>
          <cell r="H31">
            <v>20757</v>
          </cell>
          <cell r="I31">
            <v>0</v>
          </cell>
        </row>
        <row r="32">
          <cell r="C32">
            <v>2502880</v>
          </cell>
          <cell r="D32" t="str">
            <v>Boxford School District</v>
          </cell>
          <cell r="E32">
            <v>26</v>
          </cell>
          <cell r="F32">
            <v>826</v>
          </cell>
          <cell r="G32">
            <v>3.1476997578692496E-2</v>
          </cell>
          <cell r="H32">
            <v>8175</v>
          </cell>
          <cell r="I32">
            <v>1</v>
          </cell>
        </row>
        <row r="33">
          <cell r="C33">
            <v>2502940</v>
          </cell>
          <cell r="D33" t="str">
            <v>Braintree School District</v>
          </cell>
          <cell r="E33">
            <v>435</v>
          </cell>
          <cell r="F33">
            <v>6224</v>
          </cell>
          <cell r="G33">
            <v>6.9890745501285351E-2</v>
          </cell>
          <cell r="H33">
            <v>39063</v>
          </cell>
          <cell r="I33">
            <v>0</v>
          </cell>
        </row>
        <row r="34">
          <cell r="C34">
            <v>2502970</v>
          </cell>
          <cell r="D34" t="str">
            <v>Brewster School District</v>
          </cell>
          <cell r="E34">
            <v>66</v>
          </cell>
          <cell r="F34">
            <v>447</v>
          </cell>
          <cell r="G34">
            <v>0.1476510067114094</v>
          </cell>
          <cell r="H34">
            <v>10472</v>
          </cell>
          <cell r="I34">
            <v>1</v>
          </cell>
        </row>
        <row r="35">
          <cell r="C35">
            <v>2503030</v>
          </cell>
          <cell r="D35" t="str">
            <v>Bridgewater-Raynham School District</v>
          </cell>
          <cell r="E35">
            <v>339</v>
          </cell>
          <cell r="F35">
            <v>6426</v>
          </cell>
          <cell r="G35">
            <v>5.2754435107376284E-2</v>
          </cell>
          <cell r="H35">
            <v>43918</v>
          </cell>
          <cell r="I35">
            <v>0</v>
          </cell>
        </row>
        <row r="36">
          <cell r="C36">
            <v>2503060</v>
          </cell>
          <cell r="D36" t="str">
            <v>Brimfield School District</v>
          </cell>
          <cell r="E36">
            <v>20</v>
          </cell>
          <cell r="F36">
            <v>262</v>
          </cell>
          <cell r="G36">
            <v>7.6335877862595422E-2</v>
          </cell>
          <cell r="H36">
            <v>3669</v>
          </cell>
          <cell r="I36">
            <v>1</v>
          </cell>
        </row>
        <row r="37">
          <cell r="C37">
            <v>2503090</v>
          </cell>
          <cell r="D37" t="str">
            <v>Brockton School District</v>
          </cell>
          <cell r="E37">
            <v>2773</v>
          </cell>
          <cell r="F37">
            <v>18151</v>
          </cell>
          <cell r="G37">
            <v>0.15277395184838302</v>
          </cell>
          <cell r="H37">
            <v>106078</v>
          </cell>
          <cell r="I37">
            <v>0</v>
          </cell>
        </row>
        <row r="38">
          <cell r="C38">
            <v>2503120</v>
          </cell>
          <cell r="D38" t="str">
            <v>Brookfield School District</v>
          </cell>
          <cell r="E38">
            <v>18</v>
          </cell>
          <cell r="F38">
            <v>230</v>
          </cell>
          <cell r="G38">
            <v>7.8260869565217397E-2</v>
          </cell>
          <cell r="H38">
            <v>3439</v>
          </cell>
          <cell r="I38">
            <v>1</v>
          </cell>
        </row>
        <row r="39">
          <cell r="C39">
            <v>2503150</v>
          </cell>
          <cell r="D39" t="str">
            <v>Brookline School District</v>
          </cell>
          <cell r="E39">
            <v>471</v>
          </cell>
          <cell r="F39">
            <v>8475</v>
          </cell>
          <cell r="G39">
            <v>5.5575221238938051E-2</v>
          </cell>
          <cell r="H39">
            <v>63063</v>
          </cell>
          <cell r="I39">
            <v>0</v>
          </cell>
        </row>
        <row r="40">
          <cell r="C40">
            <v>2503240</v>
          </cell>
          <cell r="D40" t="str">
            <v>Burlington School District</v>
          </cell>
          <cell r="E40">
            <v>188</v>
          </cell>
          <cell r="F40">
            <v>3966</v>
          </cell>
          <cell r="G40">
            <v>4.7402924861321229E-2</v>
          </cell>
          <cell r="H40">
            <v>26098</v>
          </cell>
          <cell r="I40">
            <v>0</v>
          </cell>
        </row>
        <row r="41">
          <cell r="C41">
            <v>2503270</v>
          </cell>
          <cell r="D41" t="str">
            <v>Cambridge School District</v>
          </cell>
          <cell r="E41">
            <v>1040</v>
          </cell>
          <cell r="F41">
            <v>8745</v>
          </cell>
          <cell r="G41">
            <v>0.11892510005717553</v>
          </cell>
          <cell r="H41">
            <v>117151</v>
          </cell>
          <cell r="I41">
            <v>0</v>
          </cell>
        </row>
        <row r="42">
          <cell r="C42">
            <v>2503300</v>
          </cell>
          <cell r="D42" t="str">
            <v>Canton School District</v>
          </cell>
          <cell r="E42">
            <v>225</v>
          </cell>
          <cell r="F42">
            <v>3976</v>
          </cell>
          <cell r="G42">
            <v>5.6589537223340043E-2</v>
          </cell>
          <cell r="H42">
            <v>24320</v>
          </cell>
          <cell r="I42">
            <v>0</v>
          </cell>
        </row>
        <row r="43">
          <cell r="C43">
            <v>2503330</v>
          </cell>
          <cell r="D43" t="str">
            <v>Carlisle School District</v>
          </cell>
          <cell r="E43">
            <v>16</v>
          </cell>
          <cell r="F43">
            <v>663</v>
          </cell>
          <cell r="G43">
            <v>2.4132730015082957E-2</v>
          </cell>
          <cell r="H43">
            <v>5182</v>
          </cell>
          <cell r="I43">
            <v>1</v>
          </cell>
        </row>
        <row r="44">
          <cell r="C44">
            <v>2503360</v>
          </cell>
          <cell r="D44" t="str">
            <v>Carver School District</v>
          </cell>
          <cell r="E44">
            <v>121</v>
          </cell>
          <cell r="F44">
            <v>1781</v>
          </cell>
          <cell r="G44">
            <v>6.7939359910162825E-2</v>
          </cell>
          <cell r="H44">
            <v>11693</v>
          </cell>
          <cell r="I44">
            <v>1</v>
          </cell>
        </row>
        <row r="45">
          <cell r="C45">
            <v>2503390</v>
          </cell>
          <cell r="D45" t="str">
            <v>Central Berkshire School District</v>
          </cell>
          <cell r="E45">
            <v>149</v>
          </cell>
          <cell r="F45">
            <v>1722</v>
          </cell>
          <cell r="G45">
            <v>8.6527293844367012E-2</v>
          </cell>
          <cell r="H45">
            <v>13109</v>
          </cell>
          <cell r="I45">
            <v>1</v>
          </cell>
        </row>
        <row r="46">
          <cell r="C46">
            <v>2503510</v>
          </cell>
          <cell r="D46" t="str">
            <v>Chelmsford School District</v>
          </cell>
          <cell r="E46">
            <v>273</v>
          </cell>
          <cell r="F46">
            <v>5836</v>
          </cell>
          <cell r="G46">
            <v>4.6778615490061688E-2</v>
          </cell>
          <cell r="H46">
            <v>36013</v>
          </cell>
          <cell r="I46">
            <v>0</v>
          </cell>
        </row>
        <row r="47">
          <cell r="C47">
            <v>2503540</v>
          </cell>
          <cell r="D47" t="str">
            <v>Chelsea School District</v>
          </cell>
          <cell r="E47">
            <v>2061</v>
          </cell>
          <cell r="F47">
            <v>6398</v>
          </cell>
          <cell r="G47">
            <v>0.32213191622381993</v>
          </cell>
          <cell r="H47">
            <v>39423</v>
          </cell>
          <cell r="I47">
            <v>0</v>
          </cell>
        </row>
        <row r="48">
          <cell r="C48">
            <v>2500014</v>
          </cell>
          <cell r="D48" t="str">
            <v>Chesterfield-Goshen School District</v>
          </cell>
          <cell r="E48">
            <v>14</v>
          </cell>
          <cell r="F48">
            <v>132</v>
          </cell>
          <cell r="G48">
            <v>0.10606060606060606</v>
          </cell>
          <cell r="H48">
            <v>2136</v>
          </cell>
          <cell r="I48">
            <v>1</v>
          </cell>
        </row>
        <row r="49">
          <cell r="C49">
            <v>2503660</v>
          </cell>
          <cell r="D49" t="str">
            <v>Chicopee School District</v>
          </cell>
          <cell r="E49">
            <v>1842</v>
          </cell>
          <cell r="F49">
            <v>7915</v>
          </cell>
          <cell r="G49">
            <v>0.23272267845862288</v>
          </cell>
          <cell r="H49">
            <v>55189</v>
          </cell>
          <cell r="I49">
            <v>0</v>
          </cell>
        </row>
        <row r="50">
          <cell r="C50">
            <v>2503720</v>
          </cell>
          <cell r="D50" t="str">
            <v>Clarksburg School District</v>
          </cell>
          <cell r="E50">
            <v>22</v>
          </cell>
          <cell r="F50">
            <v>154</v>
          </cell>
          <cell r="G50">
            <v>0.14285714285714285</v>
          </cell>
          <cell r="H50">
            <v>1652</v>
          </cell>
          <cell r="I50">
            <v>1</v>
          </cell>
        </row>
        <row r="51">
          <cell r="C51">
            <v>2503750</v>
          </cell>
          <cell r="D51" t="str">
            <v>Clinton School District</v>
          </cell>
          <cell r="E51">
            <v>253</v>
          </cell>
          <cell r="F51">
            <v>2133</v>
          </cell>
          <cell r="G51">
            <v>0.1186122831692452</v>
          </cell>
          <cell r="H51">
            <v>15426</v>
          </cell>
          <cell r="I51">
            <v>1</v>
          </cell>
        </row>
        <row r="52">
          <cell r="C52">
            <v>2503780</v>
          </cell>
          <cell r="D52" t="str">
            <v>Cohasset School District</v>
          </cell>
          <cell r="E52">
            <v>53</v>
          </cell>
          <cell r="F52">
            <v>1780</v>
          </cell>
          <cell r="G52">
            <v>2.9775280898876405E-2</v>
          </cell>
          <cell r="H52">
            <v>8364</v>
          </cell>
          <cell r="I52">
            <v>1</v>
          </cell>
        </row>
        <row r="53">
          <cell r="C53">
            <v>2503840</v>
          </cell>
          <cell r="D53" t="str">
            <v>Concord School District</v>
          </cell>
          <cell r="E53">
            <v>68</v>
          </cell>
          <cell r="F53">
            <v>2192</v>
          </cell>
          <cell r="G53">
            <v>3.1021897810218978E-2</v>
          </cell>
          <cell r="H53">
            <v>18295</v>
          </cell>
          <cell r="I53">
            <v>1</v>
          </cell>
        </row>
        <row r="54">
          <cell r="C54">
            <v>2503870</v>
          </cell>
          <cell r="D54" t="str">
            <v>Concord-Carlisle School District</v>
          </cell>
          <cell r="E54">
            <v>38</v>
          </cell>
          <cell r="F54">
            <v>1566</v>
          </cell>
          <cell r="G54">
            <v>2.4265644955300127E-2</v>
          </cell>
          <cell r="H54">
            <v>23477</v>
          </cell>
          <cell r="I54">
            <v>0</v>
          </cell>
        </row>
        <row r="55">
          <cell r="C55">
            <v>2503900</v>
          </cell>
          <cell r="D55" t="str">
            <v>Conway School District</v>
          </cell>
          <cell r="E55">
            <v>10</v>
          </cell>
          <cell r="F55">
            <v>115</v>
          </cell>
          <cell r="G55">
            <v>8.6956521739130432E-2</v>
          </cell>
          <cell r="H55">
            <v>1761</v>
          </cell>
          <cell r="I55">
            <v>1</v>
          </cell>
        </row>
        <row r="56">
          <cell r="C56">
            <v>2503990</v>
          </cell>
          <cell r="D56" t="str">
            <v>Danvers School District</v>
          </cell>
          <cell r="E56">
            <v>243</v>
          </cell>
          <cell r="F56">
            <v>4088</v>
          </cell>
          <cell r="G56">
            <v>5.9442270058708412E-2</v>
          </cell>
          <cell r="H56">
            <v>27991</v>
          </cell>
          <cell r="I56">
            <v>0</v>
          </cell>
        </row>
        <row r="57">
          <cell r="C57">
            <v>2504020</v>
          </cell>
          <cell r="D57" t="str">
            <v>Dartmouth School District</v>
          </cell>
          <cell r="E57">
            <v>315</v>
          </cell>
          <cell r="F57">
            <v>4443</v>
          </cell>
          <cell r="G57">
            <v>7.0898041863605668E-2</v>
          </cell>
          <cell r="H57">
            <v>33839</v>
          </cell>
          <cell r="I57">
            <v>0</v>
          </cell>
        </row>
        <row r="58">
          <cell r="C58">
            <v>2504050</v>
          </cell>
          <cell r="D58" t="str">
            <v>Dedham School District</v>
          </cell>
          <cell r="E58">
            <v>260</v>
          </cell>
          <cell r="F58">
            <v>3500</v>
          </cell>
          <cell r="G58">
            <v>7.4285714285714288E-2</v>
          </cell>
          <cell r="H58">
            <v>25312</v>
          </cell>
          <cell r="I58">
            <v>0</v>
          </cell>
        </row>
        <row r="59">
          <cell r="C59">
            <v>2504080</v>
          </cell>
          <cell r="D59" t="str">
            <v>Deerfield School District</v>
          </cell>
          <cell r="E59">
            <v>29</v>
          </cell>
          <cell r="F59">
            <v>379</v>
          </cell>
          <cell r="G59">
            <v>7.6517150395778361E-2</v>
          </cell>
          <cell r="H59">
            <v>5089</v>
          </cell>
          <cell r="I59">
            <v>1</v>
          </cell>
        </row>
        <row r="60">
          <cell r="C60">
            <v>2504140</v>
          </cell>
          <cell r="D60" t="str">
            <v>Dennis-Yarmouth School District</v>
          </cell>
          <cell r="E60">
            <v>511</v>
          </cell>
          <cell r="F60">
            <v>3893</v>
          </cell>
          <cell r="G60">
            <v>0.13126123811970203</v>
          </cell>
          <cell r="H60">
            <v>40289</v>
          </cell>
          <cell r="I60">
            <v>0</v>
          </cell>
        </row>
        <row r="61">
          <cell r="C61">
            <v>2504200</v>
          </cell>
          <cell r="D61" t="str">
            <v>Dighton-Rehoboth School District</v>
          </cell>
          <cell r="E61">
            <v>203</v>
          </cell>
          <cell r="F61">
            <v>3583</v>
          </cell>
          <cell r="G61">
            <v>5.6656433156572705E-2</v>
          </cell>
          <cell r="H61">
            <v>20637</v>
          </cell>
          <cell r="I61">
            <v>0</v>
          </cell>
        </row>
        <row r="62">
          <cell r="C62">
            <v>2504230</v>
          </cell>
          <cell r="D62" t="str">
            <v>Douglas School District</v>
          </cell>
          <cell r="E62">
            <v>75</v>
          </cell>
          <cell r="F62">
            <v>1463</v>
          </cell>
          <cell r="G62">
            <v>5.1264524948735478E-2</v>
          </cell>
          <cell r="H62">
            <v>8982</v>
          </cell>
          <cell r="I62">
            <v>1</v>
          </cell>
        </row>
        <row r="63">
          <cell r="C63">
            <v>2504260</v>
          </cell>
          <cell r="D63" t="str">
            <v>Dover School District</v>
          </cell>
          <cell r="E63">
            <v>17</v>
          </cell>
          <cell r="F63">
            <v>571</v>
          </cell>
          <cell r="G63">
            <v>2.9772329246935202E-2</v>
          </cell>
          <cell r="H63">
            <v>5911</v>
          </cell>
          <cell r="I63">
            <v>1</v>
          </cell>
        </row>
        <row r="64">
          <cell r="C64">
            <v>2504290</v>
          </cell>
          <cell r="D64" t="str">
            <v>Dover-Sherborn School District</v>
          </cell>
          <cell r="E64">
            <v>41</v>
          </cell>
          <cell r="F64">
            <v>1392</v>
          </cell>
          <cell r="G64">
            <v>2.9454022988505746E-2</v>
          </cell>
          <cell r="H64">
            <v>10265</v>
          </cell>
          <cell r="I64">
            <v>1</v>
          </cell>
        </row>
        <row r="65">
          <cell r="C65">
            <v>2504320</v>
          </cell>
          <cell r="D65" t="str">
            <v>Dracut School District</v>
          </cell>
          <cell r="E65">
            <v>430</v>
          </cell>
          <cell r="F65">
            <v>5195</v>
          </cell>
          <cell r="G65">
            <v>8.2771896053897981E-2</v>
          </cell>
          <cell r="H65">
            <v>32272</v>
          </cell>
          <cell r="I65">
            <v>0</v>
          </cell>
        </row>
        <row r="66">
          <cell r="C66">
            <v>2504360</v>
          </cell>
          <cell r="D66" t="str">
            <v>Dudley-Charlton Regional School District</v>
          </cell>
          <cell r="E66">
            <v>311</v>
          </cell>
          <cell r="F66">
            <v>4154</v>
          </cell>
          <cell r="G66">
            <v>7.4867597496389021E-2</v>
          </cell>
          <cell r="H66">
            <v>25234</v>
          </cell>
          <cell r="I66">
            <v>0</v>
          </cell>
        </row>
        <row r="67">
          <cell r="C67">
            <v>2504410</v>
          </cell>
          <cell r="D67" t="str">
            <v>Duxbury School District</v>
          </cell>
          <cell r="E67">
            <v>99</v>
          </cell>
          <cell r="F67">
            <v>3244</v>
          </cell>
          <cell r="G67">
            <v>3.0517879161528975E-2</v>
          </cell>
          <cell r="H67">
            <v>16156</v>
          </cell>
          <cell r="I67">
            <v>1</v>
          </cell>
        </row>
        <row r="68">
          <cell r="C68">
            <v>2504440</v>
          </cell>
          <cell r="D68" t="str">
            <v>East Bridgewater School District</v>
          </cell>
          <cell r="E68">
            <v>134</v>
          </cell>
          <cell r="F68">
            <v>2376</v>
          </cell>
          <cell r="G68">
            <v>5.6397306397306397E-2</v>
          </cell>
          <cell r="H68">
            <v>14499</v>
          </cell>
          <cell r="I68">
            <v>1</v>
          </cell>
        </row>
        <row r="69">
          <cell r="C69">
            <v>2504500</v>
          </cell>
          <cell r="D69" t="str">
            <v>East Longmeadow School District</v>
          </cell>
          <cell r="E69">
            <v>206</v>
          </cell>
          <cell r="F69">
            <v>2670</v>
          </cell>
          <cell r="G69">
            <v>7.7153558052434457E-2</v>
          </cell>
          <cell r="H69">
            <v>16320</v>
          </cell>
          <cell r="I69">
            <v>1</v>
          </cell>
        </row>
        <row r="70">
          <cell r="C70">
            <v>2504530</v>
          </cell>
          <cell r="D70" t="str">
            <v>Eastham School District</v>
          </cell>
          <cell r="E70">
            <v>33</v>
          </cell>
          <cell r="F70">
            <v>225</v>
          </cell>
          <cell r="G70">
            <v>0.14666666666666667</v>
          </cell>
          <cell r="H70">
            <v>5838</v>
          </cell>
          <cell r="I70">
            <v>1</v>
          </cell>
        </row>
        <row r="71">
          <cell r="C71">
            <v>2504590</v>
          </cell>
          <cell r="D71" t="str">
            <v>Easthampton School District</v>
          </cell>
          <cell r="E71">
            <v>183</v>
          </cell>
          <cell r="F71">
            <v>1804</v>
          </cell>
          <cell r="G71">
            <v>0.10144124168514412</v>
          </cell>
          <cell r="H71">
            <v>16147</v>
          </cell>
          <cell r="I71">
            <v>1</v>
          </cell>
        </row>
        <row r="72">
          <cell r="C72">
            <v>2504620</v>
          </cell>
          <cell r="D72" t="str">
            <v>Easton School District</v>
          </cell>
          <cell r="E72">
            <v>188</v>
          </cell>
          <cell r="F72">
            <v>3952</v>
          </cell>
          <cell r="G72">
            <v>4.7570850202429148E-2</v>
          </cell>
          <cell r="H72">
            <v>25100</v>
          </cell>
          <cell r="I72">
            <v>0</v>
          </cell>
        </row>
        <row r="73">
          <cell r="C73">
            <v>2509090</v>
          </cell>
          <cell r="D73" t="str">
            <v>Edgartown School District</v>
          </cell>
          <cell r="E73">
            <v>67</v>
          </cell>
          <cell r="F73">
            <v>461</v>
          </cell>
          <cell r="G73">
            <v>0.14533622559652928</v>
          </cell>
          <cell r="H73">
            <v>5293</v>
          </cell>
          <cell r="I73">
            <v>1</v>
          </cell>
        </row>
        <row r="74">
          <cell r="C74">
            <v>2504710</v>
          </cell>
          <cell r="D74" t="str">
            <v>Erving School District</v>
          </cell>
          <cell r="E74">
            <v>23</v>
          </cell>
          <cell r="F74">
            <v>146</v>
          </cell>
          <cell r="G74">
            <v>0.15753424657534246</v>
          </cell>
          <cell r="H74">
            <v>1665</v>
          </cell>
          <cell r="I74">
            <v>1</v>
          </cell>
        </row>
        <row r="75">
          <cell r="C75">
            <v>2504770</v>
          </cell>
          <cell r="D75" t="str">
            <v>Everett School District</v>
          </cell>
          <cell r="E75">
            <v>1378</v>
          </cell>
          <cell r="F75">
            <v>7632</v>
          </cell>
          <cell r="G75">
            <v>0.18055555555555555</v>
          </cell>
          <cell r="H75">
            <v>48556</v>
          </cell>
          <cell r="I75">
            <v>0</v>
          </cell>
        </row>
        <row r="76">
          <cell r="C76">
            <v>2504800</v>
          </cell>
          <cell r="D76" t="str">
            <v>Fairhaven School District</v>
          </cell>
          <cell r="E76">
            <v>232</v>
          </cell>
          <cell r="F76">
            <v>2127</v>
          </cell>
          <cell r="G76">
            <v>0.10907381288199341</v>
          </cell>
          <cell r="H76">
            <v>15951</v>
          </cell>
          <cell r="I76">
            <v>1</v>
          </cell>
        </row>
        <row r="77">
          <cell r="C77">
            <v>2525010</v>
          </cell>
          <cell r="D77" t="str">
            <v>Fairhaven/New Bedford School Districts in Acushnet (9-12)</v>
          </cell>
          <cell r="E77">
            <v>39</v>
          </cell>
          <cell r="F77">
            <v>572</v>
          </cell>
          <cell r="G77">
            <v>6.8181818181818177E-2</v>
          </cell>
          <cell r="H77">
            <v>10576</v>
          </cell>
          <cell r="I77">
            <v>1</v>
          </cell>
        </row>
        <row r="78">
          <cell r="C78">
            <v>2504830</v>
          </cell>
          <cell r="D78" t="str">
            <v>Fall River School District</v>
          </cell>
          <cell r="E78">
            <v>3527</v>
          </cell>
          <cell r="F78">
            <v>14118</v>
          </cell>
          <cell r="G78">
            <v>0.24982292109363932</v>
          </cell>
          <cell r="H78">
            <v>94157</v>
          </cell>
          <cell r="I78">
            <v>0</v>
          </cell>
        </row>
        <row r="79">
          <cell r="C79">
            <v>2504860</v>
          </cell>
          <cell r="D79" t="str">
            <v>Falmouth School District</v>
          </cell>
          <cell r="E79">
            <v>359</v>
          </cell>
          <cell r="F79">
            <v>3559</v>
          </cell>
          <cell r="G79">
            <v>0.1008710311885361</v>
          </cell>
          <cell r="H79">
            <v>33002</v>
          </cell>
          <cell r="I79">
            <v>0</v>
          </cell>
        </row>
        <row r="80">
          <cell r="C80">
            <v>2513321</v>
          </cell>
          <cell r="D80" t="str">
            <v>Farmington River Regional School District</v>
          </cell>
          <cell r="E80">
            <v>12</v>
          </cell>
          <cell r="F80">
            <v>126</v>
          </cell>
          <cell r="G80">
            <v>9.5238095238095233E-2</v>
          </cell>
          <cell r="H80">
            <v>2616</v>
          </cell>
          <cell r="I80">
            <v>1</v>
          </cell>
        </row>
        <row r="81">
          <cell r="C81">
            <v>2504890</v>
          </cell>
          <cell r="D81" t="str">
            <v>Fitchburg School District</v>
          </cell>
          <cell r="E81">
            <v>1422</v>
          </cell>
          <cell r="F81">
            <v>6563</v>
          </cell>
          <cell r="G81">
            <v>0.21666920615572147</v>
          </cell>
          <cell r="H81">
            <v>41942</v>
          </cell>
          <cell r="I81">
            <v>0</v>
          </cell>
        </row>
        <row r="82">
          <cell r="C82">
            <v>2504920</v>
          </cell>
          <cell r="D82" t="str">
            <v>Florida School District</v>
          </cell>
          <cell r="E82">
            <v>10</v>
          </cell>
          <cell r="F82">
            <v>67</v>
          </cell>
          <cell r="G82">
            <v>0.14925373134328357</v>
          </cell>
          <cell r="H82">
            <v>808</v>
          </cell>
          <cell r="I82">
            <v>1</v>
          </cell>
        </row>
        <row r="83">
          <cell r="C83">
            <v>2504950</v>
          </cell>
          <cell r="D83" t="str">
            <v>Foxborough School District</v>
          </cell>
          <cell r="E83">
            <v>174</v>
          </cell>
          <cell r="F83">
            <v>3026</v>
          </cell>
          <cell r="G83">
            <v>5.750165234633179E-2</v>
          </cell>
          <cell r="H83">
            <v>18580</v>
          </cell>
          <cell r="I83">
            <v>1</v>
          </cell>
        </row>
        <row r="84">
          <cell r="C84">
            <v>2504980</v>
          </cell>
          <cell r="D84" t="str">
            <v>Framingham School District</v>
          </cell>
          <cell r="E84">
            <v>1245</v>
          </cell>
          <cell r="F84">
            <v>10211</v>
          </cell>
          <cell r="G84">
            <v>0.12192733326804427</v>
          </cell>
          <cell r="H84">
            <v>71597</v>
          </cell>
          <cell r="I84">
            <v>0</v>
          </cell>
        </row>
        <row r="85">
          <cell r="C85">
            <v>2505010</v>
          </cell>
          <cell r="D85" t="str">
            <v>Franklin School District</v>
          </cell>
          <cell r="E85">
            <v>229</v>
          </cell>
          <cell r="F85">
            <v>5826</v>
          </cell>
          <cell r="G85">
            <v>3.9306556814280809E-2</v>
          </cell>
          <cell r="H85">
            <v>33193</v>
          </cell>
          <cell r="I85">
            <v>0</v>
          </cell>
        </row>
        <row r="86">
          <cell r="C86">
            <v>2505070</v>
          </cell>
          <cell r="D86" t="str">
            <v>Freetown-Lakeville School District</v>
          </cell>
          <cell r="E86">
            <v>187</v>
          </cell>
          <cell r="F86">
            <v>3487</v>
          </cell>
          <cell r="G86">
            <v>5.362776025236593E-2</v>
          </cell>
          <cell r="H86">
            <v>20791</v>
          </cell>
          <cell r="I86">
            <v>0</v>
          </cell>
        </row>
        <row r="87">
          <cell r="C87">
            <v>2505100</v>
          </cell>
          <cell r="D87" t="str">
            <v>Frontier School District</v>
          </cell>
          <cell r="E87">
            <v>68</v>
          </cell>
          <cell r="F87">
            <v>742</v>
          </cell>
          <cell r="G87">
            <v>9.1644204851752023E-2</v>
          </cell>
          <cell r="H87">
            <v>12118</v>
          </cell>
          <cell r="I87">
            <v>1</v>
          </cell>
        </row>
        <row r="88">
          <cell r="C88">
            <v>2505130</v>
          </cell>
          <cell r="D88" t="str">
            <v>Gardner School District</v>
          </cell>
          <cell r="E88">
            <v>501</v>
          </cell>
          <cell r="F88">
            <v>2816</v>
          </cell>
          <cell r="G88">
            <v>0.17791193181818182</v>
          </cell>
          <cell r="H88">
            <v>21285</v>
          </cell>
          <cell r="I88">
            <v>0</v>
          </cell>
        </row>
        <row r="89">
          <cell r="C89">
            <v>2505160</v>
          </cell>
          <cell r="D89" t="str">
            <v>Gateway School District</v>
          </cell>
          <cell r="E89">
            <v>204</v>
          </cell>
          <cell r="F89">
            <v>1022</v>
          </cell>
          <cell r="G89">
            <v>0.19960861056751467</v>
          </cell>
          <cell r="H89">
            <v>7340</v>
          </cell>
          <cell r="I89">
            <v>1</v>
          </cell>
        </row>
        <row r="90">
          <cell r="C90">
            <v>2505220</v>
          </cell>
          <cell r="D90" t="str">
            <v>Georgetown School District</v>
          </cell>
          <cell r="E90">
            <v>71</v>
          </cell>
          <cell r="F90">
            <v>1486</v>
          </cell>
          <cell r="G90">
            <v>4.7779273216689101E-2</v>
          </cell>
          <cell r="H90">
            <v>8441</v>
          </cell>
          <cell r="I90">
            <v>1</v>
          </cell>
        </row>
        <row r="91">
          <cell r="C91">
            <v>2505270</v>
          </cell>
          <cell r="D91" t="str">
            <v>Gill-Montague School District</v>
          </cell>
          <cell r="E91">
            <v>224</v>
          </cell>
          <cell r="F91">
            <v>1434</v>
          </cell>
          <cell r="G91">
            <v>0.15620641562064155</v>
          </cell>
          <cell r="H91">
            <v>11794</v>
          </cell>
          <cell r="I91">
            <v>1</v>
          </cell>
        </row>
        <row r="92">
          <cell r="C92">
            <v>2505280</v>
          </cell>
          <cell r="D92" t="str">
            <v>Gloucester School District</v>
          </cell>
          <cell r="E92">
            <v>457</v>
          </cell>
          <cell r="F92">
            <v>3598</v>
          </cell>
          <cell r="G92">
            <v>0.12701500833796553</v>
          </cell>
          <cell r="H92">
            <v>29628</v>
          </cell>
          <cell r="I92">
            <v>0</v>
          </cell>
        </row>
        <row r="93">
          <cell r="C93">
            <v>2505340</v>
          </cell>
          <cell r="D93" t="str">
            <v>Gosnold School District</v>
          </cell>
          <cell r="E93">
            <v>1</v>
          </cell>
          <cell r="F93">
            <v>3</v>
          </cell>
          <cell r="G93">
            <v>0.33333333333333331</v>
          </cell>
          <cell r="H93">
            <v>72</v>
          </cell>
          <cell r="I93">
            <v>1</v>
          </cell>
        </row>
        <row r="94">
          <cell r="C94">
            <v>2505370</v>
          </cell>
          <cell r="D94" t="str">
            <v>Grafton School District</v>
          </cell>
          <cell r="E94">
            <v>114</v>
          </cell>
          <cell r="F94">
            <v>3319</v>
          </cell>
          <cell r="G94">
            <v>3.4347695088882191E-2</v>
          </cell>
          <cell r="H94">
            <v>19662</v>
          </cell>
          <cell r="I94">
            <v>1</v>
          </cell>
        </row>
        <row r="95">
          <cell r="C95">
            <v>2505400</v>
          </cell>
          <cell r="D95" t="str">
            <v>Granby School District</v>
          </cell>
          <cell r="E95">
            <v>68</v>
          </cell>
          <cell r="F95">
            <v>861</v>
          </cell>
          <cell r="G95">
            <v>7.8977932636469225E-2</v>
          </cell>
          <cell r="H95">
            <v>6094</v>
          </cell>
          <cell r="I95">
            <v>1</v>
          </cell>
        </row>
        <row r="96">
          <cell r="C96">
            <v>2505490</v>
          </cell>
          <cell r="D96" t="str">
            <v>Greenfield School District</v>
          </cell>
          <cell r="E96">
            <v>430</v>
          </cell>
          <cell r="F96">
            <v>2227</v>
          </cell>
          <cell r="G96">
            <v>0.19308486753480017</v>
          </cell>
          <cell r="H96">
            <v>17764</v>
          </cell>
          <cell r="I96">
            <v>1</v>
          </cell>
        </row>
        <row r="97">
          <cell r="C97">
            <v>2505500</v>
          </cell>
          <cell r="D97" t="str">
            <v>Groton-Dunstable School District</v>
          </cell>
          <cell r="E97">
            <v>64</v>
          </cell>
          <cell r="F97">
            <v>2900</v>
          </cell>
          <cell r="G97">
            <v>2.2068965517241378E-2</v>
          </cell>
          <cell r="H97">
            <v>14518</v>
          </cell>
          <cell r="I97">
            <v>1</v>
          </cell>
        </row>
        <row r="98">
          <cell r="C98">
            <v>2505580</v>
          </cell>
          <cell r="D98" t="str">
            <v>Hadley School District</v>
          </cell>
          <cell r="E98">
            <v>46</v>
          </cell>
          <cell r="F98">
            <v>599</v>
          </cell>
          <cell r="G98">
            <v>7.6794657762938229E-2</v>
          </cell>
          <cell r="H98">
            <v>5301</v>
          </cell>
          <cell r="I98">
            <v>1</v>
          </cell>
        </row>
        <row r="99">
          <cell r="C99">
            <v>2505610</v>
          </cell>
          <cell r="D99" t="str">
            <v>Halifax School District</v>
          </cell>
          <cell r="E99">
            <v>36</v>
          </cell>
          <cell r="F99">
            <v>616</v>
          </cell>
          <cell r="G99">
            <v>5.844155844155844E-2</v>
          </cell>
          <cell r="H99">
            <v>7781</v>
          </cell>
          <cell r="I99">
            <v>1</v>
          </cell>
        </row>
        <row r="100">
          <cell r="C100">
            <v>2505670</v>
          </cell>
          <cell r="D100" t="str">
            <v>Hamilton-Wenham School District</v>
          </cell>
          <cell r="E100">
            <v>73</v>
          </cell>
          <cell r="F100">
            <v>2265</v>
          </cell>
          <cell r="G100">
            <v>3.2229580573951436E-2</v>
          </cell>
          <cell r="H100">
            <v>12497</v>
          </cell>
          <cell r="I100">
            <v>1</v>
          </cell>
        </row>
        <row r="101">
          <cell r="C101">
            <v>2505730</v>
          </cell>
          <cell r="D101" t="str">
            <v>Hampden-Wilbraham School District</v>
          </cell>
          <cell r="E101">
            <v>232</v>
          </cell>
          <cell r="F101">
            <v>3220</v>
          </cell>
          <cell r="G101">
            <v>7.2049689440993783E-2</v>
          </cell>
          <cell r="H101">
            <v>19448</v>
          </cell>
          <cell r="I101">
            <v>1</v>
          </cell>
        </row>
        <row r="102">
          <cell r="C102">
            <v>2505740</v>
          </cell>
          <cell r="D102" t="str">
            <v>Hampshire School District</v>
          </cell>
          <cell r="E102">
            <v>51</v>
          </cell>
          <cell r="F102">
            <v>879</v>
          </cell>
          <cell r="G102">
            <v>5.8020477815699661E-2</v>
          </cell>
          <cell r="H102">
            <v>12430</v>
          </cell>
          <cell r="I102">
            <v>1</v>
          </cell>
        </row>
        <row r="103">
          <cell r="C103">
            <v>2505760</v>
          </cell>
          <cell r="D103" t="str">
            <v>Hancock School District</v>
          </cell>
          <cell r="E103">
            <v>4</v>
          </cell>
          <cell r="F103">
            <v>44</v>
          </cell>
          <cell r="G103">
            <v>9.0909090909090912E-2</v>
          </cell>
          <cell r="H103">
            <v>755</v>
          </cell>
          <cell r="I103">
            <v>1</v>
          </cell>
        </row>
        <row r="104">
          <cell r="C104">
            <v>2505790</v>
          </cell>
          <cell r="D104" t="str">
            <v>Hanover School District</v>
          </cell>
          <cell r="E104">
            <v>87</v>
          </cell>
          <cell r="F104">
            <v>2954</v>
          </cell>
          <cell r="G104">
            <v>2.9451591062965469E-2</v>
          </cell>
          <cell r="H104">
            <v>14894</v>
          </cell>
          <cell r="I104">
            <v>1</v>
          </cell>
        </row>
        <row r="105">
          <cell r="C105">
            <v>2505880</v>
          </cell>
          <cell r="D105" t="str">
            <v>Harvard School District</v>
          </cell>
          <cell r="E105">
            <v>26</v>
          </cell>
          <cell r="F105">
            <v>1133</v>
          </cell>
          <cell r="G105">
            <v>2.2947925860547221E-2</v>
          </cell>
          <cell r="H105">
            <v>6850</v>
          </cell>
          <cell r="I105">
            <v>1</v>
          </cell>
        </row>
        <row r="106">
          <cell r="C106">
            <v>2505940</v>
          </cell>
          <cell r="D106" t="str">
            <v>Hatfield School District</v>
          </cell>
          <cell r="E106">
            <v>16</v>
          </cell>
          <cell r="F106">
            <v>368</v>
          </cell>
          <cell r="G106">
            <v>4.3478260869565216E-2</v>
          </cell>
          <cell r="H106">
            <v>3337</v>
          </cell>
          <cell r="I106">
            <v>1</v>
          </cell>
        </row>
        <row r="107">
          <cell r="C107">
            <v>2505970</v>
          </cell>
          <cell r="D107" t="str">
            <v>Haverhill School District</v>
          </cell>
          <cell r="E107">
            <v>1447</v>
          </cell>
          <cell r="F107">
            <v>9927</v>
          </cell>
          <cell r="G107">
            <v>0.14576407776770425</v>
          </cell>
          <cell r="H107">
            <v>67556</v>
          </cell>
          <cell r="I107">
            <v>0</v>
          </cell>
        </row>
        <row r="108">
          <cell r="C108">
            <v>2506000</v>
          </cell>
          <cell r="D108" t="str">
            <v>Hawlemont School District</v>
          </cell>
          <cell r="E108">
            <v>16</v>
          </cell>
          <cell r="F108">
            <v>87</v>
          </cell>
          <cell r="G108">
            <v>0.18390804597701149</v>
          </cell>
          <cell r="H108">
            <v>1538</v>
          </cell>
          <cell r="I108">
            <v>1</v>
          </cell>
        </row>
        <row r="109">
          <cell r="C109">
            <v>2506090</v>
          </cell>
          <cell r="D109" t="str">
            <v>Hingham School District</v>
          </cell>
          <cell r="E109">
            <v>111</v>
          </cell>
          <cell r="F109">
            <v>4717</v>
          </cell>
          <cell r="G109">
            <v>2.353190587237651E-2</v>
          </cell>
          <cell r="H109">
            <v>24384</v>
          </cell>
          <cell r="I109">
            <v>0</v>
          </cell>
        </row>
        <row r="110">
          <cell r="C110">
            <v>2506150</v>
          </cell>
          <cell r="D110" t="str">
            <v>Holbrook School District</v>
          </cell>
          <cell r="E110">
            <v>167</v>
          </cell>
          <cell r="F110">
            <v>1652</v>
          </cell>
          <cell r="G110">
            <v>0.10108958837772397</v>
          </cell>
          <cell r="H110">
            <v>11382</v>
          </cell>
          <cell r="I110">
            <v>1</v>
          </cell>
        </row>
        <row r="111">
          <cell r="C111">
            <v>2506210</v>
          </cell>
          <cell r="D111" t="str">
            <v>Holland School District</v>
          </cell>
          <cell r="E111">
            <v>23</v>
          </cell>
          <cell r="F111">
            <v>192</v>
          </cell>
          <cell r="G111">
            <v>0.11979166666666667</v>
          </cell>
          <cell r="H111">
            <v>2585</v>
          </cell>
          <cell r="I111">
            <v>1</v>
          </cell>
        </row>
        <row r="112">
          <cell r="C112">
            <v>2506240</v>
          </cell>
          <cell r="D112" t="str">
            <v>Holliston School District</v>
          </cell>
          <cell r="E112">
            <v>82</v>
          </cell>
          <cell r="F112">
            <v>3001</v>
          </cell>
          <cell r="G112">
            <v>2.7324225258247251E-2</v>
          </cell>
          <cell r="H112">
            <v>14837</v>
          </cell>
          <cell r="I112">
            <v>1</v>
          </cell>
        </row>
        <row r="113">
          <cell r="C113">
            <v>2506270</v>
          </cell>
          <cell r="D113" t="str">
            <v>Holyoke School District</v>
          </cell>
          <cell r="E113">
            <v>2159</v>
          </cell>
          <cell r="F113">
            <v>6023</v>
          </cell>
          <cell r="G113">
            <v>0.35845923958160386</v>
          </cell>
          <cell r="H113">
            <v>37983</v>
          </cell>
          <cell r="I113">
            <v>0</v>
          </cell>
        </row>
        <row r="114">
          <cell r="C114">
            <v>2501780</v>
          </cell>
          <cell r="D114" t="str">
            <v>Hoosac Valley School District</v>
          </cell>
          <cell r="E114">
            <v>217</v>
          </cell>
          <cell r="F114">
            <v>1558</v>
          </cell>
          <cell r="G114">
            <v>0.13928112965340181</v>
          </cell>
          <cell r="H114">
            <v>12034</v>
          </cell>
          <cell r="I114">
            <v>1</v>
          </cell>
        </row>
        <row r="115">
          <cell r="C115">
            <v>2506300</v>
          </cell>
          <cell r="D115" t="str">
            <v>Hopedale School District</v>
          </cell>
          <cell r="E115">
            <v>59</v>
          </cell>
          <cell r="F115">
            <v>1043</v>
          </cell>
          <cell r="G115">
            <v>5.6567593480345159E-2</v>
          </cell>
          <cell r="H115">
            <v>6016</v>
          </cell>
          <cell r="I115">
            <v>1</v>
          </cell>
        </row>
        <row r="116">
          <cell r="C116">
            <v>2506330</v>
          </cell>
          <cell r="D116" t="str">
            <v>Hopkinton School District</v>
          </cell>
          <cell r="E116">
            <v>126</v>
          </cell>
          <cell r="F116">
            <v>4260</v>
          </cell>
          <cell r="G116">
            <v>2.9577464788732393E-2</v>
          </cell>
          <cell r="H116">
            <v>18560</v>
          </cell>
          <cell r="I116">
            <v>1</v>
          </cell>
        </row>
        <row r="117">
          <cell r="C117">
            <v>2506390</v>
          </cell>
          <cell r="D117" t="str">
            <v>Hudson School District</v>
          </cell>
          <cell r="E117">
            <v>210</v>
          </cell>
          <cell r="F117">
            <v>2902</v>
          </cell>
          <cell r="G117">
            <v>7.2363886974500344E-2</v>
          </cell>
          <cell r="H117">
            <v>19879</v>
          </cell>
          <cell r="I117">
            <v>1</v>
          </cell>
        </row>
        <row r="118">
          <cell r="C118">
            <v>2506420</v>
          </cell>
          <cell r="D118" t="str">
            <v>Hull School District</v>
          </cell>
          <cell r="E118">
            <v>76</v>
          </cell>
          <cell r="F118">
            <v>947</v>
          </cell>
          <cell r="G118">
            <v>8.0253431890179514E-2</v>
          </cell>
          <cell r="H118">
            <v>10113</v>
          </cell>
          <cell r="I118">
            <v>1</v>
          </cell>
        </row>
        <row r="119">
          <cell r="C119">
            <v>2506480</v>
          </cell>
          <cell r="D119" t="str">
            <v>Ipswich School District</v>
          </cell>
          <cell r="E119">
            <v>100</v>
          </cell>
          <cell r="F119">
            <v>1841</v>
          </cell>
          <cell r="G119">
            <v>5.4318305268875614E-2</v>
          </cell>
          <cell r="H119">
            <v>13738</v>
          </cell>
          <cell r="I119">
            <v>1</v>
          </cell>
        </row>
        <row r="120">
          <cell r="C120">
            <v>2506510</v>
          </cell>
          <cell r="D120" t="str">
            <v>King Philip School District</v>
          </cell>
          <cell r="E120">
            <v>97</v>
          </cell>
          <cell r="F120">
            <v>2704</v>
          </cell>
          <cell r="G120">
            <v>3.587278106508876E-2</v>
          </cell>
          <cell r="H120">
            <v>33716</v>
          </cell>
          <cell r="I120">
            <v>0</v>
          </cell>
        </row>
        <row r="121">
          <cell r="C121">
            <v>2506540</v>
          </cell>
          <cell r="D121" t="str">
            <v>Kingston School District</v>
          </cell>
          <cell r="E121">
            <v>68</v>
          </cell>
          <cell r="F121">
            <v>1245</v>
          </cell>
          <cell r="G121">
            <v>5.4618473895582331E-2</v>
          </cell>
          <cell r="H121">
            <v>13764</v>
          </cell>
          <cell r="I121">
            <v>1</v>
          </cell>
        </row>
        <row r="122">
          <cell r="C122">
            <v>2506660</v>
          </cell>
          <cell r="D122" t="str">
            <v>Lawrence School District</v>
          </cell>
          <cell r="E122">
            <v>3958</v>
          </cell>
          <cell r="F122">
            <v>16579</v>
          </cell>
          <cell r="G122">
            <v>0.23873575004523795</v>
          </cell>
          <cell r="H122">
            <v>88852</v>
          </cell>
          <cell r="I122">
            <v>0</v>
          </cell>
        </row>
        <row r="123">
          <cell r="C123">
            <v>2506690</v>
          </cell>
          <cell r="D123" t="str">
            <v>Lee School District</v>
          </cell>
          <cell r="E123">
            <v>68</v>
          </cell>
          <cell r="F123">
            <v>674</v>
          </cell>
          <cell r="G123">
            <v>0.10089020771513353</v>
          </cell>
          <cell r="H123">
            <v>6197</v>
          </cell>
          <cell r="I123">
            <v>1</v>
          </cell>
        </row>
        <row r="124">
          <cell r="C124">
            <v>2525015</v>
          </cell>
          <cell r="D124" t="str">
            <v>Lee/Berkshire Hills in Farmington River Regional (7-12)</v>
          </cell>
          <cell r="E124">
            <v>10</v>
          </cell>
          <cell r="F124">
            <v>122</v>
          </cell>
          <cell r="G124">
            <v>8.1967213114754092E-2</v>
          </cell>
          <cell r="H124">
            <v>2616</v>
          </cell>
          <cell r="I124">
            <v>1</v>
          </cell>
        </row>
        <row r="125">
          <cell r="C125">
            <v>2506720</v>
          </cell>
          <cell r="D125" t="str">
            <v>Leicester School District</v>
          </cell>
          <cell r="E125">
            <v>143</v>
          </cell>
          <cell r="F125">
            <v>1648</v>
          </cell>
          <cell r="G125">
            <v>8.6771844660194178E-2</v>
          </cell>
          <cell r="H125">
            <v>11086</v>
          </cell>
          <cell r="I125">
            <v>1</v>
          </cell>
        </row>
        <row r="126">
          <cell r="C126">
            <v>2506750</v>
          </cell>
          <cell r="D126" t="str">
            <v>Lenox School District</v>
          </cell>
          <cell r="E126">
            <v>55</v>
          </cell>
          <cell r="F126">
            <v>567</v>
          </cell>
          <cell r="G126">
            <v>9.700176366843033E-2</v>
          </cell>
          <cell r="H126">
            <v>5080</v>
          </cell>
          <cell r="I126">
            <v>1</v>
          </cell>
        </row>
        <row r="127">
          <cell r="C127">
            <v>2506780</v>
          </cell>
          <cell r="D127" t="str">
            <v>Leominster School District</v>
          </cell>
          <cell r="E127">
            <v>939</v>
          </cell>
          <cell r="F127">
            <v>6622</v>
          </cell>
          <cell r="G127">
            <v>0.14180006040471158</v>
          </cell>
          <cell r="H127">
            <v>43778</v>
          </cell>
          <cell r="I127">
            <v>0</v>
          </cell>
        </row>
        <row r="128">
          <cell r="C128">
            <v>2506810</v>
          </cell>
          <cell r="D128" t="str">
            <v>Leverett School District</v>
          </cell>
          <cell r="E128">
            <v>11</v>
          </cell>
          <cell r="F128">
            <v>117</v>
          </cell>
          <cell r="G128">
            <v>9.4017094017094016E-2</v>
          </cell>
          <cell r="H128">
            <v>1864</v>
          </cell>
          <cell r="I128">
            <v>1</v>
          </cell>
        </row>
        <row r="129">
          <cell r="C129">
            <v>2506840</v>
          </cell>
          <cell r="D129" t="str">
            <v>Lexington School District</v>
          </cell>
          <cell r="E129">
            <v>261</v>
          </cell>
          <cell r="F129">
            <v>7427</v>
          </cell>
          <cell r="G129">
            <v>3.5142049279655314E-2</v>
          </cell>
          <cell r="H129">
            <v>34090</v>
          </cell>
          <cell r="I129">
            <v>0</v>
          </cell>
        </row>
        <row r="130">
          <cell r="C130">
            <v>2506900</v>
          </cell>
          <cell r="D130" t="str">
            <v>Lincoln School District</v>
          </cell>
          <cell r="E130">
            <v>30</v>
          </cell>
          <cell r="F130">
            <v>863</v>
          </cell>
          <cell r="G130">
            <v>3.4762456546929318E-2</v>
          </cell>
          <cell r="H130">
            <v>6940</v>
          </cell>
          <cell r="I130">
            <v>1</v>
          </cell>
        </row>
        <row r="131">
          <cell r="C131">
            <v>2506930</v>
          </cell>
          <cell r="D131" t="str">
            <v>Lincoln-Sudbury School District</v>
          </cell>
          <cell r="E131">
            <v>43</v>
          </cell>
          <cell r="F131">
            <v>1736</v>
          </cell>
          <cell r="G131">
            <v>2.4769585253456222E-2</v>
          </cell>
          <cell r="H131">
            <v>25674</v>
          </cell>
          <cell r="I131">
            <v>0</v>
          </cell>
        </row>
        <row r="132">
          <cell r="C132">
            <v>2506960</v>
          </cell>
          <cell r="D132" t="str">
            <v>Littleton School District</v>
          </cell>
          <cell r="E132">
            <v>52</v>
          </cell>
          <cell r="F132">
            <v>1778</v>
          </cell>
          <cell r="G132">
            <v>2.9246344206974129E-2</v>
          </cell>
          <cell r="H132">
            <v>10034</v>
          </cell>
          <cell r="I132">
            <v>1</v>
          </cell>
        </row>
        <row r="133">
          <cell r="C133">
            <v>2506990</v>
          </cell>
          <cell r="D133" t="str">
            <v>Longmeadow School District</v>
          </cell>
          <cell r="E133">
            <v>144</v>
          </cell>
          <cell r="F133">
            <v>3050</v>
          </cell>
          <cell r="G133">
            <v>4.7213114754098361E-2</v>
          </cell>
          <cell r="H133">
            <v>15747</v>
          </cell>
          <cell r="I133">
            <v>1</v>
          </cell>
        </row>
        <row r="134">
          <cell r="C134">
            <v>2507020</v>
          </cell>
          <cell r="D134" t="str">
            <v>Lowell School District</v>
          </cell>
          <cell r="E134">
            <v>3309</v>
          </cell>
          <cell r="F134">
            <v>17685</v>
          </cell>
          <cell r="G134">
            <v>0.18710771840542834</v>
          </cell>
          <cell r="H134">
            <v>114332</v>
          </cell>
          <cell r="I134">
            <v>0</v>
          </cell>
        </row>
        <row r="135">
          <cell r="C135">
            <v>2507050</v>
          </cell>
          <cell r="D135" t="str">
            <v>Ludlow School District</v>
          </cell>
          <cell r="E135">
            <v>330</v>
          </cell>
          <cell r="F135">
            <v>2694</v>
          </cell>
          <cell r="G135">
            <v>0.12249443207126949</v>
          </cell>
          <cell r="H135">
            <v>20862</v>
          </cell>
          <cell r="I135">
            <v>0</v>
          </cell>
        </row>
        <row r="136">
          <cell r="C136">
            <v>2507080</v>
          </cell>
          <cell r="D136" t="str">
            <v>Lunenburg School District</v>
          </cell>
          <cell r="E136">
            <v>146</v>
          </cell>
          <cell r="F136">
            <v>2029</v>
          </cell>
          <cell r="G136">
            <v>7.195662888122227E-2</v>
          </cell>
          <cell r="H136">
            <v>11781</v>
          </cell>
          <cell r="I136">
            <v>1</v>
          </cell>
        </row>
        <row r="137">
          <cell r="C137">
            <v>2507110</v>
          </cell>
          <cell r="D137" t="str">
            <v>Lynn School District</v>
          </cell>
          <cell r="E137">
            <v>3361</v>
          </cell>
          <cell r="F137">
            <v>17461</v>
          </cell>
          <cell r="G137">
            <v>0.19248611190653456</v>
          </cell>
          <cell r="H137">
            <v>100908</v>
          </cell>
          <cell r="I137">
            <v>0</v>
          </cell>
        </row>
        <row r="138">
          <cell r="C138">
            <v>2507140</v>
          </cell>
          <cell r="D138" t="str">
            <v>Lynnfield School District</v>
          </cell>
          <cell r="E138">
            <v>83</v>
          </cell>
          <cell r="F138">
            <v>2602</v>
          </cell>
          <cell r="G138">
            <v>3.1898539584934667E-2</v>
          </cell>
          <cell r="H138">
            <v>12956</v>
          </cell>
          <cell r="I138">
            <v>1</v>
          </cell>
        </row>
        <row r="139">
          <cell r="C139">
            <v>2507170</v>
          </cell>
          <cell r="D139" t="str">
            <v>Malden School District</v>
          </cell>
          <cell r="E139">
            <v>1161</v>
          </cell>
          <cell r="F139">
            <v>7920</v>
          </cell>
          <cell r="G139">
            <v>0.14659090909090908</v>
          </cell>
          <cell r="H139">
            <v>65562</v>
          </cell>
          <cell r="I139">
            <v>0</v>
          </cell>
        </row>
        <row r="140">
          <cell r="C140">
            <v>2500067</v>
          </cell>
          <cell r="D140" t="str">
            <v>Manchester Essex Regional School District</v>
          </cell>
          <cell r="E140">
            <v>74</v>
          </cell>
          <cell r="F140">
            <v>1598</v>
          </cell>
          <cell r="G140">
            <v>4.630788485607009E-2</v>
          </cell>
          <cell r="H140">
            <v>9039</v>
          </cell>
          <cell r="I140">
            <v>1</v>
          </cell>
        </row>
        <row r="141">
          <cell r="C141">
            <v>2507230</v>
          </cell>
          <cell r="D141" t="str">
            <v>Mansfield School District</v>
          </cell>
          <cell r="E141">
            <v>208</v>
          </cell>
          <cell r="F141">
            <v>4360</v>
          </cell>
          <cell r="G141">
            <v>4.7706422018348627E-2</v>
          </cell>
          <cell r="H141">
            <v>23900</v>
          </cell>
          <cell r="I141">
            <v>0</v>
          </cell>
        </row>
        <row r="142">
          <cell r="C142">
            <v>2507260</v>
          </cell>
          <cell r="D142" t="str">
            <v>Marblehead School District</v>
          </cell>
          <cell r="E142">
            <v>145</v>
          </cell>
          <cell r="F142">
            <v>3516</v>
          </cell>
          <cell r="G142">
            <v>4.1240045506257109E-2</v>
          </cell>
          <cell r="H142">
            <v>20371</v>
          </cell>
          <cell r="I142">
            <v>0</v>
          </cell>
        </row>
        <row r="143">
          <cell r="C143">
            <v>2507290</v>
          </cell>
          <cell r="D143" t="str">
            <v>Marion School District</v>
          </cell>
          <cell r="E143">
            <v>31</v>
          </cell>
          <cell r="F143">
            <v>414</v>
          </cell>
          <cell r="G143">
            <v>7.4879227053140096E-2</v>
          </cell>
          <cell r="H143">
            <v>5369</v>
          </cell>
          <cell r="I143">
            <v>1</v>
          </cell>
        </row>
        <row r="144">
          <cell r="C144">
            <v>2507320</v>
          </cell>
          <cell r="D144" t="str">
            <v>Marlborough School District</v>
          </cell>
          <cell r="E144">
            <v>695</v>
          </cell>
          <cell r="F144">
            <v>5799</v>
          </cell>
          <cell r="G144">
            <v>0.11984824969822383</v>
          </cell>
          <cell r="H144">
            <v>41351</v>
          </cell>
          <cell r="I144">
            <v>0</v>
          </cell>
        </row>
        <row r="145">
          <cell r="C145">
            <v>2507350</v>
          </cell>
          <cell r="D145" t="str">
            <v>Marshfield School District</v>
          </cell>
          <cell r="E145">
            <v>179</v>
          </cell>
          <cell r="F145">
            <v>4051</v>
          </cell>
          <cell r="G145">
            <v>4.4186620587509259E-2</v>
          </cell>
          <cell r="H145">
            <v>25931</v>
          </cell>
          <cell r="I145">
            <v>0</v>
          </cell>
        </row>
        <row r="146">
          <cell r="C146">
            <v>2507380</v>
          </cell>
          <cell r="D146" t="str">
            <v>Martha's Vineyard School District</v>
          </cell>
          <cell r="E146">
            <v>82</v>
          </cell>
          <cell r="F146">
            <v>926</v>
          </cell>
          <cell r="G146">
            <v>8.8552915766738655E-2</v>
          </cell>
          <cell r="H146">
            <v>21025</v>
          </cell>
          <cell r="I146">
            <v>0</v>
          </cell>
        </row>
        <row r="147">
          <cell r="C147">
            <v>2507410</v>
          </cell>
          <cell r="D147" t="str">
            <v>Masconomet School District</v>
          </cell>
          <cell r="E147">
            <v>77</v>
          </cell>
          <cell r="F147">
            <v>2330</v>
          </cell>
          <cell r="G147">
            <v>3.3047210300429182E-2</v>
          </cell>
          <cell r="H147">
            <v>24467</v>
          </cell>
          <cell r="I147">
            <v>0</v>
          </cell>
        </row>
        <row r="148">
          <cell r="C148">
            <v>2507440</v>
          </cell>
          <cell r="D148" t="str">
            <v>Mashpee School District</v>
          </cell>
          <cell r="E148">
            <v>172</v>
          </cell>
          <cell r="F148">
            <v>1711</v>
          </cell>
          <cell r="G148">
            <v>0.1005260081823495</v>
          </cell>
          <cell r="H148">
            <v>15284</v>
          </cell>
          <cell r="I148">
            <v>1</v>
          </cell>
        </row>
        <row r="149">
          <cell r="C149">
            <v>2507470</v>
          </cell>
          <cell r="D149" t="str">
            <v>Mattapoisett School District</v>
          </cell>
          <cell r="E149">
            <v>22</v>
          </cell>
          <cell r="F149">
            <v>452</v>
          </cell>
          <cell r="G149">
            <v>4.8672566371681415E-2</v>
          </cell>
          <cell r="H149">
            <v>6535</v>
          </cell>
          <cell r="I149">
            <v>1</v>
          </cell>
        </row>
        <row r="150">
          <cell r="C150">
            <v>2507500</v>
          </cell>
          <cell r="D150" t="str">
            <v>Maynard School District</v>
          </cell>
          <cell r="E150">
            <v>99</v>
          </cell>
          <cell r="F150">
            <v>1489</v>
          </cell>
          <cell r="G150">
            <v>6.6487575554063136E-2</v>
          </cell>
          <cell r="H150">
            <v>10632</v>
          </cell>
          <cell r="I150">
            <v>1</v>
          </cell>
        </row>
        <row r="151">
          <cell r="C151">
            <v>2507530</v>
          </cell>
          <cell r="D151" t="str">
            <v>Medfield School District</v>
          </cell>
          <cell r="E151">
            <v>68</v>
          </cell>
          <cell r="F151">
            <v>2957</v>
          </cell>
          <cell r="G151">
            <v>2.2996280013527222E-2</v>
          </cell>
          <cell r="H151">
            <v>12773</v>
          </cell>
          <cell r="I151">
            <v>1</v>
          </cell>
        </row>
        <row r="152">
          <cell r="C152">
            <v>2507560</v>
          </cell>
          <cell r="D152" t="str">
            <v>Medford School District</v>
          </cell>
          <cell r="E152">
            <v>500</v>
          </cell>
          <cell r="F152">
            <v>5836</v>
          </cell>
          <cell r="G152">
            <v>8.5675119945167924E-2</v>
          </cell>
          <cell r="H152">
            <v>59028</v>
          </cell>
          <cell r="I152">
            <v>0</v>
          </cell>
        </row>
        <row r="153">
          <cell r="C153">
            <v>2507590</v>
          </cell>
          <cell r="D153" t="str">
            <v>Medway School District</v>
          </cell>
          <cell r="E153">
            <v>71</v>
          </cell>
          <cell r="F153">
            <v>2443</v>
          </cell>
          <cell r="G153">
            <v>2.9062627916496112E-2</v>
          </cell>
          <cell r="H153">
            <v>13088</v>
          </cell>
          <cell r="I153">
            <v>1</v>
          </cell>
        </row>
        <row r="154">
          <cell r="C154">
            <v>2507620</v>
          </cell>
          <cell r="D154" t="str">
            <v>Melrose School District</v>
          </cell>
          <cell r="E154">
            <v>173</v>
          </cell>
          <cell r="F154">
            <v>4610</v>
          </cell>
          <cell r="G154">
            <v>3.7527114967462041E-2</v>
          </cell>
          <cell r="H154">
            <v>29502</v>
          </cell>
          <cell r="I154">
            <v>0</v>
          </cell>
        </row>
        <row r="155">
          <cell r="C155">
            <v>2507680</v>
          </cell>
          <cell r="D155" t="str">
            <v>Mendon-Upton School District</v>
          </cell>
          <cell r="E155">
            <v>94</v>
          </cell>
          <cell r="F155">
            <v>2637</v>
          </cell>
          <cell r="G155">
            <v>3.5646568069776258E-2</v>
          </cell>
          <cell r="H155">
            <v>14227</v>
          </cell>
          <cell r="I155">
            <v>1</v>
          </cell>
        </row>
        <row r="156">
          <cell r="C156">
            <v>2507740</v>
          </cell>
          <cell r="D156" t="str">
            <v>Methuen School District</v>
          </cell>
          <cell r="E156">
            <v>1011</v>
          </cell>
          <cell r="F156">
            <v>8306</v>
          </cell>
          <cell r="G156">
            <v>0.12171923910426198</v>
          </cell>
          <cell r="H156">
            <v>52878</v>
          </cell>
          <cell r="I156">
            <v>0</v>
          </cell>
        </row>
        <row r="157">
          <cell r="C157">
            <v>2507770</v>
          </cell>
          <cell r="D157" t="str">
            <v>Middleborough School District</v>
          </cell>
          <cell r="E157">
            <v>337</v>
          </cell>
          <cell r="F157">
            <v>3569</v>
          </cell>
          <cell r="G157">
            <v>9.4424208461753992E-2</v>
          </cell>
          <cell r="H157">
            <v>24345</v>
          </cell>
          <cell r="I157">
            <v>0</v>
          </cell>
        </row>
        <row r="158">
          <cell r="C158">
            <v>2507830</v>
          </cell>
          <cell r="D158" t="str">
            <v>Middleton School District</v>
          </cell>
          <cell r="E158">
            <v>32</v>
          </cell>
          <cell r="F158">
            <v>755</v>
          </cell>
          <cell r="G158">
            <v>4.2384105960264901E-2</v>
          </cell>
          <cell r="H158">
            <v>9746</v>
          </cell>
          <cell r="I158">
            <v>1</v>
          </cell>
        </row>
        <row r="159">
          <cell r="C159">
            <v>2507860</v>
          </cell>
          <cell r="D159" t="str">
            <v>Milford School District</v>
          </cell>
          <cell r="E159">
            <v>532</v>
          </cell>
          <cell r="F159">
            <v>4620</v>
          </cell>
          <cell r="G159">
            <v>0.11515151515151516</v>
          </cell>
          <cell r="H159">
            <v>30376</v>
          </cell>
          <cell r="I159">
            <v>0</v>
          </cell>
        </row>
        <row r="160">
          <cell r="C160">
            <v>2507890</v>
          </cell>
          <cell r="D160" t="str">
            <v>Millbury School District</v>
          </cell>
          <cell r="E160">
            <v>163</v>
          </cell>
          <cell r="F160">
            <v>1926</v>
          </cell>
          <cell r="G160">
            <v>8.4631360332294917E-2</v>
          </cell>
          <cell r="H160">
            <v>13830</v>
          </cell>
          <cell r="I160">
            <v>1</v>
          </cell>
        </row>
        <row r="161">
          <cell r="C161">
            <v>2507920</v>
          </cell>
          <cell r="D161" t="str">
            <v>Millis School District</v>
          </cell>
          <cell r="E161">
            <v>51</v>
          </cell>
          <cell r="F161">
            <v>1325</v>
          </cell>
          <cell r="G161">
            <v>3.8490566037735846E-2</v>
          </cell>
          <cell r="H161">
            <v>8443</v>
          </cell>
          <cell r="I161">
            <v>1</v>
          </cell>
        </row>
        <row r="162">
          <cell r="C162">
            <v>2507980</v>
          </cell>
          <cell r="D162" t="str">
            <v>Milton School District</v>
          </cell>
          <cell r="E162">
            <v>179</v>
          </cell>
          <cell r="F162">
            <v>5369</v>
          </cell>
          <cell r="G162">
            <v>3.3339541814118086E-2</v>
          </cell>
          <cell r="H162">
            <v>28572</v>
          </cell>
          <cell r="I162">
            <v>0</v>
          </cell>
        </row>
        <row r="163">
          <cell r="C163">
            <v>2507990</v>
          </cell>
          <cell r="D163" t="str">
            <v>Mohawk Trail School District</v>
          </cell>
          <cell r="E163">
            <v>166</v>
          </cell>
          <cell r="F163">
            <v>1148</v>
          </cell>
          <cell r="G163">
            <v>0.14459930313588851</v>
          </cell>
          <cell r="H163">
            <v>10314</v>
          </cell>
          <cell r="I163">
            <v>1</v>
          </cell>
        </row>
        <row r="164">
          <cell r="C164">
            <v>2500544</v>
          </cell>
          <cell r="D164" t="str">
            <v>Monomoy Regional School District</v>
          </cell>
          <cell r="E164">
            <v>194</v>
          </cell>
          <cell r="F164">
            <v>1931</v>
          </cell>
          <cell r="G164">
            <v>0.10046607975142413</v>
          </cell>
          <cell r="H164">
            <v>20333</v>
          </cell>
          <cell r="I164">
            <v>0</v>
          </cell>
        </row>
        <row r="165">
          <cell r="C165">
            <v>2508040</v>
          </cell>
          <cell r="D165" t="str">
            <v>Monson School District</v>
          </cell>
          <cell r="E165">
            <v>122</v>
          </cell>
          <cell r="F165">
            <v>1115</v>
          </cell>
          <cell r="G165">
            <v>0.10941704035874439</v>
          </cell>
          <cell r="H165">
            <v>8091</v>
          </cell>
          <cell r="I165">
            <v>1</v>
          </cell>
        </row>
        <row r="166">
          <cell r="C166">
            <v>2508160</v>
          </cell>
          <cell r="D166" t="str">
            <v>Mount Greylock School District</v>
          </cell>
          <cell r="E166">
            <v>82</v>
          </cell>
          <cell r="F166">
            <v>1169</v>
          </cell>
          <cell r="G166">
            <v>7.0145423438836618E-2</v>
          </cell>
          <cell r="H166">
            <v>10770</v>
          </cell>
          <cell r="I166">
            <v>1</v>
          </cell>
        </row>
        <row r="167">
          <cell r="C167">
            <v>2525013</v>
          </cell>
          <cell r="D167" t="str">
            <v>Mount Greylock/New Lebanon (NY) School Districts in Hancock (7-12)</v>
          </cell>
          <cell r="E167">
            <v>3</v>
          </cell>
          <cell r="F167">
            <v>42</v>
          </cell>
          <cell r="G167">
            <v>7.1428571428571425E-2</v>
          </cell>
          <cell r="H167">
            <v>755</v>
          </cell>
          <cell r="I167">
            <v>1</v>
          </cell>
        </row>
        <row r="168">
          <cell r="C168">
            <v>2508220</v>
          </cell>
          <cell r="D168" t="str">
            <v>Nahant School District</v>
          </cell>
          <cell r="E168">
            <v>12</v>
          </cell>
          <cell r="F168">
            <v>175</v>
          </cell>
          <cell r="G168">
            <v>6.8571428571428575E-2</v>
          </cell>
          <cell r="H168">
            <v>3323</v>
          </cell>
          <cell r="I168">
            <v>1</v>
          </cell>
        </row>
        <row r="169">
          <cell r="C169">
            <v>2508250</v>
          </cell>
          <cell r="D169" t="str">
            <v>Nantucket School District</v>
          </cell>
          <cell r="E169">
            <v>115</v>
          </cell>
          <cell r="F169">
            <v>2130</v>
          </cell>
          <cell r="G169">
            <v>5.39906103286385E-2</v>
          </cell>
          <cell r="H169">
            <v>14491</v>
          </cell>
          <cell r="I169">
            <v>1</v>
          </cell>
        </row>
        <row r="170">
          <cell r="C170">
            <v>2508280</v>
          </cell>
          <cell r="D170" t="str">
            <v>Narragansett School District</v>
          </cell>
          <cell r="E170">
            <v>183</v>
          </cell>
          <cell r="F170">
            <v>1589</v>
          </cell>
          <cell r="G170">
            <v>0.11516677155443675</v>
          </cell>
          <cell r="H170">
            <v>9874</v>
          </cell>
          <cell r="I170">
            <v>1</v>
          </cell>
        </row>
        <row r="171">
          <cell r="C171">
            <v>2508310</v>
          </cell>
          <cell r="D171" t="str">
            <v>Nashoba School District</v>
          </cell>
          <cell r="E171">
            <v>117</v>
          </cell>
          <cell r="F171">
            <v>3746</v>
          </cell>
          <cell r="G171">
            <v>3.1233315536572343E-2</v>
          </cell>
          <cell r="H171">
            <v>21203</v>
          </cell>
          <cell r="I171">
            <v>0</v>
          </cell>
        </row>
        <row r="172">
          <cell r="C172">
            <v>2508340</v>
          </cell>
          <cell r="D172" t="str">
            <v>Natick School District</v>
          </cell>
          <cell r="E172">
            <v>216</v>
          </cell>
          <cell r="F172">
            <v>5863</v>
          </cell>
          <cell r="G172">
            <v>3.684120757291489E-2</v>
          </cell>
          <cell r="H172">
            <v>36615</v>
          </cell>
          <cell r="I172">
            <v>0</v>
          </cell>
        </row>
        <row r="173">
          <cell r="C173">
            <v>2504560</v>
          </cell>
          <cell r="D173" t="str">
            <v>Nauset School District</v>
          </cell>
          <cell r="E173">
            <v>143</v>
          </cell>
          <cell r="F173">
            <v>1493</v>
          </cell>
          <cell r="G173">
            <v>9.5780308104487608E-2</v>
          </cell>
          <cell r="H173">
            <v>26330</v>
          </cell>
          <cell r="I173">
            <v>0</v>
          </cell>
        </row>
        <row r="174">
          <cell r="C174">
            <v>2525012</v>
          </cell>
          <cell r="D174" t="str">
            <v>Nauset/Provincetown School Districts in Turo (7-12)</v>
          </cell>
          <cell r="E174">
            <v>16</v>
          </cell>
          <cell r="F174">
            <v>92</v>
          </cell>
          <cell r="G174">
            <v>0.17391304347826086</v>
          </cell>
          <cell r="H174">
            <v>2490</v>
          </cell>
          <cell r="I174">
            <v>1</v>
          </cell>
        </row>
        <row r="175">
          <cell r="C175">
            <v>2508370</v>
          </cell>
          <cell r="D175" t="str">
            <v>Needham School District</v>
          </cell>
          <cell r="E175">
            <v>162</v>
          </cell>
          <cell r="F175">
            <v>6523</v>
          </cell>
          <cell r="G175">
            <v>2.483519852828453E-2</v>
          </cell>
          <cell r="H175">
            <v>32026</v>
          </cell>
          <cell r="I175">
            <v>0</v>
          </cell>
        </row>
        <row r="176">
          <cell r="C176">
            <v>2508430</v>
          </cell>
          <cell r="D176" t="str">
            <v>New Bedford School District</v>
          </cell>
          <cell r="E176">
            <v>3974</v>
          </cell>
          <cell r="F176">
            <v>16358</v>
          </cell>
          <cell r="G176">
            <v>0.24293923462525982</v>
          </cell>
          <cell r="H176">
            <v>101247</v>
          </cell>
          <cell r="I176">
            <v>0</v>
          </cell>
        </row>
        <row r="177">
          <cell r="C177">
            <v>2508530</v>
          </cell>
          <cell r="D177" t="str">
            <v>New Salem-Wendell School District</v>
          </cell>
          <cell r="E177">
            <v>19</v>
          </cell>
          <cell r="F177">
            <v>134</v>
          </cell>
          <cell r="G177">
            <v>0.1417910447761194</v>
          </cell>
          <cell r="H177">
            <v>1906</v>
          </cell>
          <cell r="I177">
            <v>1</v>
          </cell>
        </row>
        <row r="178">
          <cell r="C178">
            <v>2508580</v>
          </cell>
          <cell r="D178" t="str">
            <v>Newburyport School District</v>
          </cell>
          <cell r="E178">
            <v>84</v>
          </cell>
          <cell r="F178">
            <v>2493</v>
          </cell>
          <cell r="G178">
            <v>3.3694344163658241E-2</v>
          </cell>
          <cell r="H178">
            <v>18227</v>
          </cell>
          <cell r="I178">
            <v>1</v>
          </cell>
        </row>
        <row r="179">
          <cell r="C179">
            <v>2508610</v>
          </cell>
          <cell r="D179" t="str">
            <v>Newton School District</v>
          </cell>
          <cell r="E179">
            <v>624</v>
          </cell>
          <cell r="F179">
            <v>14371</v>
          </cell>
          <cell r="G179">
            <v>4.342077795560504E-2</v>
          </cell>
          <cell r="H179">
            <v>87983</v>
          </cell>
          <cell r="I179">
            <v>0</v>
          </cell>
        </row>
        <row r="180">
          <cell r="C180">
            <v>2508640</v>
          </cell>
          <cell r="D180" t="str">
            <v>Norfolk School District</v>
          </cell>
          <cell r="E180">
            <v>20</v>
          </cell>
          <cell r="F180">
            <v>1053</v>
          </cell>
          <cell r="G180">
            <v>1.8993352326685659E-2</v>
          </cell>
          <cell r="H180">
            <v>11638</v>
          </cell>
          <cell r="I180">
            <v>1</v>
          </cell>
        </row>
        <row r="181">
          <cell r="C181">
            <v>2508670</v>
          </cell>
          <cell r="D181" t="str">
            <v>North Adams School District</v>
          </cell>
          <cell r="E181">
            <v>299</v>
          </cell>
          <cell r="F181">
            <v>1616</v>
          </cell>
          <cell r="G181">
            <v>0.18502475247524752</v>
          </cell>
          <cell r="H181">
            <v>15386</v>
          </cell>
          <cell r="I181">
            <v>1</v>
          </cell>
        </row>
        <row r="182">
          <cell r="C182">
            <v>2508700</v>
          </cell>
          <cell r="D182" t="str">
            <v>North Andover School District</v>
          </cell>
          <cell r="E182">
            <v>313</v>
          </cell>
          <cell r="F182">
            <v>5379</v>
          </cell>
          <cell r="G182">
            <v>5.8189254508272913E-2</v>
          </cell>
          <cell r="H182">
            <v>30797</v>
          </cell>
          <cell r="I182">
            <v>0</v>
          </cell>
        </row>
        <row r="183">
          <cell r="C183">
            <v>2508730</v>
          </cell>
          <cell r="D183" t="str">
            <v>North Attleborough School District</v>
          </cell>
          <cell r="E183">
            <v>313</v>
          </cell>
          <cell r="F183">
            <v>5136</v>
          </cell>
          <cell r="G183">
            <v>6.0942367601246106E-2</v>
          </cell>
          <cell r="H183">
            <v>30885</v>
          </cell>
          <cell r="I183">
            <v>0</v>
          </cell>
        </row>
        <row r="184">
          <cell r="C184">
            <v>2508760</v>
          </cell>
          <cell r="D184" t="str">
            <v>North Brookfield School District</v>
          </cell>
          <cell r="E184">
            <v>80</v>
          </cell>
          <cell r="F184">
            <v>674</v>
          </cell>
          <cell r="G184">
            <v>0.11869436201780416</v>
          </cell>
          <cell r="H184">
            <v>4735</v>
          </cell>
          <cell r="I184">
            <v>1</v>
          </cell>
        </row>
        <row r="185">
          <cell r="C185">
            <v>2508790</v>
          </cell>
          <cell r="D185" t="str">
            <v>North Middlesex School District</v>
          </cell>
          <cell r="E185">
            <v>250</v>
          </cell>
          <cell r="F185">
            <v>3914</v>
          </cell>
          <cell r="G185">
            <v>6.3873275421563624E-2</v>
          </cell>
          <cell r="H185">
            <v>23671</v>
          </cell>
          <cell r="I185">
            <v>0</v>
          </cell>
        </row>
        <row r="186">
          <cell r="C186">
            <v>2508820</v>
          </cell>
          <cell r="D186" t="str">
            <v>North Reading School District</v>
          </cell>
          <cell r="E186">
            <v>83</v>
          </cell>
          <cell r="F186">
            <v>2707</v>
          </cell>
          <cell r="G186">
            <v>3.0661248614702624E-2</v>
          </cell>
          <cell r="H186">
            <v>15389</v>
          </cell>
          <cell r="I186">
            <v>1</v>
          </cell>
        </row>
        <row r="187">
          <cell r="C187">
            <v>2508850</v>
          </cell>
          <cell r="D187" t="str">
            <v>Northampton School District</v>
          </cell>
          <cell r="E187">
            <v>292</v>
          </cell>
          <cell r="F187">
            <v>3221</v>
          </cell>
          <cell r="G187">
            <v>9.0655076063334367E-2</v>
          </cell>
          <cell r="H187">
            <v>29436</v>
          </cell>
          <cell r="I187">
            <v>0</v>
          </cell>
        </row>
        <row r="188">
          <cell r="C188">
            <v>2508880</v>
          </cell>
          <cell r="D188" t="str">
            <v>Northborough School District</v>
          </cell>
          <cell r="E188">
            <v>83</v>
          </cell>
          <cell r="F188">
            <v>1994</v>
          </cell>
          <cell r="G188">
            <v>4.1624874623871613E-2</v>
          </cell>
          <cell r="H188">
            <v>15739</v>
          </cell>
          <cell r="I188">
            <v>1</v>
          </cell>
        </row>
        <row r="189">
          <cell r="C189">
            <v>2508910</v>
          </cell>
          <cell r="D189" t="str">
            <v>Northborough-Southborough School District</v>
          </cell>
          <cell r="E189">
            <v>49</v>
          </cell>
          <cell r="F189">
            <v>1652</v>
          </cell>
          <cell r="G189">
            <v>2.9661016949152543E-2</v>
          </cell>
          <cell r="H189">
            <v>26188</v>
          </cell>
          <cell r="I189">
            <v>0</v>
          </cell>
        </row>
        <row r="190">
          <cell r="C190">
            <v>2508940</v>
          </cell>
          <cell r="D190" t="str">
            <v>Northbridge School District</v>
          </cell>
          <cell r="E190">
            <v>222</v>
          </cell>
          <cell r="F190">
            <v>2519</v>
          </cell>
          <cell r="G190">
            <v>8.8130210400952758E-2</v>
          </cell>
          <cell r="H190">
            <v>16333</v>
          </cell>
          <cell r="I190">
            <v>1</v>
          </cell>
        </row>
        <row r="191">
          <cell r="C191">
            <v>2509000</v>
          </cell>
          <cell r="D191" t="str">
            <v>Norton School District</v>
          </cell>
          <cell r="E191">
            <v>203</v>
          </cell>
          <cell r="F191">
            <v>2699</v>
          </cell>
          <cell r="G191">
            <v>7.5213041867358277E-2</v>
          </cell>
          <cell r="H191">
            <v>19234</v>
          </cell>
          <cell r="I191">
            <v>1</v>
          </cell>
        </row>
        <row r="192">
          <cell r="C192">
            <v>2509030</v>
          </cell>
          <cell r="D192" t="str">
            <v>Norwell School District</v>
          </cell>
          <cell r="E192">
            <v>53</v>
          </cell>
          <cell r="F192">
            <v>2464</v>
          </cell>
          <cell r="G192">
            <v>2.150974025974026E-2</v>
          </cell>
          <cell r="H192">
            <v>11398</v>
          </cell>
          <cell r="I192">
            <v>1</v>
          </cell>
        </row>
        <row r="193">
          <cell r="C193">
            <v>2509060</v>
          </cell>
          <cell r="D193" t="str">
            <v>Norwood School District</v>
          </cell>
          <cell r="E193">
            <v>344</v>
          </cell>
          <cell r="F193">
            <v>4274</v>
          </cell>
          <cell r="G193">
            <v>8.0486663547028547E-2</v>
          </cell>
          <cell r="H193">
            <v>31547</v>
          </cell>
          <cell r="I193">
            <v>0</v>
          </cell>
        </row>
        <row r="194">
          <cell r="C194">
            <v>2504650</v>
          </cell>
          <cell r="D194" t="str">
            <v>Oak Bluffs School District</v>
          </cell>
          <cell r="E194">
            <v>53</v>
          </cell>
          <cell r="F194">
            <v>439</v>
          </cell>
          <cell r="G194">
            <v>0.12072892938496584</v>
          </cell>
          <cell r="H194">
            <v>5470</v>
          </cell>
          <cell r="I194">
            <v>1</v>
          </cell>
        </row>
        <row r="195">
          <cell r="C195">
            <v>2509150</v>
          </cell>
          <cell r="D195" t="str">
            <v>Old Rochester School District</v>
          </cell>
          <cell r="E195">
            <v>67</v>
          </cell>
          <cell r="F195">
            <v>1318</v>
          </cell>
          <cell r="G195">
            <v>5.0834597875569043E-2</v>
          </cell>
          <cell r="H195">
            <v>17644</v>
          </cell>
          <cell r="I195">
            <v>1</v>
          </cell>
        </row>
        <row r="196">
          <cell r="C196">
            <v>2509180</v>
          </cell>
          <cell r="D196" t="str">
            <v>Orange School District</v>
          </cell>
          <cell r="E196">
            <v>122</v>
          </cell>
          <cell r="F196">
            <v>578</v>
          </cell>
          <cell r="G196">
            <v>0.21107266435986158</v>
          </cell>
          <cell r="H196">
            <v>7567</v>
          </cell>
          <cell r="I196">
            <v>1</v>
          </cell>
        </row>
        <row r="197">
          <cell r="C197">
            <v>2509210</v>
          </cell>
          <cell r="D197" t="str">
            <v>Orleans School District</v>
          </cell>
          <cell r="E197">
            <v>18</v>
          </cell>
          <cell r="F197">
            <v>170</v>
          </cell>
          <cell r="G197">
            <v>0.10588235294117647</v>
          </cell>
          <cell r="H197">
            <v>6401</v>
          </cell>
          <cell r="I197">
            <v>1</v>
          </cell>
        </row>
        <row r="198">
          <cell r="C198">
            <v>2509270</v>
          </cell>
          <cell r="D198" t="str">
            <v>Oxford School District</v>
          </cell>
          <cell r="E198">
            <v>215</v>
          </cell>
          <cell r="F198">
            <v>1892</v>
          </cell>
          <cell r="G198">
            <v>0.11363636363636363</v>
          </cell>
          <cell r="H198">
            <v>13346</v>
          </cell>
          <cell r="I198">
            <v>1</v>
          </cell>
        </row>
        <row r="199">
          <cell r="C199">
            <v>2509300</v>
          </cell>
          <cell r="D199" t="str">
            <v>Palmer School District</v>
          </cell>
          <cell r="E199">
            <v>331</v>
          </cell>
          <cell r="F199">
            <v>1770</v>
          </cell>
          <cell r="G199">
            <v>0.18700564971751413</v>
          </cell>
          <cell r="H199">
            <v>12370</v>
          </cell>
          <cell r="I199">
            <v>1</v>
          </cell>
        </row>
        <row r="200">
          <cell r="C200">
            <v>2509360</v>
          </cell>
          <cell r="D200" t="str">
            <v>Peabody School District</v>
          </cell>
          <cell r="E200">
            <v>672</v>
          </cell>
          <cell r="F200">
            <v>7079</v>
          </cell>
          <cell r="G200">
            <v>9.4928662240429437E-2</v>
          </cell>
          <cell r="H200">
            <v>54296</v>
          </cell>
          <cell r="I200">
            <v>0</v>
          </cell>
        </row>
        <row r="201">
          <cell r="C201">
            <v>2509390</v>
          </cell>
          <cell r="D201" t="str">
            <v>Pelham School District</v>
          </cell>
          <cell r="E201">
            <v>5</v>
          </cell>
          <cell r="F201">
            <v>63</v>
          </cell>
          <cell r="G201">
            <v>7.9365079365079361E-2</v>
          </cell>
          <cell r="H201">
            <v>1274</v>
          </cell>
          <cell r="I201">
            <v>1</v>
          </cell>
        </row>
        <row r="202">
          <cell r="C202">
            <v>2509420</v>
          </cell>
          <cell r="D202" t="str">
            <v>Pembroke School District</v>
          </cell>
          <cell r="E202">
            <v>115</v>
          </cell>
          <cell r="F202">
            <v>3047</v>
          </cell>
          <cell r="G202">
            <v>3.7742041352149654E-2</v>
          </cell>
          <cell r="H202">
            <v>18437</v>
          </cell>
          <cell r="I202">
            <v>1</v>
          </cell>
        </row>
        <row r="203">
          <cell r="C203">
            <v>2509450</v>
          </cell>
          <cell r="D203" t="str">
            <v>Pentucket School District</v>
          </cell>
          <cell r="E203">
            <v>119</v>
          </cell>
          <cell r="F203">
            <v>2969</v>
          </cell>
          <cell r="G203">
            <v>4.008083529808016E-2</v>
          </cell>
          <cell r="H203">
            <v>17914</v>
          </cell>
          <cell r="I203">
            <v>1</v>
          </cell>
        </row>
        <row r="204">
          <cell r="C204">
            <v>2509540</v>
          </cell>
          <cell r="D204" t="str">
            <v>Petersham School District</v>
          </cell>
          <cell r="E204">
            <v>9</v>
          </cell>
          <cell r="F204">
            <v>72</v>
          </cell>
          <cell r="G204">
            <v>0.125</v>
          </cell>
          <cell r="H204">
            <v>1194</v>
          </cell>
          <cell r="I204">
            <v>1</v>
          </cell>
        </row>
        <row r="205">
          <cell r="C205">
            <v>2509600</v>
          </cell>
          <cell r="D205" t="str">
            <v>Pioneer Valley School District</v>
          </cell>
          <cell r="E205">
            <v>88</v>
          </cell>
          <cell r="F205">
            <v>886</v>
          </cell>
          <cell r="G205">
            <v>9.9322799097065456E-2</v>
          </cell>
          <cell r="H205">
            <v>6481</v>
          </cell>
          <cell r="I205">
            <v>1</v>
          </cell>
        </row>
        <row r="206">
          <cell r="C206">
            <v>2509630</v>
          </cell>
          <cell r="D206" t="str">
            <v>Pittsfield School District</v>
          </cell>
          <cell r="E206">
            <v>1002</v>
          </cell>
          <cell r="F206">
            <v>5900</v>
          </cell>
          <cell r="G206">
            <v>0.16983050847457626</v>
          </cell>
          <cell r="H206">
            <v>45204</v>
          </cell>
          <cell r="I206">
            <v>0</v>
          </cell>
        </row>
        <row r="207">
          <cell r="C207">
            <v>2509690</v>
          </cell>
          <cell r="D207" t="str">
            <v>Plainville School District</v>
          </cell>
          <cell r="E207">
            <v>56</v>
          </cell>
          <cell r="F207">
            <v>762</v>
          </cell>
          <cell r="G207">
            <v>7.3490813648293962E-2</v>
          </cell>
          <cell r="H207">
            <v>9925</v>
          </cell>
          <cell r="I207">
            <v>1</v>
          </cell>
        </row>
        <row r="208">
          <cell r="C208">
            <v>2509720</v>
          </cell>
          <cell r="D208" t="str">
            <v>Plymouth School District</v>
          </cell>
          <cell r="E208">
            <v>629</v>
          </cell>
          <cell r="F208">
            <v>7989</v>
          </cell>
          <cell r="G208">
            <v>7.8733258230066341E-2</v>
          </cell>
          <cell r="H208">
            <v>61469</v>
          </cell>
          <cell r="I208">
            <v>0</v>
          </cell>
        </row>
        <row r="209">
          <cell r="C209">
            <v>2509780</v>
          </cell>
          <cell r="D209" t="str">
            <v>Plympton School District</v>
          </cell>
          <cell r="E209">
            <v>15</v>
          </cell>
          <cell r="F209">
            <v>248</v>
          </cell>
          <cell r="G209">
            <v>6.0483870967741937E-2</v>
          </cell>
          <cell r="H209">
            <v>2942</v>
          </cell>
          <cell r="I209">
            <v>1</v>
          </cell>
        </row>
        <row r="210">
          <cell r="C210">
            <v>2509840</v>
          </cell>
          <cell r="D210" t="str">
            <v>Provincetown School District</v>
          </cell>
          <cell r="E210">
            <v>18</v>
          </cell>
          <cell r="F210">
            <v>130</v>
          </cell>
          <cell r="G210">
            <v>0.13846153846153847</v>
          </cell>
          <cell r="H210">
            <v>3719</v>
          </cell>
          <cell r="I210">
            <v>1</v>
          </cell>
        </row>
        <row r="211">
          <cell r="C211">
            <v>2500001</v>
          </cell>
          <cell r="D211" t="str">
            <v>Quabbin School District</v>
          </cell>
          <cell r="E211">
            <v>231</v>
          </cell>
          <cell r="F211">
            <v>2440</v>
          </cell>
          <cell r="G211">
            <v>9.4672131147540986E-2</v>
          </cell>
          <cell r="H211">
            <v>15370</v>
          </cell>
          <cell r="I211">
            <v>1</v>
          </cell>
        </row>
        <row r="212">
          <cell r="C212">
            <v>2512100</v>
          </cell>
          <cell r="D212" t="str">
            <v>Quaboag Regional School District</v>
          </cell>
          <cell r="E212">
            <v>241</v>
          </cell>
          <cell r="F212">
            <v>1316</v>
          </cell>
          <cell r="G212">
            <v>0.18313069908814589</v>
          </cell>
          <cell r="H212">
            <v>8807</v>
          </cell>
          <cell r="I212">
            <v>1</v>
          </cell>
        </row>
        <row r="213">
          <cell r="C213">
            <v>2509870</v>
          </cell>
          <cell r="D213" t="str">
            <v>Quincy School District</v>
          </cell>
          <cell r="E213">
            <v>1525</v>
          </cell>
          <cell r="F213">
            <v>10525</v>
          </cell>
          <cell r="G213">
            <v>0.14489311163895488</v>
          </cell>
          <cell r="H213">
            <v>101429</v>
          </cell>
          <cell r="I213">
            <v>0</v>
          </cell>
        </row>
        <row r="214">
          <cell r="C214">
            <v>2509900</v>
          </cell>
          <cell r="D214" t="str">
            <v>Ralph C. Mahar School District</v>
          </cell>
          <cell r="E214">
            <v>132</v>
          </cell>
          <cell r="F214">
            <v>782</v>
          </cell>
          <cell r="G214">
            <v>0.16879795396419436</v>
          </cell>
          <cell r="H214">
            <v>10668</v>
          </cell>
          <cell r="I214">
            <v>1</v>
          </cell>
        </row>
        <row r="215">
          <cell r="C215">
            <v>2509930</v>
          </cell>
          <cell r="D215" t="str">
            <v>Randolph School District</v>
          </cell>
          <cell r="E215">
            <v>669</v>
          </cell>
          <cell r="F215">
            <v>4871</v>
          </cell>
          <cell r="G215">
            <v>0.13734346130158079</v>
          </cell>
          <cell r="H215">
            <v>34913</v>
          </cell>
          <cell r="I215">
            <v>0</v>
          </cell>
        </row>
        <row r="216">
          <cell r="C216">
            <v>2509990</v>
          </cell>
          <cell r="D216" t="str">
            <v>Reading School District</v>
          </cell>
          <cell r="E216">
            <v>115</v>
          </cell>
          <cell r="F216">
            <v>4474</v>
          </cell>
          <cell r="G216">
            <v>2.5704067948144838E-2</v>
          </cell>
          <cell r="H216">
            <v>25248</v>
          </cell>
          <cell r="I216">
            <v>0</v>
          </cell>
        </row>
        <row r="217">
          <cell r="C217">
            <v>2510050</v>
          </cell>
          <cell r="D217" t="str">
            <v>Revere School District</v>
          </cell>
          <cell r="E217">
            <v>2001</v>
          </cell>
          <cell r="F217">
            <v>8829</v>
          </cell>
          <cell r="G217">
            <v>0.22663948352021746</v>
          </cell>
          <cell r="H217">
            <v>60106</v>
          </cell>
          <cell r="I217">
            <v>0</v>
          </cell>
        </row>
        <row r="218">
          <cell r="C218">
            <v>2510080</v>
          </cell>
          <cell r="D218" t="str">
            <v>Richmond School District</v>
          </cell>
          <cell r="E218">
            <v>10</v>
          </cell>
          <cell r="F218">
            <v>85</v>
          </cell>
          <cell r="G218">
            <v>0.11764705882352941</v>
          </cell>
          <cell r="H218">
            <v>1403</v>
          </cell>
          <cell r="I218">
            <v>1</v>
          </cell>
        </row>
        <row r="219">
          <cell r="C219">
            <v>2510140</v>
          </cell>
          <cell r="D219" t="str">
            <v>Rochester School District</v>
          </cell>
          <cell r="E219">
            <v>27</v>
          </cell>
          <cell r="F219">
            <v>526</v>
          </cell>
          <cell r="G219">
            <v>5.1330798479087454E-2</v>
          </cell>
          <cell r="H219">
            <v>5740</v>
          </cell>
          <cell r="I219">
            <v>1</v>
          </cell>
        </row>
        <row r="220">
          <cell r="C220">
            <v>2510170</v>
          </cell>
          <cell r="D220" t="str">
            <v>Rockland School District</v>
          </cell>
          <cell r="E220">
            <v>286</v>
          </cell>
          <cell r="F220">
            <v>2408</v>
          </cell>
          <cell r="G220">
            <v>0.11877076411960133</v>
          </cell>
          <cell r="H220">
            <v>17876</v>
          </cell>
          <cell r="I220">
            <v>1</v>
          </cell>
        </row>
        <row r="221">
          <cell r="C221">
            <v>2510200</v>
          </cell>
          <cell r="D221" t="str">
            <v>Rockport School District</v>
          </cell>
          <cell r="E221">
            <v>49</v>
          </cell>
          <cell r="F221">
            <v>731</v>
          </cell>
          <cell r="G221">
            <v>6.7031463748290013E-2</v>
          </cell>
          <cell r="H221">
            <v>6968</v>
          </cell>
          <cell r="I221">
            <v>1</v>
          </cell>
        </row>
        <row r="222">
          <cell r="C222">
            <v>2510230</v>
          </cell>
          <cell r="D222" t="str">
            <v>Rowe School District</v>
          </cell>
          <cell r="E222">
            <v>3</v>
          </cell>
          <cell r="F222">
            <v>37</v>
          </cell>
          <cell r="G222">
            <v>8.1081081081081086E-2</v>
          </cell>
          <cell r="H222">
            <v>424</v>
          </cell>
          <cell r="I222">
            <v>1</v>
          </cell>
        </row>
        <row r="223">
          <cell r="C223">
            <v>2510380</v>
          </cell>
          <cell r="D223" t="str">
            <v>Salem School District</v>
          </cell>
          <cell r="E223">
            <v>734</v>
          </cell>
          <cell r="F223">
            <v>5007</v>
          </cell>
          <cell r="G223">
            <v>0.14659476732574395</v>
          </cell>
          <cell r="H223">
            <v>44329</v>
          </cell>
          <cell r="I223">
            <v>0</v>
          </cell>
        </row>
        <row r="224">
          <cell r="C224">
            <v>2510470</v>
          </cell>
          <cell r="D224" t="str">
            <v>Sandwich School District</v>
          </cell>
          <cell r="E224">
            <v>178</v>
          </cell>
          <cell r="F224">
            <v>3091</v>
          </cell>
          <cell r="G224">
            <v>5.75865415723067E-2</v>
          </cell>
          <cell r="H224">
            <v>20561</v>
          </cell>
          <cell r="I224">
            <v>0</v>
          </cell>
        </row>
        <row r="225">
          <cell r="C225">
            <v>2510500</v>
          </cell>
          <cell r="D225" t="str">
            <v>Saugus School District</v>
          </cell>
          <cell r="E225">
            <v>383</v>
          </cell>
          <cell r="F225">
            <v>3814</v>
          </cell>
          <cell r="G225">
            <v>0.10041950707918196</v>
          </cell>
          <cell r="H225">
            <v>28522</v>
          </cell>
          <cell r="I225">
            <v>0</v>
          </cell>
        </row>
        <row r="226">
          <cell r="C226">
            <v>2510530</v>
          </cell>
          <cell r="D226" t="str">
            <v>Savoy School District</v>
          </cell>
          <cell r="E226">
            <v>1</v>
          </cell>
          <cell r="F226">
            <v>24</v>
          </cell>
          <cell r="G226">
            <v>4.1666666666666664E-2</v>
          </cell>
          <cell r="H226">
            <v>643</v>
          </cell>
          <cell r="I226">
            <v>1</v>
          </cell>
        </row>
        <row r="227">
          <cell r="C227">
            <v>2510560</v>
          </cell>
          <cell r="D227" t="str">
            <v>Scituate School District</v>
          </cell>
          <cell r="E227">
            <v>106</v>
          </cell>
          <cell r="F227">
            <v>3307</v>
          </cell>
          <cell r="G227">
            <v>3.2053220441487756E-2</v>
          </cell>
          <cell r="H227">
            <v>19141</v>
          </cell>
          <cell r="I227">
            <v>1</v>
          </cell>
        </row>
        <row r="228">
          <cell r="C228">
            <v>2510590</v>
          </cell>
          <cell r="D228" t="str">
            <v>Seekonk School District</v>
          </cell>
          <cell r="E228">
            <v>132</v>
          </cell>
          <cell r="F228">
            <v>2616</v>
          </cell>
          <cell r="G228">
            <v>5.0458715596330278E-2</v>
          </cell>
          <cell r="H228">
            <v>15557</v>
          </cell>
          <cell r="I228">
            <v>1</v>
          </cell>
        </row>
        <row r="229">
          <cell r="C229">
            <v>2510620</v>
          </cell>
          <cell r="D229" t="str">
            <v>Sharon School District</v>
          </cell>
          <cell r="E229">
            <v>137</v>
          </cell>
          <cell r="F229">
            <v>3996</v>
          </cell>
          <cell r="G229">
            <v>3.4284284284284282E-2</v>
          </cell>
          <cell r="H229">
            <v>18537</v>
          </cell>
          <cell r="I229">
            <v>1</v>
          </cell>
        </row>
        <row r="230">
          <cell r="C230">
            <v>2510710</v>
          </cell>
          <cell r="D230" t="str">
            <v>Sherborn School District</v>
          </cell>
          <cell r="E230">
            <v>15</v>
          </cell>
          <cell r="F230">
            <v>405</v>
          </cell>
          <cell r="G230">
            <v>3.7037037037037035E-2</v>
          </cell>
          <cell r="H230">
            <v>4354</v>
          </cell>
          <cell r="I230">
            <v>1</v>
          </cell>
        </row>
        <row r="231">
          <cell r="C231">
            <v>2510770</v>
          </cell>
          <cell r="D231" t="str">
            <v>Shrewsbury School District</v>
          </cell>
          <cell r="E231">
            <v>271</v>
          </cell>
          <cell r="F231">
            <v>6807</v>
          </cell>
          <cell r="G231">
            <v>3.9811958278242986E-2</v>
          </cell>
          <cell r="H231">
            <v>38321</v>
          </cell>
          <cell r="I231">
            <v>0</v>
          </cell>
        </row>
        <row r="232">
          <cell r="C232">
            <v>2510800</v>
          </cell>
          <cell r="D232" t="str">
            <v>Shutesbury School District</v>
          </cell>
          <cell r="E232">
            <v>13</v>
          </cell>
          <cell r="F232">
            <v>118</v>
          </cell>
          <cell r="G232">
            <v>0.11016949152542373</v>
          </cell>
          <cell r="H232">
            <v>1717</v>
          </cell>
          <cell r="I232">
            <v>1</v>
          </cell>
        </row>
        <row r="233">
          <cell r="C233">
            <v>2510830</v>
          </cell>
          <cell r="D233" t="str">
            <v>Silver Lake School District</v>
          </cell>
          <cell r="E233">
            <v>97</v>
          </cell>
          <cell r="F233">
            <v>1915</v>
          </cell>
          <cell r="G233">
            <v>5.0652741514360312E-2</v>
          </cell>
          <cell r="H233">
            <v>24487</v>
          </cell>
          <cell r="I233">
            <v>0</v>
          </cell>
        </row>
        <row r="234">
          <cell r="C234">
            <v>2510860</v>
          </cell>
          <cell r="D234" t="str">
            <v>Somerset School District</v>
          </cell>
          <cell r="E234">
            <v>148</v>
          </cell>
          <cell r="F234">
            <v>1811</v>
          </cell>
          <cell r="G234">
            <v>8.1722805080066269E-2</v>
          </cell>
          <cell r="H234">
            <v>18323</v>
          </cell>
          <cell r="I234">
            <v>1</v>
          </cell>
        </row>
        <row r="235">
          <cell r="C235">
            <v>2500541</v>
          </cell>
          <cell r="D235" t="str">
            <v>Somerset-Berkley School District</v>
          </cell>
          <cell r="E235">
            <v>81</v>
          </cell>
          <cell r="F235">
            <v>1364</v>
          </cell>
          <cell r="G235">
            <v>5.9384164222873903E-2</v>
          </cell>
          <cell r="H235">
            <v>25098</v>
          </cell>
          <cell r="I235">
            <v>0</v>
          </cell>
        </row>
        <row r="236">
          <cell r="C236">
            <v>2510890</v>
          </cell>
          <cell r="D236" t="str">
            <v>Somerville School District</v>
          </cell>
          <cell r="E236">
            <v>765</v>
          </cell>
          <cell r="F236">
            <v>5770</v>
          </cell>
          <cell r="G236">
            <v>0.13258232235701906</v>
          </cell>
          <cell r="H236">
            <v>80188</v>
          </cell>
          <cell r="I236">
            <v>0</v>
          </cell>
        </row>
        <row r="237">
          <cell r="C237">
            <v>2510920</v>
          </cell>
          <cell r="D237" t="str">
            <v>South Hadley School District</v>
          </cell>
          <cell r="E237">
            <v>180</v>
          </cell>
          <cell r="F237">
            <v>2047</v>
          </cell>
          <cell r="G237">
            <v>8.7933561309233021E-2</v>
          </cell>
          <cell r="H237">
            <v>18056</v>
          </cell>
          <cell r="I237">
            <v>1</v>
          </cell>
        </row>
        <row r="238">
          <cell r="C238">
            <v>2510950</v>
          </cell>
          <cell r="D238" t="str">
            <v>Southampton School District</v>
          </cell>
          <cell r="E238">
            <v>21</v>
          </cell>
          <cell r="F238">
            <v>449</v>
          </cell>
          <cell r="G238">
            <v>4.6770601336302897E-2</v>
          </cell>
          <cell r="H238">
            <v>6187</v>
          </cell>
          <cell r="I238">
            <v>1</v>
          </cell>
        </row>
        <row r="239">
          <cell r="C239">
            <v>2510980</v>
          </cell>
          <cell r="D239" t="str">
            <v>Southborough School District</v>
          </cell>
          <cell r="E239">
            <v>40</v>
          </cell>
          <cell r="F239">
            <v>1402</v>
          </cell>
          <cell r="G239">
            <v>2.8530670470756064E-2</v>
          </cell>
          <cell r="H239">
            <v>10449</v>
          </cell>
          <cell r="I239">
            <v>1</v>
          </cell>
        </row>
        <row r="240">
          <cell r="C240">
            <v>2511010</v>
          </cell>
          <cell r="D240" t="str">
            <v>Southbridge School District</v>
          </cell>
          <cell r="E240">
            <v>605</v>
          </cell>
          <cell r="F240">
            <v>2772</v>
          </cell>
          <cell r="G240">
            <v>0.21825396825396826</v>
          </cell>
          <cell r="H240">
            <v>17738</v>
          </cell>
          <cell r="I240">
            <v>1</v>
          </cell>
        </row>
        <row r="241">
          <cell r="C241">
            <v>2511040</v>
          </cell>
          <cell r="D241" t="str">
            <v>Southern Berkshire School District</v>
          </cell>
          <cell r="E241">
            <v>86</v>
          </cell>
          <cell r="F241">
            <v>887</v>
          </cell>
          <cell r="G241">
            <v>9.6956031567080048E-2</v>
          </cell>
          <cell r="H241">
            <v>7945</v>
          </cell>
          <cell r="I241">
            <v>1</v>
          </cell>
        </row>
        <row r="242">
          <cell r="C242">
            <v>2500013</v>
          </cell>
          <cell r="D242" t="str">
            <v>Southwick-Tolland-Granville Regional School District</v>
          </cell>
          <cell r="E242">
            <v>140</v>
          </cell>
          <cell r="F242">
            <v>1562</v>
          </cell>
          <cell r="G242">
            <v>8.9628681177976954E-2</v>
          </cell>
          <cell r="H242">
            <v>11166</v>
          </cell>
          <cell r="I242">
            <v>1</v>
          </cell>
        </row>
        <row r="243">
          <cell r="C243">
            <v>2500002</v>
          </cell>
          <cell r="D243" t="str">
            <v>Spencer-East Brookfield School District</v>
          </cell>
          <cell r="E243">
            <v>201</v>
          </cell>
          <cell r="F243">
            <v>1990</v>
          </cell>
          <cell r="G243">
            <v>0.10100502512562815</v>
          </cell>
          <cell r="H243">
            <v>14215</v>
          </cell>
          <cell r="I243">
            <v>1</v>
          </cell>
        </row>
        <row r="244">
          <cell r="C244">
            <v>2511130</v>
          </cell>
          <cell r="D244" t="str">
            <v>Springfield School District</v>
          </cell>
          <cell r="E244">
            <v>10348</v>
          </cell>
          <cell r="F244">
            <v>27740</v>
          </cell>
          <cell r="G244">
            <v>0.37303532804614276</v>
          </cell>
          <cell r="H244">
            <v>154889</v>
          </cell>
          <cell r="I244">
            <v>0</v>
          </cell>
        </row>
        <row r="245">
          <cell r="C245">
            <v>2511220</v>
          </cell>
          <cell r="D245" t="str">
            <v>Stoneham School District</v>
          </cell>
          <cell r="E245">
            <v>184</v>
          </cell>
          <cell r="F245">
            <v>3130</v>
          </cell>
          <cell r="G245">
            <v>5.8785942492012778E-2</v>
          </cell>
          <cell r="H245">
            <v>22998</v>
          </cell>
          <cell r="I245">
            <v>0</v>
          </cell>
        </row>
        <row r="246">
          <cell r="C246">
            <v>2511250</v>
          </cell>
          <cell r="D246" t="str">
            <v>Stoughton School District</v>
          </cell>
          <cell r="E246">
            <v>371</v>
          </cell>
          <cell r="F246">
            <v>4210</v>
          </cell>
          <cell r="G246">
            <v>8.8123515439429922E-2</v>
          </cell>
          <cell r="H246">
            <v>29222</v>
          </cell>
          <cell r="I246">
            <v>0</v>
          </cell>
        </row>
        <row r="247">
          <cell r="C247">
            <v>2511310</v>
          </cell>
          <cell r="D247" t="str">
            <v>Sturbridge School District</v>
          </cell>
          <cell r="E247">
            <v>43</v>
          </cell>
          <cell r="F247">
            <v>868</v>
          </cell>
          <cell r="G247">
            <v>4.9539170506912443E-2</v>
          </cell>
          <cell r="H247">
            <v>9866</v>
          </cell>
          <cell r="I247">
            <v>1</v>
          </cell>
        </row>
        <row r="248">
          <cell r="C248">
            <v>2511340</v>
          </cell>
          <cell r="D248" t="str">
            <v>Sudbury School District</v>
          </cell>
          <cell r="E248">
            <v>85</v>
          </cell>
          <cell r="F248">
            <v>2937</v>
          </cell>
          <cell r="G248">
            <v>2.8941096356826693E-2</v>
          </cell>
          <cell r="H248">
            <v>18734</v>
          </cell>
          <cell r="I248">
            <v>1</v>
          </cell>
        </row>
        <row r="249">
          <cell r="C249">
            <v>2511370</v>
          </cell>
          <cell r="D249" t="str">
            <v>Sunderland School District</v>
          </cell>
          <cell r="E249">
            <v>30</v>
          </cell>
          <cell r="F249">
            <v>160</v>
          </cell>
          <cell r="G249">
            <v>0.1875</v>
          </cell>
          <cell r="H249">
            <v>3662</v>
          </cell>
          <cell r="I249">
            <v>1</v>
          </cell>
        </row>
        <row r="250">
          <cell r="C250">
            <v>2511400</v>
          </cell>
          <cell r="D250" t="str">
            <v>Sutton School District</v>
          </cell>
          <cell r="E250">
            <v>71</v>
          </cell>
          <cell r="F250">
            <v>1605</v>
          </cell>
          <cell r="G250">
            <v>4.4236760124610593E-2</v>
          </cell>
          <cell r="H250">
            <v>9356</v>
          </cell>
          <cell r="I250">
            <v>1</v>
          </cell>
        </row>
        <row r="251">
          <cell r="C251">
            <v>2511430</v>
          </cell>
          <cell r="D251" t="str">
            <v>Swampscott School District</v>
          </cell>
          <cell r="E251">
            <v>127</v>
          </cell>
          <cell r="F251">
            <v>2582</v>
          </cell>
          <cell r="G251">
            <v>4.9186676994577849E-2</v>
          </cell>
          <cell r="H251">
            <v>18383</v>
          </cell>
          <cell r="I251">
            <v>1</v>
          </cell>
        </row>
        <row r="252">
          <cell r="C252">
            <v>2511460</v>
          </cell>
          <cell r="D252" t="str">
            <v>Swansea School District</v>
          </cell>
          <cell r="E252">
            <v>180</v>
          </cell>
          <cell r="F252">
            <v>2542</v>
          </cell>
          <cell r="G252">
            <v>7.0810385523210076E-2</v>
          </cell>
          <cell r="H252">
            <v>17183</v>
          </cell>
          <cell r="I252">
            <v>1</v>
          </cell>
        </row>
        <row r="253">
          <cell r="C253">
            <v>2511490</v>
          </cell>
          <cell r="D253" t="str">
            <v>Tantasqua School District</v>
          </cell>
          <cell r="E253">
            <v>109</v>
          </cell>
          <cell r="F253">
            <v>1621</v>
          </cell>
          <cell r="G253">
            <v>6.7242442936458979E-2</v>
          </cell>
          <cell r="H253">
            <v>21380</v>
          </cell>
          <cell r="I253">
            <v>0</v>
          </cell>
        </row>
        <row r="254">
          <cell r="C254">
            <v>2511520</v>
          </cell>
          <cell r="D254" t="str">
            <v>Taunton School District</v>
          </cell>
          <cell r="E254">
            <v>1428</v>
          </cell>
          <cell r="F254">
            <v>9025</v>
          </cell>
          <cell r="G254">
            <v>0.15822714681440445</v>
          </cell>
          <cell r="H254">
            <v>59507</v>
          </cell>
          <cell r="I254">
            <v>0</v>
          </cell>
        </row>
        <row r="255">
          <cell r="C255">
            <v>2511580</v>
          </cell>
          <cell r="D255" t="str">
            <v>Tewksbury School District</v>
          </cell>
          <cell r="E255">
            <v>236</v>
          </cell>
          <cell r="F255">
            <v>4325</v>
          </cell>
          <cell r="G255">
            <v>5.4566473988439307E-2</v>
          </cell>
          <cell r="H255">
            <v>31010</v>
          </cell>
          <cell r="I255">
            <v>0</v>
          </cell>
        </row>
        <row r="256">
          <cell r="C256">
            <v>2512570</v>
          </cell>
          <cell r="D256" t="str">
            <v>Tisbury School District</v>
          </cell>
          <cell r="E256">
            <v>68</v>
          </cell>
          <cell r="F256">
            <v>419</v>
          </cell>
          <cell r="G256">
            <v>0.162291169451074</v>
          </cell>
          <cell r="H256">
            <v>4931</v>
          </cell>
          <cell r="I256">
            <v>1</v>
          </cell>
        </row>
        <row r="257">
          <cell r="C257">
            <v>2511670</v>
          </cell>
          <cell r="D257" t="str">
            <v>Topsfield School District</v>
          </cell>
          <cell r="E257">
            <v>26</v>
          </cell>
          <cell r="F257">
            <v>597</v>
          </cell>
          <cell r="G257">
            <v>4.3551088777219429E-2</v>
          </cell>
          <cell r="H257">
            <v>6546</v>
          </cell>
          <cell r="I257">
            <v>1</v>
          </cell>
        </row>
        <row r="258">
          <cell r="C258">
            <v>2511740</v>
          </cell>
          <cell r="D258" t="str">
            <v>Triton School District</v>
          </cell>
          <cell r="E258">
            <v>200</v>
          </cell>
          <cell r="F258">
            <v>2812</v>
          </cell>
          <cell r="G258">
            <v>7.1123755334281655E-2</v>
          </cell>
          <cell r="H258">
            <v>22038</v>
          </cell>
          <cell r="I258">
            <v>0</v>
          </cell>
        </row>
        <row r="259">
          <cell r="C259">
            <v>2511730</v>
          </cell>
          <cell r="D259" t="str">
            <v>Truro School District</v>
          </cell>
          <cell r="E259">
            <v>20</v>
          </cell>
          <cell r="F259">
            <v>104</v>
          </cell>
          <cell r="G259">
            <v>0.19230769230769232</v>
          </cell>
          <cell r="H259">
            <v>2490</v>
          </cell>
          <cell r="I259">
            <v>1</v>
          </cell>
        </row>
        <row r="260">
          <cell r="C260">
            <v>2511760</v>
          </cell>
          <cell r="D260" t="str">
            <v>Tyngsborough School District</v>
          </cell>
          <cell r="E260">
            <v>109</v>
          </cell>
          <cell r="F260">
            <v>2027</v>
          </cell>
          <cell r="G260">
            <v>5.3774050320670945E-2</v>
          </cell>
          <cell r="H260">
            <v>12243</v>
          </cell>
          <cell r="I260">
            <v>1</v>
          </cell>
        </row>
        <row r="261">
          <cell r="C261">
            <v>2500043</v>
          </cell>
          <cell r="D261" t="str">
            <v>Up-Island Regional School District</v>
          </cell>
          <cell r="E261">
            <v>50</v>
          </cell>
          <cell r="F261">
            <v>465</v>
          </cell>
          <cell r="G261">
            <v>0.10752688172043011</v>
          </cell>
          <cell r="H261">
            <v>5331</v>
          </cell>
          <cell r="I261">
            <v>1</v>
          </cell>
        </row>
        <row r="262">
          <cell r="C262">
            <v>2511850</v>
          </cell>
          <cell r="D262" t="str">
            <v>Uxbridge School District</v>
          </cell>
          <cell r="E262">
            <v>152</v>
          </cell>
          <cell r="F262">
            <v>2137</v>
          </cell>
          <cell r="G262">
            <v>7.112774918109499E-2</v>
          </cell>
          <cell r="H262">
            <v>14161</v>
          </cell>
          <cell r="I262">
            <v>1</v>
          </cell>
        </row>
        <row r="263">
          <cell r="C263">
            <v>2511880</v>
          </cell>
          <cell r="D263" t="str">
            <v>Wachusett School District</v>
          </cell>
          <cell r="E263">
            <v>292</v>
          </cell>
          <cell r="F263">
            <v>8014</v>
          </cell>
          <cell r="G263">
            <v>3.6436236585974544E-2</v>
          </cell>
          <cell r="H263">
            <v>45434</v>
          </cell>
          <cell r="I263">
            <v>0</v>
          </cell>
        </row>
        <row r="264">
          <cell r="C264">
            <v>2511910</v>
          </cell>
          <cell r="D264" t="str">
            <v>Wakefield School District</v>
          </cell>
          <cell r="E264">
            <v>166</v>
          </cell>
          <cell r="F264">
            <v>3940</v>
          </cell>
          <cell r="G264">
            <v>4.2131979695431469E-2</v>
          </cell>
          <cell r="H264">
            <v>26803</v>
          </cell>
          <cell r="I264">
            <v>0</v>
          </cell>
        </row>
        <row r="265">
          <cell r="C265">
            <v>2511940</v>
          </cell>
          <cell r="D265" t="str">
            <v>Wales School District</v>
          </cell>
          <cell r="E265">
            <v>23</v>
          </cell>
          <cell r="F265">
            <v>142</v>
          </cell>
          <cell r="G265">
            <v>0.1619718309859155</v>
          </cell>
          <cell r="H265">
            <v>1820</v>
          </cell>
          <cell r="I265">
            <v>1</v>
          </cell>
        </row>
        <row r="266">
          <cell r="C266">
            <v>2511970</v>
          </cell>
          <cell r="D266" t="str">
            <v>Walpole School District</v>
          </cell>
          <cell r="E266">
            <v>163</v>
          </cell>
          <cell r="F266">
            <v>4654</v>
          </cell>
          <cell r="G266">
            <v>3.50236355822948E-2</v>
          </cell>
          <cell r="H266">
            <v>26329</v>
          </cell>
          <cell r="I266">
            <v>0</v>
          </cell>
        </row>
        <row r="267">
          <cell r="C267">
            <v>2512000</v>
          </cell>
          <cell r="D267" t="str">
            <v>Waltham School District</v>
          </cell>
          <cell r="E267">
            <v>695</v>
          </cell>
          <cell r="F267">
            <v>6271</v>
          </cell>
          <cell r="G267">
            <v>0.11082761919948972</v>
          </cell>
          <cell r="H267">
            <v>64528</v>
          </cell>
          <cell r="I267">
            <v>0</v>
          </cell>
        </row>
        <row r="268">
          <cell r="C268">
            <v>2512030</v>
          </cell>
          <cell r="D268" t="str">
            <v>Ware School District</v>
          </cell>
          <cell r="E268">
            <v>258</v>
          </cell>
          <cell r="F268">
            <v>1415</v>
          </cell>
          <cell r="G268">
            <v>0.1823321554770318</v>
          </cell>
          <cell r="H268">
            <v>10020</v>
          </cell>
          <cell r="I268">
            <v>1</v>
          </cell>
        </row>
        <row r="269">
          <cell r="C269">
            <v>2512060</v>
          </cell>
          <cell r="D269" t="str">
            <v>Wareham School District</v>
          </cell>
          <cell r="E269">
            <v>472</v>
          </cell>
          <cell r="F269">
            <v>2762</v>
          </cell>
          <cell r="G269">
            <v>0.17089065894279507</v>
          </cell>
          <cell r="H269">
            <v>23399</v>
          </cell>
          <cell r="I269">
            <v>0</v>
          </cell>
        </row>
        <row r="270">
          <cell r="C270">
            <v>2512180</v>
          </cell>
          <cell r="D270" t="str">
            <v>Watertown School District</v>
          </cell>
          <cell r="E270">
            <v>302</v>
          </cell>
          <cell r="F270">
            <v>3364</v>
          </cell>
          <cell r="G270">
            <v>8.9774078478002381E-2</v>
          </cell>
          <cell r="H270">
            <v>34955</v>
          </cell>
          <cell r="I270">
            <v>0</v>
          </cell>
        </row>
        <row r="271">
          <cell r="C271">
            <v>2512210</v>
          </cell>
          <cell r="D271" t="str">
            <v>Wayland School District</v>
          </cell>
          <cell r="E271">
            <v>59</v>
          </cell>
          <cell r="F271">
            <v>2856</v>
          </cell>
          <cell r="G271">
            <v>2.0658263305322128E-2</v>
          </cell>
          <cell r="H271">
            <v>13796</v>
          </cell>
          <cell r="I271">
            <v>1</v>
          </cell>
        </row>
        <row r="272">
          <cell r="C272">
            <v>2512240</v>
          </cell>
          <cell r="D272" t="str">
            <v>Webster School District</v>
          </cell>
          <cell r="E272">
            <v>412</v>
          </cell>
          <cell r="F272">
            <v>2364</v>
          </cell>
          <cell r="G272">
            <v>0.17428087986463622</v>
          </cell>
          <cell r="H272">
            <v>17774</v>
          </cell>
          <cell r="I272">
            <v>1</v>
          </cell>
        </row>
        <row r="273">
          <cell r="C273">
            <v>2512270</v>
          </cell>
          <cell r="D273" t="str">
            <v>Wellesley School District</v>
          </cell>
          <cell r="E273">
            <v>164</v>
          </cell>
          <cell r="F273">
            <v>5621</v>
          </cell>
          <cell r="G273">
            <v>2.9176303148905888E-2</v>
          </cell>
          <cell r="H273">
            <v>29490</v>
          </cell>
          <cell r="I273">
            <v>0</v>
          </cell>
        </row>
        <row r="274">
          <cell r="C274">
            <v>2512300</v>
          </cell>
          <cell r="D274" t="str">
            <v>Wellfleet School District</v>
          </cell>
          <cell r="E274">
            <v>16</v>
          </cell>
          <cell r="F274">
            <v>139</v>
          </cell>
          <cell r="G274">
            <v>0.11510791366906475</v>
          </cell>
          <cell r="H274">
            <v>3619</v>
          </cell>
          <cell r="I274">
            <v>1</v>
          </cell>
        </row>
        <row r="275">
          <cell r="C275">
            <v>2512390</v>
          </cell>
          <cell r="D275" t="str">
            <v>West Boylston School District</v>
          </cell>
          <cell r="E275">
            <v>69</v>
          </cell>
          <cell r="F275">
            <v>1018</v>
          </cell>
          <cell r="G275">
            <v>6.777996070726916E-2</v>
          </cell>
          <cell r="H275">
            <v>7876</v>
          </cell>
          <cell r="I275">
            <v>1</v>
          </cell>
        </row>
        <row r="276">
          <cell r="C276">
            <v>2512420</v>
          </cell>
          <cell r="D276" t="str">
            <v>West Bridgewater School District</v>
          </cell>
          <cell r="E276">
            <v>75</v>
          </cell>
          <cell r="F276">
            <v>1295</v>
          </cell>
          <cell r="G276">
            <v>5.7915057915057917E-2</v>
          </cell>
          <cell r="H276">
            <v>7739</v>
          </cell>
          <cell r="I276">
            <v>1</v>
          </cell>
        </row>
        <row r="277">
          <cell r="C277">
            <v>2512510</v>
          </cell>
          <cell r="D277" t="str">
            <v>West Springfield School District</v>
          </cell>
          <cell r="E277">
            <v>900</v>
          </cell>
          <cell r="F277">
            <v>4217</v>
          </cell>
          <cell r="G277">
            <v>0.21342186388427792</v>
          </cell>
          <cell r="H277">
            <v>28643</v>
          </cell>
          <cell r="I277">
            <v>0</v>
          </cell>
        </row>
        <row r="278">
          <cell r="C278">
            <v>2512600</v>
          </cell>
          <cell r="D278" t="str">
            <v>Westborough School District</v>
          </cell>
          <cell r="E278">
            <v>159</v>
          </cell>
          <cell r="F278">
            <v>4099</v>
          </cell>
          <cell r="G278">
            <v>3.8789948767992195E-2</v>
          </cell>
          <cell r="H278">
            <v>21565</v>
          </cell>
          <cell r="I278">
            <v>0</v>
          </cell>
        </row>
        <row r="279">
          <cell r="C279">
            <v>2512630</v>
          </cell>
          <cell r="D279" t="str">
            <v>Westfield School District</v>
          </cell>
          <cell r="E279">
            <v>856</v>
          </cell>
          <cell r="F279">
            <v>5713</v>
          </cell>
          <cell r="G279">
            <v>0.14983371258533171</v>
          </cell>
          <cell r="H279">
            <v>40562</v>
          </cell>
          <cell r="I279">
            <v>0</v>
          </cell>
        </row>
        <row r="280">
          <cell r="C280">
            <v>2512660</v>
          </cell>
          <cell r="D280" t="str">
            <v>Westford School District</v>
          </cell>
          <cell r="E280">
            <v>141</v>
          </cell>
          <cell r="F280">
            <v>5041</v>
          </cell>
          <cell r="G280">
            <v>2.7970640745883752E-2</v>
          </cell>
          <cell r="H280">
            <v>24382</v>
          </cell>
          <cell r="I280">
            <v>0</v>
          </cell>
        </row>
        <row r="281">
          <cell r="C281">
            <v>2512690</v>
          </cell>
          <cell r="D281" t="str">
            <v>Westhampton School District</v>
          </cell>
          <cell r="E281">
            <v>5</v>
          </cell>
          <cell r="F281">
            <v>93</v>
          </cell>
          <cell r="G281">
            <v>5.3763440860215055E-2</v>
          </cell>
          <cell r="H281">
            <v>1614</v>
          </cell>
          <cell r="I281">
            <v>1</v>
          </cell>
        </row>
        <row r="282">
          <cell r="C282">
            <v>2512750</v>
          </cell>
          <cell r="D282" t="str">
            <v>Weston School District</v>
          </cell>
          <cell r="E282">
            <v>95</v>
          </cell>
          <cell r="F282">
            <v>2367</v>
          </cell>
          <cell r="G282">
            <v>4.0135192226446979E-2</v>
          </cell>
          <cell r="H282">
            <v>11726</v>
          </cell>
          <cell r="I282">
            <v>1</v>
          </cell>
        </row>
        <row r="283">
          <cell r="C283">
            <v>2512780</v>
          </cell>
          <cell r="D283" t="str">
            <v>Westport School District</v>
          </cell>
          <cell r="E283">
            <v>166</v>
          </cell>
          <cell r="F283">
            <v>2104</v>
          </cell>
          <cell r="G283">
            <v>7.889733840304182E-2</v>
          </cell>
          <cell r="H283">
            <v>16366</v>
          </cell>
          <cell r="I283">
            <v>1</v>
          </cell>
        </row>
        <row r="284">
          <cell r="C284">
            <v>2512810</v>
          </cell>
          <cell r="D284" t="str">
            <v>Westwood School District</v>
          </cell>
          <cell r="E284">
            <v>60</v>
          </cell>
          <cell r="F284">
            <v>3297</v>
          </cell>
          <cell r="G284">
            <v>1.8198362147406732E-2</v>
          </cell>
          <cell r="H284">
            <v>16233</v>
          </cell>
          <cell r="I284">
            <v>1</v>
          </cell>
        </row>
        <row r="285">
          <cell r="C285">
            <v>2512840</v>
          </cell>
          <cell r="D285" t="str">
            <v>Weymouth School District</v>
          </cell>
          <cell r="E285">
            <v>657</v>
          </cell>
          <cell r="F285">
            <v>7169</v>
          </cell>
          <cell r="G285">
            <v>9.1644580834147019E-2</v>
          </cell>
          <cell r="H285">
            <v>57320</v>
          </cell>
          <cell r="I285">
            <v>0</v>
          </cell>
        </row>
        <row r="286">
          <cell r="C286">
            <v>2512870</v>
          </cell>
          <cell r="D286" t="str">
            <v>Whately School District</v>
          </cell>
          <cell r="E286">
            <v>5</v>
          </cell>
          <cell r="F286">
            <v>86</v>
          </cell>
          <cell r="G286">
            <v>5.8139534883720929E-2</v>
          </cell>
          <cell r="H286">
            <v>1607</v>
          </cell>
          <cell r="I286">
            <v>1</v>
          </cell>
        </row>
        <row r="287">
          <cell r="C287">
            <v>2512930</v>
          </cell>
          <cell r="D287" t="str">
            <v>Whitman-Hanson School District</v>
          </cell>
          <cell r="E287">
            <v>228</v>
          </cell>
          <cell r="F287">
            <v>4096</v>
          </cell>
          <cell r="G287">
            <v>5.56640625E-2</v>
          </cell>
          <cell r="H287">
            <v>25866</v>
          </cell>
          <cell r="I287">
            <v>0</v>
          </cell>
        </row>
        <row r="288">
          <cell r="C288">
            <v>2512990</v>
          </cell>
          <cell r="D288" t="str">
            <v>Williamsburg School District</v>
          </cell>
          <cell r="E288">
            <v>15</v>
          </cell>
          <cell r="F288">
            <v>146</v>
          </cell>
          <cell r="G288">
            <v>0.10273972602739725</v>
          </cell>
          <cell r="H288">
            <v>2493</v>
          </cell>
          <cell r="I288">
            <v>1</v>
          </cell>
        </row>
        <row r="289">
          <cell r="C289">
            <v>2513050</v>
          </cell>
          <cell r="D289" t="str">
            <v>Wilmington School District</v>
          </cell>
          <cell r="E289">
            <v>138</v>
          </cell>
          <cell r="F289">
            <v>3858</v>
          </cell>
          <cell r="G289">
            <v>3.5769828926905133E-2</v>
          </cell>
          <cell r="H289">
            <v>23102</v>
          </cell>
          <cell r="I289">
            <v>0</v>
          </cell>
        </row>
        <row r="290">
          <cell r="C290">
            <v>2513080</v>
          </cell>
          <cell r="D290" t="str">
            <v>Winchendon School District</v>
          </cell>
          <cell r="E290">
            <v>229</v>
          </cell>
          <cell r="F290">
            <v>1712</v>
          </cell>
          <cell r="G290">
            <v>0.13376168224299065</v>
          </cell>
          <cell r="H290">
            <v>10363</v>
          </cell>
          <cell r="I290">
            <v>1</v>
          </cell>
        </row>
        <row r="291">
          <cell r="C291">
            <v>2513110</v>
          </cell>
          <cell r="D291" t="str">
            <v>Winchester School District</v>
          </cell>
          <cell r="E291">
            <v>137</v>
          </cell>
          <cell r="F291">
            <v>4928</v>
          </cell>
          <cell r="G291">
            <v>2.7800324675324676E-2</v>
          </cell>
          <cell r="H291">
            <v>22727</v>
          </cell>
          <cell r="I291">
            <v>0</v>
          </cell>
        </row>
        <row r="292">
          <cell r="C292">
            <v>2513170</v>
          </cell>
          <cell r="D292" t="str">
            <v>Winthrop School District</v>
          </cell>
          <cell r="E292">
            <v>263</v>
          </cell>
          <cell r="F292">
            <v>2466</v>
          </cell>
          <cell r="G292">
            <v>0.10665044606650446</v>
          </cell>
          <cell r="H292">
            <v>18670</v>
          </cell>
          <cell r="I292">
            <v>1</v>
          </cell>
        </row>
        <row r="293">
          <cell r="C293">
            <v>2513200</v>
          </cell>
          <cell r="D293" t="str">
            <v>Woburn School District</v>
          </cell>
          <cell r="E293">
            <v>474</v>
          </cell>
          <cell r="F293">
            <v>5217</v>
          </cell>
          <cell r="G293">
            <v>9.0856814261069577E-2</v>
          </cell>
          <cell r="H293">
            <v>40444</v>
          </cell>
          <cell r="I293">
            <v>0</v>
          </cell>
        </row>
        <row r="294">
          <cell r="C294">
            <v>2513230</v>
          </cell>
          <cell r="D294" t="str">
            <v>Worcester School District</v>
          </cell>
          <cell r="E294">
            <v>5985</v>
          </cell>
          <cell r="F294">
            <v>28957</v>
          </cell>
          <cell r="G294">
            <v>0.20668577546016506</v>
          </cell>
          <cell r="H294">
            <v>206498</v>
          </cell>
          <cell r="I294">
            <v>0</v>
          </cell>
        </row>
        <row r="295">
          <cell r="C295">
            <v>2513260</v>
          </cell>
          <cell r="D295" t="str">
            <v>Worthington School District</v>
          </cell>
          <cell r="E295">
            <v>11</v>
          </cell>
          <cell r="F295">
            <v>129</v>
          </cell>
          <cell r="G295">
            <v>8.5271317829457363E-2</v>
          </cell>
          <cell r="H295">
            <v>1188</v>
          </cell>
          <cell r="I295">
            <v>1</v>
          </cell>
        </row>
        <row r="296">
          <cell r="C296">
            <v>2513290</v>
          </cell>
          <cell r="D296" t="str">
            <v>Wrentham School District</v>
          </cell>
          <cell r="E296">
            <v>42</v>
          </cell>
          <cell r="F296">
            <v>1087</v>
          </cell>
          <cell r="G296">
            <v>3.8638454461821528E-2</v>
          </cell>
          <cell r="H296">
            <v>12153</v>
          </cell>
          <cell r="I296">
            <v>1</v>
          </cell>
        </row>
      </sheetData>
      <sheetData sheetId="5">
        <row r="10">
          <cell r="C10">
            <v>2501650</v>
          </cell>
          <cell r="D10" t="str">
            <v>Abington School District</v>
          </cell>
          <cell r="E10">
            <v>117</v>
          </cell>
          <cell r="F10">
            <v>2493</v>
          </cell>
          <cell r="G10">
            <v>4.6931407942238268E-2</v>
          </cell>
          <cell r="H10">
            <v>16959</v>
          </cell>
          <cell r="I10">
            <v>1</v>
          </cell>
        </row>
        <row r="11">
          <cell r="C11">
            <v>2501710</v>
          </cell>
          <cell r="D11" t="str">
            <v>Acton-Boxborough Regional School District</v>
          </cell>
          <cell r="E11">
            <v>163</v>
          </cell>
          <cell r="F11">
            <v>6110</v>
          </cell>
          <cell r="G11">
            <v>2.667757774140753E-2</v>
          </cell>
          <cell r="H11">
            <v>28827</v>
          </cell>
          <cell r="I11">
            <v>0</v>
          </cell>
        </row>
        <row r="12">
          <cell r="C12">
            <v>2501740</v>
          </cell>
          <cell r="D12" t="str">
            <v>Acushnet School District</v>
          </cell>
          <cell r="E12">
            <v>68</v>
          </cell>
          <cell r="F12">
            <v>993</v>
          </cell>
          <cell r="G12">
            <v>6.8479355488418936E-2</v>
          </cell>
          <cell r="H12">
            <v>10652</v>
          </cell>
          <cell r="I12">
            <v>1</v>
          </cell>
        </row>
        <row r="13">
          <cell r="C13">
            <v>2501800</v>
          </cell>
          <cell r="D13" t="str">
            <v>Agawam School District</v>
          </cell>
          <cell r="E13">
            <v>421</v>
          </cell>
          <cell r="F13">
            <v>3939</v>
          </cell>
          <cell r="G13">
            <v>0.10687991876110688</v>
          </cell>
          <cell r="H13">
            <v>28460</v>
          </cell>
          <cell r="I13">
            <v>0</v>
          </cell>
        </row>
        <row r="14">
          <cell r="C14">
            <v>2501860</v>
          </cell>
          <cell r="D14" t="str">
            <v>Amesbury School District</v>
          </cell>
          <cell r="E14">
            <v>188</v>
          </cell>
          <cell r="F14">
            <v>2517</v>
          </cell>
          <cell r="G14">
            <v>7.4692093762415576E-2</v>
          </cell>
          <cell r="H14">
            <v>17342</v>
          </cell>
          <cell r="I14">
            <v>1</v>
          </cell>
        </row>
        <row r="15">
          <cell r="C15">
            <v>2501890</v>
          </cell>
          <cell r="D15" t="str">
            <v>Amherst School District</v>
          </cell>
          <cell r="E15">
            <v>131</v>
          </cell>
          <cell r="F15">
            <v>1267</v>
          </cell>
          <cell r="G15">
            <v>0.10339384372533544</v>
          </cell>
          <cell r="H15">
            <v>38618</v>
          </cell>
          <cell r="I15">
            <v>0</v>
          </cell>
        </row>
        <row r="16">
          <cell r="C16">
            <v>2501920</v>
          </cell>
          <cell r="D16" t="str">
            <v>Amherst-Pelham School District</v>
          </cell>
          <cell r="E16">
            <v>147</v>
          </cell>
          <cell r="F16">
            <v>1633</v>
          </cell>
          <cell r="G16">
            <v>9.0018371096142066E-2</v>
          </cell>
          <cell r="H16">
            <v>43529</v>
          </cell>
          <cell r="I16">
            <v>0</v>
          </cell>
        </row>
        <row r="17">
          <cell r="C17">
            <v>2501950</v>
          </cell>
          <cell r="D17" t="str">
            <v>Andover School District</v>
          </cell>
          <cell r="E17">
            <v>177</v>
          </cell>
          <cell r="F17">
            <v>6702</v>
          </cell>
          <cell r="G17">
            <v>2.6410026857654433E-2</v>
          </cell>
          <cell r="H17">
            <v>35215</v>
          </cell>
          <cell r="I17">
            <v>0</v>
          </cell>
        </row>
        <row r="18">
          <cell r="C18">
            <v>2501980</v>
          </cell>
          <cell r="D18" t="str">
            <v>Arlington School District</v>
          </cell>
          <cell r="E18">
            <v>191</v>
          </cell>
          <cell r="F18">
            <v>5948</v>
          </cell>
          <cell r="G18">
            <v>3.2111634162743777E-2</v>
          </cell>
          <cell r="H18">
            <v>45857</v>
          </cell>
          <cell r="I18">
            <v>0</v>
          </cell>
        </row>
        <row r="19">
          <cell r="C19">
            <v>2502040</v>
          </cell>
          <cell r="D19" t="str">
            <v>Ashburnham-Westminster School District</v>
          </cell>
          <cell r="E19">
            <v>99</v>
          </cell>
          <cell r="F19">
            <v>2397</v>
          </cell>
          <cell r="G19">
            <v>4.130162703379224E-2</v>
          </cell>
          <cell r="H19">
            <v>13862</v>
          </cell>
          <cell r="I19">
            <v>1</v>
          </cell>
        </row>
        <row r="20">
          <cell r="C20">
            <v>2502100</v>
          </cell>
          <cell r="D20" t="str">
            <v>Ashland School District</v>
          </cell>
          <cell r="E20">
            <v>144</v>
          </cell>
          <cell r="F20">
            <v>2901</v>
          </cell>
          <cell r="G20">
            <v>4.963805584281282E-2</v>
          </cell>
          <cell r="H20">
            <v>17793</v>
          </cell>
          <cell r="I20">
            <v>1</v>
          </cell>
        </row>
        <row r="21">
          <cell r="C21">
            <v>2502160</v>
          </cell>
          <cell r="D21" t="str">
            <v>Athol-Royalston School District</v>
          </cell>
          <cell r="E21">
            <v>302</v>
          </cell>
          <cell r="F21">
            <v>2020</v>
          </cell>
          <cell r="G21">
            <v>0.1495049504950495</v>
          </cell>
          <cell r="H21">
            <v>13333</v>
          </cell>
          <cell r="I21">
            <v>1</v>
          </cell>
        </row>
        <row r="22">
          <cell r="C22">
            <v>2502190</v>
          </cell>
          <cell r="D22" t="str">
            <v>Attleboro School District</v>
          </cell>
          <cell r="E22">
            <v>632</v>
          </cell>
          <cell r="F22">
            <v>6745</v>
          </cell>
          <cell r="G22">
            <v>9.3699036323202367E-2</v>
          </cell>
          <cell r="H22">
            <v>45042</v>
          </cell>
          <cell r="I22">
            <v>0</v>
          </cell>
        </row>
        <row r="23">
          <cell r="C23">
            <v>2502220</v>
          </cell>
          <cell r="D23" t="str">
            <v>Auburn School District</v>
          </cell>
          <cell r="E23">
            <v>130</v>
          </cell>
          <cell r="F23">
            <v>2377</v>
          </cell>
          <cell r="G23">
            <v>5.4690786705931846E-2</v>
          </cell>
          <cell r="H23">
            <v>16845</v>
          </cell>
          <cell r="I23">
            <v>1</v>
          </cell>
        </row>
        <row r="24">
          <cell r="C24">
            <v>2502250</v>
          </cell>
          <cell r="D24" t="str">
            <v>Avon School District</v>
          </cell>
          <cell r="E24">
            <v>44</v>
          </cell>
          <cell r="F24">
            <v>646</v>
          </cell>
          <cell r="G24">
            <v>6.8111455108359129E-2</v>
          </cell>
          <cell r="H24">
            <v>4605</v>
          </cell>
          <cell r="I24">
            <v>1</v>
          </cell>
        </row>
        <row r="25">
          <cell r="C25">
            <v>2500542</v>
          </cell>
          <cell r="D25" t="str">
            <v>Ayer-Shirley School District</v>
          </cell>
          <cell r="E25">
            <v>145</v>
          </cell>
          <cell r="F25">
            <v>2166</v>
          </cell>
          <cell r="G25">
            <v>6.6943674976915973E-2</v>
          </cell>
          <cell r="H25">
            <v>15671</v>
          </cell>
          <cell r="I25">
            <v>1</v>
          </cell>
        </row>
        <row r="26">
          <cell r="C26">
            <v>2502310</v>
          </cell>
          <cell r="D26" t="str">
            <v>Barnstable School District</v>
          </cell>
          <cell r="E26">
            <v>533</v>
          </cell>
          <cell r="F26">
            <v>5089</v>
          </cell>
          <cell r="G26">
            <v>0.10473570446060129</v>
          </cell>
          <cell r="H26">
            <v>44626</v>
          </cell>
          <cell r="I26">
            <v>0</v>
          </cell>
        </row>
        <row r="27">
          <cell r="C27">
            <v>2502400</v>
          </cell>
          <cell r="D27" t="str">
            <v>Bedford School District</v>
          </cell>
          <cell r="E27">
            <v>61</v>
          </cell>
          <cell r="F27">
            <v>2350</v>
          </cell>
          <cell r="G27">
            <v>2.5957446808510639E-2</v>
          </cell>
          <cell r="H27">
            <v>14257</v>
          </cell>
          <cell r="I27">
            <v>1</v>
          </cell>
        </row>
        <row r="28">
          <cell r="C28">
            <v>2502430</v>
          </cell>
          <cell r="D28" t="str">
            <v>Belchertown School District</v>
          </cell>
          <cell r="E28">
            <v>150</v>
          </cell>
          <cell r="F28">
            <v>2498</v>
          </cell>
          <cell r="G28">
            <v>6.0048038430744598E-2</v>
          </cell>
          <cell r="H28">
            <v>14961</v>
          </cell>
          <cell r="I28">
            <v>1</v>
          </cell>
        </row>
        <row r="29">
          <cell r="C29">
            <v>2502460</v>
          </cell>
          <cell r="D29" t="str">
            <v>Bellingham School District</v>
          </cell>
          <cell r="E29">
            <v>141</v>
          </cell>
          <cell r="F29">
            <v>2686</v>
          </cell>
          <cell r="G29">
            <v>5.2494415487714073E-2</v>
          </cell>
          <cell r="H29">
            <v>17352</v>
          </cell>
          <cell r="I29">
            <v>1</v>
          </cell>
        </row>
        <row r="30">
          <cell r="C30">
            <v>2502490</v>
          </cell>
          <cell r="D30" t="str">
            <v>Belmont School District</v>
          </cell>
          <cell r="E30">
            <v>147</v>
          </cell>
          <cell r="F30">
            <v>4437</v>
          </cell>
          <cell r="G30">
            <v>3.3130493576741041E-2</v>
          </cell>
          <cell r="H30">
            <v>26385</v>
          </cell>
          <cell r="I30">
            <v>0</v>
          </cell>
        </row>
        <row r="31">
          <cell r="C31">
            <v>2502520</v>
          </cell>
          <cell r="D31" t="str">
            <v>Berkley School District</v>
          </cell>
          <cell r="E31">
            <v>37</v>
          </cell>
          <cell r="F31">
            <v>827</v>
          </cell>
          <cell r="G31">
            <v>4.4740024183796856E-2</v>
          </cell>
          <cell r="H31">
            <v>6625</v>
          </cell>
          <cell r="I31">
            <v>1</v>
          </cell>
        </row>
        <row r="32">
          <cell r="C32">
            <v>2502530</v>
          </cell>
          <cell r="D32" t="str">
            <v>Berkshire Hills School District</v>
          </cell>
          <cell r="E32">
            <v>103</v>
          </cell>
          <cell r="F32">
            <v>1211</v>
          </cell>
          <cell r="G32">
            <v>8.5053674649050365E-2</v>
          </cell>
          <cell r="H32">
            <v>9817</v>
          </cell>
          <cell r="I32">
            <v>1</v>
          </cell>
        </row>
        <row r="33">
          <cell r="C33">
            <v>2502580</v>
          </cell>
          <cell r="D33" t="str">
            <v>Berlin-Boylston School District</v>
          </cell>
          <cell r="E33">
            <v>44</v>
          </cell>
          <cell r="F33">
            <v>1156</v>
          </cell>
          <cell r="G33">
            <v>3.8062283737024222E-2</v>
          </cell>
          <cell r="H33">
            <v>7504</v>
          </cell>
          <cell r="I33">
            <v>1</v>
          </cell>
        </row>
        <row r="34">
          <cell r="C34">
            <v>2502640</v>
          </cell>
          <cell r="D34" t="str">
            <v>Beverly School District</v>
          </cell>
          <cell r="E34">
            <v>380</v>
          </cell>
          <cell r="F34">
            <v>5307</v>
          </cell>
          <cell r="G34">
            <v>7.1603542491049554E-2</v>
          </cell>
          <cell r="H34">
            <v>42065</v>
          </cell>
          <cell r="I34">
            <v>0</v>
          </cell>
        </row>
        <row r="35">
          <cell r="C35">
            <v>2502670</v>
          </cell>
          <cell r="D35" t="str">
            <v>Billerica School District</v>
          </cell>
          <cell r="E35">
            <v>322</v>
          </cell>
          <cell r="F35">
            <v>6991</v>
          </cell>
          <cell r="G35">
            <v>4.605921899585181E-2</v>
          </cell>
          <cell r="H35">
            <v>43081</v>
          </cell>
          <cell r="I35">
            <v>0</v>
          </cell>
        </row>
        <row r="36">
          <cell r="C36">
            <v>2502715</v>
          </cell>
          <cell r="D36" t="str">
            <v>Blackstone-Millville School District</v>
          </cell>
          <cell r="E36">
            <v>132</v>
          </cell>
          <cell r="F36">
            <v>2152</v>
          </cell>
          <cell r="G36">
            <v>6.1338289962825282E-2</v>
          </cell>
          <cell r="H36">
            <v>12664</v>
          </cell>
          <cell r="I36">
            <v>1</v>
          </cell>
        </row>
        <row r="37">
          <cell r="C37">
            <v>2502790</v>
          </cell>
          <cell r="D37" t="str">
            <v>Boston School District</v>
          </cell>
          <cell r="E37">
            <v>15336</v>
          </cell>
          <cell r="F37">
            <v>73293</v>
          </cell>
          <cell r="G37">
            <v>0.20924235602308541</v>
          </cell>
          <cell r="H37">
            <v>685710</v>
          </cell>
          <cell r="I37">
            <v>0</v>
          </cell>
        </row>
        <row r="38">
          <cell r="C38">
            <v>2502820</v>
          </cell>
          <cell r="D38" t="str">
            <v>Bourne School District</v>
          </cell>
          <cell r="E38">
            <v>157</v>
          </cell>
          <cell r="F38">
            <v>2264</v>
          </cell>
          <cell r="G38">
            <v>6.934628975265017E-2</v>
          </cell>
          <cell r="H38">
            <v>19498</v>
          </cell>
          <cell r="I38">
            <v>1</v>
          </cell>
        </row>
        <row r="39">
          <cell r="C39">
            <v>2502880</v>
          </cell>
          <cell r="D39" t="str">
            <v>Boxford School District</v>
          </cell>
          <cell r="E39">
            <v>17</v>
          </cell>
          <cell r="F39">
            <v>864</v>
          </cell>
          <cell r="G39">
            <v>1.9675925925925927E-2</v>
          </cell>
          <cell r="H39">
            <v>8475</v>
          </cell>
          <cell r="I39">
            <v>1</v>
          </cell>
        </row>
        <row r="40">
          <cell r="C40">
            <v>2502940</v>
          </cell>
          <cell r="D40" t="str">
            <v>Braintree School District</v>
          </cell>
          <cell r="E40">
            <v>297</v>
          </cell>
          <cell r="F40">
            <v>5769</v>
          </cell>
          <cell r="G40">
            <v>5.1482059282371297E-2</v>
          </cell>
          <cell r="H40">
            <v>37774</v>
          </cell>
          <cell r="I40">
            <v>0</v>
          </cell>
        </row>
        <row r="41">
          <cell r="C41">
            <v>2502970</v>
          </cell>
          <cell r="D41" t="str">
            <v>Brewster School District</v>
          </cell>
          <cell r="E41">
            <v>42</v>
          </cell>
          <cell r="F41">
            <v>402</v>
          </cell>
          <cell r="G41">
            <v>0.1044776119402985</v>
          </cell>
          <cell r="H41">
            <v>9701</v>
          </cell>
          <cell r="I41">
            <v>1</v>
          </cell>
        </row>
        <row r="42">
          <cell r="C42">
            <v>2503030</v>
          </cell>
          <cell r="D42" t="str">
            <v>Bridgewater-Raynham School District</v>
          </cell>
          <cell r="E42">
            <v>307</v>
          </cell>
          <cell r="F42">
            <v>6054</v>
          </cell>
          <cell r="G42">
            <v>5.0710274198876776E-2</v>
          </cell>
          <cell r="H42">
            <v>41985</v>
          </cell>
          <cell r="I42">
            <v>0</v>
          </cell>
        </row>
        <row r="43">
          <cell r="C43">
            <v>2503060</v>
          </cell>
          <cell r="D43" t="str">
            <v>Brimfield School District</v>
          </cell>
          <cell r="E43">
            <v>26</v>
          </cell>
          <cell r="F43">
            <v>265</v>
          </cell>
          <cell r="G43">
            <v>9.8113207547169817E-2</v>
          </cell>
          <cell r="H43">
            <v>3612</v>
          </cell>
          <cell r="I43">
            <v>1</v>
          </cell>
        </row>
        <row r="44">
          <cell r="C44">
            <v>2503090</v>
          </cell>
          <cell r="D44" t="str">
            <v>Brockton School District</v>
          </cell>
          <cell r="E44">
            <v>1981</v>
          </cell>
          <cell r="F44">
            <v>15667</v>
          </cell>
          <cell r="G44">
            <v>0.12644411821025084</v>
          </cell>
          <cell r="H44">
            <v>99224</v>
          </cell>
          <cell r="I44">
            <v>0</v>
          </cell>
        </row>
        <row r="45">
          <cell r="C45">
            <v>2503120</v>
          </cell>
          <cell r="D45" t="str">
            <v>Brookfield School District</v>
          </cell>
          <cell r="E45">
            <v>18</v>
          </cell>
          <cell r="F45">
            <v>241</v>
          </cell>
          <cell r="G45">
            <v>7.4688796680497924E-2</v>
          </cell>
          <cell r="H45">
            <v>3509</v>
          </cell>
          <cell r="I45">
            <v>1</v>
          </cell>
        </row>
        <row r="46">
          <cell r="C46">
            <v>2503150</v>
          </cell>
          <cell r="D46" t="str">
            <v>Brookline School District</v>
          </cell>
          <cell r="E46">
            <v>264</v>
          </cell>
          <cell r="F46">
            <v>6827</v>
          </cell>
          <cell r="G46">
            <v>3.8669986817049952E-2</v>
          </cell>
          <cell r="H46">
            <v>62009</v>
          </cell>
          <cell r="I46">
            <v>0</v>
          </cell>
        </row>
        <row r="47">
          <cell r="C47">
            <v>2503240</v>
          </cell>
          <cell r="D47" t="str">
            <v>Burlington School District</v>
          </cell>
          <cell r="E47">
            <v>161</v>
          </cell>
          <cell r="F47">
            <v>3927</v>
          </cell>
          <cell r="G47">
            <v>4.0998217468805706E-2</v>
          </cell>
          <cell r="H47">
            <v>26219</v>
          </cell>
          <cell r="I47">
            <v>0</v>
          </cell>
        </row>
        <row r="48">
          <cell r="C48">
            <v>2503270</v>
          </cell>
          <cell r="D48" t="str">
            <v>Cambridge School District</v>
          </cell>
          <cell r="E48">
            <v>821</v>
          </cell>
          <cell r="F48">
            <v>7366</v>
          </cell>
          <cell r="G48">
            <v>0.11145805050230791</v>
          </cell>
          <cell r="H48">
            <v>112589</v>
          </cell>
          <cell r="I48">
            <v>0</v>
          </cell>
        </row>
        <row r="49">
          <cell r="C49">
            <v>2503300</v>
          </cell>
          <cell r="D49" t="str">
            <v>Canton School District</v>
          </cell>
          <cell r="E49">
            <v>143</v>
          </cell>
          <cell r="F49">
            <v>3675</v>
          </cell>
          <cell r="G49">
            <v>3.8911564625850339E-2</v>
          </cell>
          <cell r="H49">
            <v>22818</v>
          </cell>
          <cell r="I49">
            <v>0</v>
          </cell>
        </row>
        <row r="50">
          <cell r="C50">
            <v>2503330</v>
          </cell>
          <cell r="D50" t="str">
            <v>Carlisle School District</v>
          </cell>
          <cell r="E50">
            <v>19</v>
          </cell>
          <cell r="F50">
            <v>701</v>
          </cell>
          <cell r="G50">
            <v>2.710413694721826E-2</v>
          </cell>
          <cell r="H50">
            <v>5195</v>
          </cell>
          <cell r="I50">
            <v>1</v>
          </cell>
        </row>
        <row r="51">
          <cell r="C51">
            <v>2503360</v>
          </cell>
          <cell r="D51" t="str">
            <v>Carver School District</v>
          </cell>
          <cell r="E51">
            <v>130</v>
          </cell>
          <cell r="F51">
            <v>1818</v>
          </cell>
          <cell r="G51">
            <v>7.1507150715071507E-2</v>
          </cell>
          <cell r="H51">
            <v>12159</v>
          </cell>
          <cell r="I51">
            <v>1</v>
          </cell>
        </row>
        <row r="52">
          <cell r="C52">
            <v>2503390</v>
          </cell>
          <cell r="D52" t="str">
            <v>Central Berkshire School District</v>
          </cell>
          <cell r="E52">
            <v>173</v>
          </cell>
          <cell r="F52">
            <v>1807</v>
          </cell>
          <cell r="G52">
            <v>9.5738793580520204E-2</v>
          </cell>
          <cell r="H52">
            <v>13078</v>
          </cell>
          <cell r="I52">
            <v>1</v>
          </cell>
        </row>
        <row r="53">
          <cell r="C53">
            <v>2503510</v>
          </cell>
          <cell r="D53" t="str">
            <v>Chelmsford School District</v>
          </cell>
          <cell r="E53">
            <v>277</v>
          </cell>
          <cell r="F53">
            <v>5915</v>
          </cell>
          <cell r="G53">
            <v>4.6830092983939135E-2</v>
          </cell>
          <cell r="H53">
            <v>36181</v>
          </cell>
          <cell r="I53">
            <v>0</v>
          </cell>
        </row>
        <row r="54">
          <cell r="C54">
            <v>2503540</v>
          </cell>
          <cell r="D54" t="str">
            <v>Chelsea School District</v>
          </cell>
          <cell r="E54">
            <v>1279</v>
          </cell>
          <cell r="F54">
            <v>5990</v>
          </cell>
          <cell r="G54">
            <v>0.21352253756260434</v>
          </cell>
          <cell r="H54">
            <v>39053</v>
          </cell>
          <cell r="I54">
            <v>0</v>
          </cell>
        </row>
        <row r="55">
          <cell r="C55">
            <v>2500014</v>
          </cell>
          <cell r="D55" t="str">
            <v>Chesterfield-Goshen School District</v>
          </cell>
          <cell r="E55">
            <v>4</v>
          </cell>
          <cell r="F55">
            <v>152</v>
          </cell>
          <cell r="G55">
            <v>2.6315789473684209E-2</v>
          </cell>
          <cell r="H55">
            <v>2326</v>
          </cell>
          <cell r="I55">
            <v>1</v>
          </cell>
        </row>
        <row r="56">
          <cell r="C56">
            <v>2503660</v>
          </cell>
          <cell r="D56" t="str">
            <v>Chicopee School District</v>
          </cell>
          <cell r="E56">
            <v>1367</v>
          </cell>
          <cell r="F56">
            <v>7434</v>
          </cell>
          <cell r="G56">
            <v>0.1838848533763788</v>
          </cell>
          <cell r="H56">
            <v>55351</v>
          </cell>
          <cell r="I56">
            <v>0</v>
          </cell>
        </row>
        <row r="57">
          <cell r="C57">
            <v>2503720</v>
          </cell>
          <cell r="D57" t="str">
            <v>Clarksburg School District</v>
          </cell>
          <cell r="E57">
            <v>17</v>
          </cell>
          <cell r="F57">
            <v>157</v>
          </cell>
          <cell r="G57">
            <v>0.10828025477707007</v>
          </cell>
          <cell r="H57">
            <v>1615</v>
          </cell>
          <cell r="I57">
            <v>1</v>
          </cell>
        </row>
        <row r="58">
          <cell r="C58">
            <v>2503750</v>
          </cell>
          <cell r="D58" t="str">
            <v>Clinton School District</v>
          </cell>
          <cell r="E58">
            <v>168</v>
          </cell>
          <cell r="F58">
            <v>1906</v>
          </cell>
          <cell r="G58">
            <v>8.8142707240293813E-2</v>
          </cell>
          <cell r="H58">
            <v>14125</v>
          </cell>
          <cell r="I58">
            <v>1</v>
          </cell>
        </row>
        <row r="59">
          <cell r="C59">
            <v>2503780</v>
          </cell>
          <cell r="D59" t="str">
            <v>Cohasset School District</v>
          </cell>
          <cell r="E59">
            <v>51</v>
          </cell>
          <cell r="F59">
            <v>1674</v>
          </cell>
          <cell r="G59">
            <v>3.046594982078853E-2</v>
          </cell>
          <cell r="H59">
            <v>7972</v>
          </cell>
          <cell r="I59">
            <v>1</v>
          </cell>
        </row>
        <row r="60">
          <cell r="C60">
            <v>2503840</v>
          </cell>
          <cell r="D60" t="str">
            <v>Concord School District</v>
          </cell>
          <cell r="E60">
            <v>57</v>
          </cell>
          <cell r="F60">
            <v>2071</v>
          </cell>
          <cell r="G60">
            <v>2.7522935779816515E-2</v>
          </cell>
          <cell r="H60">
            <v>18930</v>
          </cell>
          <cell r="I60">
            <v>1</v>
          </cell>
        </row>
        <row r="61">
          <cell r="C61">
            <v>2503870</v>
          </cell>
          <cell r="D61" t="str">
            <v>Concord-Carlisle School District</v>
          </cell>
          <cell r="E61">
            <v>33</v>
          </cell>
          <cell r="F61">
            <v>1521</v>
          </cell>
          <cell r="G61">
            <v>2.1696252465483234E-2</v>
          </cell>
          <cell r="H61">
            <v>24125</v>
          </cell>
          <cell r="I61">
            <v>0</v>
          </cell>
        </row>
        <row r="62">
          <cell r="C62">
            <v>2503900</v>
          </cell>
          <cell r="D62" t="str">
            <v>Conway School District</v>
          </cell>
          <cell r="E62">
            <v>8</v>
          </cell>
          <cell r="F62">
            <v>133</v>
          </cell>
          <cell r="G62">
            <v>6.0150375939849621E-2</v>
          </cell>
          <cell r="H62">
            <v>1870</v>
          </cell>
          <cell r="I62">
            <v>1</v>
          </cell>
        </row>
        <row r="63">
          <cell r="C63">
            <v>2503990</v>
          </cell>
          <cell r="D63" t="str">
            <v>Danvers School District</v>
          </cell>
          <cell r="E63">
            <v>221</v>
          </cell>
          <cell r="F63">
            <v>4015</v>
          </cell>
          <cell r="G63">
            <v>5.5043586550435862E-2</v>
          </cell>
          <cell r="H63">
            <v>28218</v>
          </cell>
          <cell r="I63">
            <v>0</v>
          </cell>
        </row>
        <row r="64">
          <cell r="C64">
            <v>2504020</v>
          </cell>
          <cell r="D64" t="str">
            <v>Dartmouth School District</v>
          </cell>
          <cell r="E64">
            <v>315</v>
          </cell>
          <cell r="F64">
            <v>4480</v>
          </cell>
          <cell r="G64">
            <v>7.03125E-2</v>
          </cell>
          <cell r="H64">
            <v>35199</v>
          </cell>
          <cell r="I64">
            <v>0</v>
          </cell>
        </row>
        <row r="65">
          <cell r="C65">
            <v>2504050</v>
          </cell>
          <cell r="D65" t="str">
            <v>Dedham School District</v>
          </cell>
          <cell r="E65">
            <v>189</v>
          </cell>
          <cell r="F65">
            <v>3618</v>
          </cell>
          <cell r="G65">
            <v>5.2238805970149252E-2</v>
          </cell>
          <cell r="H65">
            <v>26140</v>
          </cell>
          <cell r="I65">
            <v>0</v>
          </cell>
        </row>
        <row r="66">
          <cell r="C66">
            <v>2504080</v>
          </cell>
          <cell r="D66" t="str">
            <v>Deerfield School District</v>
          </cell>
          <cell r="E66">
            <v>22</v>
          </cell>
          <cell r="F66">
            <v>389</v>
          </cell>
          <cell r="G66">
            <v>5.6555269922879174E-2</v>
          </cell>
          <cell r="H66">
            <v>5040</v>
          </cell>
          <cell r="I66">
            <v>1</v>
          </cell>
        </row>
        <row r="67">
          <cell r="C67">
            <v>2504140</v>
          </cell>
          <cell r="D67" t="str">
            <v>Dennis-Yarmouth School District</v>
          </cell>
          <cell r="E67">
            <v>372</v>
          </cell>
          <cell r="F67">
            <v>3458</v>
          </cell>
          <cell r="G67">
            <v>0.10757663389242336</v>
          </cell>
          <cell r="H67">
            <v>37530</v>
          </cell>
          <cell r="I67">
            <v>0</v>
          </cell>
        </row>
        <row r="68">
          <cell r="C68">
            <v>2504200</v>
          </cell>
          <cell r="D68" t="str">
            <v>Dighton-Rehoboth School District</v>
          </cell>
          <cell r="E68">
            <v>185</v>
          </cell>
          <cell r="F68">
            <v>3408</v>
          </cell>
          <cell r="G68">
            <v>5.4284037558685445E-2</v>
          </cell>
          <cell r="H68">
            <v>19347</v>
          </cell>
          <cell r="I68">
            <v>1</v>
          </cell>
        </row>
        <row r="69">
          <cell r="C69">
            <v>2504230</v>
          </cell>
          <cell r="D69" t="str">
            <v>Douglas School District</v>
          </cell>
          <cell r="E69">
            <v>79</v>
          </cell>
          <cell r="F69">
            <v>1612</v>
          </cell>
          <cell r="G69">
            <v>4.9007444168734489E-2</v>
          </cell>
          <cell r="H69">
            <v>8795</v>
          </cell>
          <cell r="I69">
            <v>1</v>
          </cell>
        </row>
        <row r="70">
          <cell r="C70">
            <v>2504260</v>
          </cell>
          <cell r="D70" t="str">
            <v>Dover School District</v>
          </cell>
          <cell r="E70">
            <v>18</v>
          </cell>
          <cell r="F70">
            <v>595</v>
          </cell>
          <cell r="G70">
            <v>3.0252100840336135E-2</v>
          </cell>
          <cell r="H70">
            <v>5911</v>
          </cell>
          <cell r="I70">
            <v>1</v>
          </cell>
        </row>
        <row r="71">
          <cell r="C71">
            <v>2504290</v>
          </cell>
          <cell r="D71" t="str">
            <v>Dover-Sherborn School District</v>
          </cell>
          <cell r="E71">
            <v>63</v>
          </cell>
          <cell r="F71">
            <v>1441</v>
          </cell>
          <cell r="G71">
            <v>4.3719639139486469E-2</v>
          </cell>
          <cell r="H71">
            <v>10321</v>
          </cell>
          <cell r="I71">
            <v>1</v>
          </cell>
        </row>
        <row r="72">
          <cell r="C72">
            <v>2504320</v>
          </cell>
          <cell r="D72" t="str">
            <v>Dracut School District</v>
          </cell>
          <cell r="E72">
            <v>365</v>
          </cell>
          <cell r="F72">
            <v>5028</v>
          </cell>
          <cell r="G72">
            <v>7.259347653142402E-2</v>
          </cell>
          <cell r="H72">
            <v>31482</v>
          </cell>
          <cell r="I72">
            <v>0</v>
          </cell>
        </row>
        <row r="73">
          <cell r="C73">
            <v>2504360</v>
          </cell>
          <cell r="D73" t="str">
            <v>Dudley-Charlton Regional School District</v>
          </cell>
          <cell r="E73">
            <v>276</v>
          </cell>
          <cell r="F73">
            <v>4180</v>
          </cell>
          <cell r="G73">
            <v>6.6028708133971298E-2</v>
          </cell>
          <cell r="H73">
            <v>25304</v>
          </cell>
          <cell r="I73">
            <v>0</v>
          </cell>
        </row>
        <row r="74">
          <cell r="C74">
            <v>2504410</v>
          </cell>
          <cell r="D74" t="str">
            <v>Duxbury School District</v>
          </cell>
          <cell r="E74">
            <v>90</v>
          </cell>
          <cell r="F74">
            <v>3203</v>
          </cell>
          <cell r="G74">
            <v>2.80986575085857E-2</v>
          </cell>
          <cell r="H74">
            <v>15936</v>
          </cell>
          <cell r="I74">
            <v>1</v>
          </cell>
        </row>
        <row r="75">
          <cell r="C75">
            <v>2504440</v>
          </cell>
          <cell r="D75" t="str">
            <v>East Bridgewater School District</v>
          </cell>
          <cell r="E75">
            <v>98</v>
          </cell>
          <cell r="F75">
            <v>2401</v>
          </cell>
          <cell r="G75">
            <v>4.0816326530612242E-2</v>
          </cell>
          <cell r="H75">
            <v>14599</v>
          </cell>
          <cell r="I75">
            <v>1</v>
          </cell>
        </row>
        <row r="76">
          <cell r="C76">
            <v>2504500</v>
          </cell>
          <cell r="D76" t="str">
            <v>East Longmeadow School District</v>
          </cell>
          <cell r="E76">
            <v>188</v>
          </cell>
          <cell r="F76">
            <v>2575</v>
          </cell>
          <cell r="G76">
            <v>7.3009708737864082E-2</v>
          </cell>
          <cell r="H76">
            <v>15779</v>
          </cell>
          <cell r="I76">
            <v>1</v>
          </cell>
        </row>
        <row r="77">
          <cell r="C77">
            <v>2504530</v>
          </cell>
          <cell r="D77" t="str">
            <v>Eastham School District</v>
          </cell>
          <cell r="E77">
            <v>37</v>
          </cell>
          <cell r="F77">
            <v>174</v>
          </cell>
          <cell r="G77">
            <v>0.21264367816091953</v>
          </cell>
          <cell r="H77">
            <v>4894</v>
          </cell>
          <cell r="I77">
            <v>1</v>
          </cell>
        </row>
        <row r="78">
          <cell r="C78">
            <v>2504590</v>
          </cell>
          <cell r="D78" t="str">
            <v>Easthampton School District</v>
          </cell>
          <cell r="E78">
            <v>154</v>
          </cell>
          <cell r="F78">
            <v>1823</v>
          </cell>
          <cell r="G78">
            <v>8.4476138233680748E-2</v>
          </cell>
          <cell r="H78">
            <v>16385</v>
          </cell>
          <cell r="I78">
            <v>1</v>
          </cell>
        </row>
        <row r="79">
          <cell r="C79">
            <v>2504620</v>
          </cell>
          <cell r="D79" t="str">
            <v>Easton School District</v>
          </cell>
          <cell r="E79">
            <v>168</v>
          </cell>
          <cell r="F79">
            <v>3935</v>
          </cell>
          <cell r="G79">
            <v>4.2693773824650574E-2</v>
          </cell>
          <cell r="H79">
            <v>23897</v>
          </cell>
          <cell r="I79">
            <v>0</v>
          </cell>
        </row>
        <row r="80">
          <cell r="C80">
            <v>2509090</v>
          </cell>
          <cell r="D80" t="str">
            <v>Edgartown School District</v>
          </cell>
          <cell r="E80">
            <v>38</v>
          </cell>
          <cell r="F80">
            <v>382</v>
          </cell>
          <cell r="G80">
            <v>9.947643979057591E-2</v>
          </cell>
          <cell r="H80">
            <v>4296</v>
          </cell>
          <cell r="I80">
            <v>1</v>
          </cell>
        </row>
        <row r="81">
          <cell r="C81">
            <v>2504710</v>
          </cell>
          <cell r="D81" t="str">
            <v>Erving School District</v>
          </cell>
          <cell r="E81">
            <v>15</v>
          </cell>
          <cell r="F81">
            <v>154</v>
          </cell>
          <cell r="G81">
            <v>9.7402597402597407E-2</v>
          </cell>
          <cell r="H81">
            <v>1772</v>
          </cell>
          <cell r="I81">
            <v>1</v>
          </cell>
        </row>
        <row r="82">
          <cell r="C82">
            <v>2504770</v>
          </cell>
          <cell r="D82" t="str">
            <v>Everett School District</v>
          </cell>
          <cell r="E82">
            <v>1021</v>
          </cell>
          <cell r="F82">
            <v>6502</v>
          </cell>
          <cell r="G82">
            <v>0.15702860658258996</v>
          </cell>
          <cell r="H82">
            <v>44491</v>
          </cell>
          <cell r="I82">
            <v>0</v>
          </cell>
        </row>
        <row r="83">
          <cell r="C83">
            <v>2504800</v>
          </cell>
          <cell r="D83" t="str">
            <v>Fairhaven School District</v>
          </cell>
          <cell r="E83">
            <v>214</v>
          </cell>
          <cell r="F83">
            <v>2187</v>
          </cell>
          <cell r="G83">
            <v>9.7850937357110201E-2</v>
          </cell>
          <cell r="H83">
            <v>16409</v>
          </cell>
          <cell r="I83">
            <v>1</v>
          </cell>
        </row>
        <row r="84">
          <cell r="C84">
            <v>2504830</v>
          </cell>
          <cell r="D84" t="str">
            <v>Fall River School District</v>
          </cell>
          <cell r="E84">
            <v>2948</v>
          </cell>
          <cell r="F84">
            <v>12651</v>
          </cell>
          <cell r="G84">
            <v>0.23302505730772272</v>
          </cell>
          <cell r="H84">
            <v>91868</v>
          </cell>
          <cell r="I84">
            <v>0</v>
          </cell>
        </row>
        <row r="85">
          <cell r="C85">
            <v>2504860</v>
          </cell>
          <cell r="D85" t="str">
            <v>Falmouth School District</v>
          </cell>
          <cell r="E85">
            <v>292</v>
          </cell>
          <cell r="F85">
            <v>3430</v>
          </cell>
          <cell r="G85">
            <v>8.5131195335276966E-2</v>
          </cell>
          <cell r="H85">
            <v>31135</v>
          </cell>
          <cell r="I85">
            <v>0</v>
          </cell>
        </row>
        <row r="86">
          <cell r="C86">
            <v>2513321</v>
          </cell>
          <cell r="D86" t="str">
            <v>Farmington River Regional School District</v>
          </cell>
          <cell r="E86">
            <v>10</v>
          </cell>
          <cell r="F86">
            <v>127</v>
          </cell>
          <cell r="G86">
            <v>7.874015748031496E-2</v>
          </cell>
          <cell r="H86">
            <v>2400</v>
          </cell>
          <cell r="I86">
            <v>1</v>
          </cell>
        </row>
        <row r="87">
          <cell r="C87">
            <v>2504890</v>
          </cell>
          <cell r="D87" t="str">
            <v>Fitchburg School District</v>
          </cell>
          <cell r="E87">
            <v>1141</v>
          </cell>
          <cell r="F87">
            <v>5935</v>
          </cell>
          <cell r="G87">
            <v>0.19224936815501265</v>
          </cell>
          <cell r="H87">
            <v>41882</v>
          </cell>
          <cell r="I87">
            <v>0</v>
          </cell>
        </row>
        <row r="88">
          <cell r="C88">
            <v>2504920</v>
          </cell>
          <cell r="D88" t="str">
            <v>Florida School District</v>
          </cell>
          <cell r="E88">
            <v>12</v>
          </cell>
          <cell r="F88">
            <v>71</v>
          </cell>
          <cell r="G88">
            <v>0.16901408450704225</v>
          </cell>
          <cell r="H88">
            <v>836</v>
          </cell>
          <cell r="I88">
            <v>1</v>
          </cell>
        </row>
        <row r="89">
          <cell r="C89">
            <v>2504950</v>
          </cell>
          <cell r="D89" t="str">
            <v>Foxborough School District</v>
          </cell>
          <cell r="E89">
            <v>114</v>
          </cell>
          <cell r="F89">
            <v>3016</v>
          </cell>
          <cell r="G89">
            <v>3.7798408488063658E-2</v>
          </cell>
          <cell r="H89">
            <v>17839</v>
          </cell>
          <cell r="I89">
            <v>1</v>
          </cell>
        </row>
        <row r="90">
          <cell r="C90">
            <v>2504980</v>
          </cell>
          <cell r="D90" t="str">
            <v>Framingham School District</v>
          </cell>
          <cell r="E90">
            <v>1070</v>
          </cell>
          <cell r="F90">
            <v>9556</v>
          </cell>
          <cell r="G90">
            <v>0.11197153620761825</v>
          </cell>
          <cell r="H90">
            <v>73158</v>
          </cell>
          <cell r="I90">
            <v>0</v>
          </cell>
        </row>
        <row r="91">
          <cell r="C91">
            <v>2505010</v>
          </cell>
          <cell r="D91" t="str">
            <v>Franklin School District</v>
          </cell>
          <cell r="E91">
            <v>176</v>
          </cell>
          <cell r="F91">
            <v>6727</v>
          </cell>
          <cell r="G91">
            <v>2.6163222833358108E-2</v>
          </cell>
          <cell r="H91">
            <v>33446</v>
          </cell>
          <cell r="I91">
            <v>0</v>
          </cell>
        </row>
        <row r="92">
          <cell r="C92">
            <v>2505070</v>
          </cell>
          <cell r="D92" t="str">
            <v>Freetown-Lakeville School District</v>
          </cell>
          <cell r="E92">
            <v>161</v>
          </cell>
          <cell r="F92">
            <v>3481</v>
          </cell>
          <cell r="G92">
            <v>4.6251077276644639E-2</v>
          </cell>
          <cell r="H92">
            <v>20396</v>
          </cell>
          <cell r="I92">
            <v>0</v>
          </cell>
        </row>
        <row r="93">
          <cell r="C93">
            <v>2505100</v>
          </cell>
          <cell r="D93" t="str">
            <v>Frontier School District</v>
          </cell>
          <cell r="E93">
            <v>39</v>
          </cell>
          <cell r="F93">
            <v>751</v>
          </cell>
          <cell r="G93">
            <v>5.1930758988015982E-2</v>
          </cell>
          <cell r="H93">
            <v>12028</v>
          </cell>
          <cell r="I93">
            <v>1</v>
          </cell>
        </row>
        <row r="94">
          <cell r="C94">
            <v>2505130</v>
          </cell>
          <cell r="D94" t="str">
            <v>Gardner School District</v>
          </cell>
          <cell r="E94">
            <v>430</v>
          </cell>
          <cell r="F94">
            <v>2721</v>
          </cell>
          <cell r="G94">
            <v>0.15803013597941934</v>
          </cell>
          <cell r="H94">
            <v>21014</v>
          </cell>
          <cell r="I94">
            <v>0</v>
          </cell>
        </row>
        <row r="95">
          <cell r="C95">
            <v>2505160</v>
          </cell>
          <cell r="D95" t="str">
            <v>Gateway School District</v>
          </cell>
          <cell r="E95">
            <v>104</v>
          </cell>
          <cell r="F95">
            <v>1146</v>
          </cell>
          <cell r="G95">
            <v>9.0750436300174514E-2</v>
          </cell>
          <cell r="H95">
            <v>7947</v>
          </cell>
          <cell r="I95">
            <v>1</v>
          </cell>
        </row>
        <row r="96">
          <cell r="C96">
            <v>2505220</v>
          </cell>
          <cell r="D96" t="str">
            <v>Georgetown School District</v>
          </cell>
          <cell r="E96">
            <v>56</v>
          </cell>
          <cell r="F96">
            <v>1639</v>
          </cell>
          <cell r="G96">
            <v>3.4167175106772425E-2</v>
          </cell>
          <cell r="H96">
            <v>8735</v>
          </cell>
          <cell r="I96">
            <v>1</v>
          </cell>
        </row>
        <row r="97">
          <cell r="C97">
            <v>2505270</v>
          </cell>
          <cell r="D97" t="str">
            <v>Gill-Montague School District</v>
          </cell>
          <cell r="E97">
            <v>174</v>
          </cell>
          <cell r="F97">
            <v>1269</v>
          </cell>
          <cell r="G97">
            <v>0.13711583924349882</v>
          </cell>
          <cell r="H97">
            <v>11552</v>
          </cell>
          <cell r="I97">
            <v>1</v>
          </cell>
        </row>
        <row r="98">
          <cell r="C98">
            <v>2505280</v>
          </cell>
          <cell r="D98" t="str">
            <v>Gloucester School District</v>
          </cell>
          <cell r="E98">
            <v>483</v>
          </cell>
          <cell r="F98">
            <v>3864</v>
          </cell>
          <cell r="G98">
            <v>0.125</v>
          </cell>
          <cell r="H98">
            <v>30656</v>
          </cell>
          <cell r="I98">
            <v>0</v>
          </cell>
        </row>
        <row r="99">
          <cell r="C99">
            <v>2505340</v>
          </cell>
          <cell r="D99" t="str">
            <v>Gosnold School District</v>
          </cell>
          <cell r="E99">
            <v>1</v>
          </cell>
          <cell r="F99">
            <v>6</v>
          </cell>
          <cell r="G99">
            <v>0.16666666666666666</v>
          </cell>
          <cell r="H99">
            <v>79</v>
          </cell>
          <cell r="I99">
            <v>1</v>
          </cell>
        </row>
        <row r="100">
          <cell r="C100">
            <v>2505370</v>
          </cell>
          <cell r="D100" t="str">
            <v>Grafton School District</v>
          </cell>
          <cell r="E100">
            <v>96</v>
          </cell>
          <cell r="F100">
            <v>3080</v>
          </cell>
          <cell r="G100">
            <v>3.1168831168831169E-2</v>
          </cell>
          <cell r="H100">
            <v>18703</v>
          </cell>
          <cell r="I100">
            <v>1</v>
          </cell>
        </row>
        <row r="101">
          <cell r="C101">
            <v>2505400</v>
          </cell>
          <cell r="D101" t="str">
            <v>Granby School District</v>
          </cell>
          <cell r="E101">
            <v>55</v>
          </cell>
          <cell r="F101">
            <v>993</v>
          </cell>
          <cell r="G101">
            <v>5.53877139979859E-2</v>
          </cell>
          <cell r="H101">
            <v>6374</v>
          </cell>
          <cell r="I101">
            <v>1</v>
          </cell>
        </row>
        <row r="102">
          <cell r="C102">
            <v>2505490</v>
          </cell>
          <cell r="D102" t="str">
            <v>Greenfield School District</v>
          </cell>
          <cell r="E102">
            <v>360</v>
          </cell>
          <cell r="F102">
            <v>2082</v>
          </cell>
          <cell r="G102">
            <v>0.1729106628242075</v>
          </cell>
          <cell r="H102">
            <v>17178</v>
          </cell>
          <cell r="I102">
            <v>1</v>
          </cell>
        </row>
        <row r="103">
          <cell r="C103">
            <v>2505500</v>
          </cell>
          <cell r="D103" t="str">
            <v>Groton-Dunstable School District</v>
          </cell>
          <cell r="E103">
            <v>74</v>
          </cell>
          <cell r="F103">
            <v>3266</v>
          </cell>
          <cell r="G103">
            <v>2.2657685241886098E-2</v>
          </cell>
          <cell r="H103">
            <v>14796</v>
          </cell>
          <cell r="I103">
            <v>1</v>
          </cell>
        </row>
        <row r="104">
          <cell r="C104">
            <v>2505580</v>
          </cell>
          <cell r="D104" t="str">
            <v>Hadley School District</v>
          </cell>
          <cell r="E104">
            <v>33</v>
          </cell>
          <cell r="F104">
            <v>665</v>
          </cell>
          <cell r="G104">
            <v>4.9624060150375938E-2</v>
          </cell>
          <cell r="H104">
            <v>5359</v>
          </cell>
          <cell r="I104">
            <v>1</v>
          </cell>
        </row>
        <row r="105">
          <cell r="C105">
            <v>2505610</v>
          </cell>
          <cell r="D105" t="str">
            <v>Halifax School District</v>
          </cell>
          <cell r="E105">
            <v>27</v>
          </cell>
          <cell r="F105">
            <v>627</v>
          </cell>
          <cell r="G105">
            <v>4.3062200956937802E-2</v>
          </cell>
          <cell r="H105">
            <v>7952</v>
          </cell>
          <cell r="I105">
            <v>1</v>
          </cell>
        </row>
        <row r="106">
          <cell r="C106">
            <v>2505670</v>
          </cell>
          <cell r="D106" t="str">
            <v>Hamilton-Wenham School District</v>
          </cell>
          <cell r="E106">
            <v>111</v>
          </cell>
          <cell r="F106">
            <v>2325</v>
          </cell>
          <cell r="G106">
            <v>4.774193548387097E-2</v>
          </cell>
          <cell r="H106">
            <v>13459</v>
          </cell>
          <cell r="I106">
            <v>1</v>
          </cell>
        </row>
        <row r="107">
          <cell r="C107">
            <v>2505730</v>
          </cell>
          <cell r="D107" t="str">
            <v>Hampden-Wilbraham School District</v>
          </cell>
          <cell r="E107">
            <v>155</v>
          </cell>
          <cell r="F107">
            <v>3280</v>
          </cell>
          <cell r="G107">
            <v>4.725609756097561E-2</v>
          </cell>
          <cell r="H107">
            <v>19371</v>
          </cell>
          <cell r="I107">
            <v>1</v>
          </cell>
        </row>
        <row r="108">
          <cell r="C108">
            <v>2505740</v>
          </cell>
          <cell r="D108" t="str">
            <v>Hampshire School District</v>
          </cell>
          <cell r="E108">
            <v>28</v>
          </cell>
          <cell r="F108">
            <v>893</v>
          </cell>
          <cell r="G108">
            <v>3.1354983202687571E-2</v>
          </cell>
          <cell r="H108">
            <v>12415</v>
          </cell>
          <cell r="I108">
            <v>1</v>
          </cell>
        </row>
        <row r="109">
          <cell r="C109">
            <v>2505760</v>
          </cell>
          <cell r="D109" t="str">
            <v>Hancock School District</v>
          </cell>
          <cell r="E109">
            <v>4</v>
          </cell>
          <cell r="F109">
            <v>48</v>
          </cell>
          <cell r="G109">
            <v>8.3333333333333329E-2</v>
          </cell>
          <cell r="H109">
            <v>682</v>
          </cell>
          <cell r="I109">
            <v>1</v>
          </cell>
        </row>
        <row r="110">
          <cell r="C110">
            <v>2505790</v>
          </cell>
          <cell r="D110" t="str">
            <v>Hanover School District</v>
          </cell>
          <cell r="E110">
            <v>72</v>
          </cell>
          <cell r="F110">
            <v>2821</v>
          </cell>
          <cell r="G110">
            <v>2.5522864232541652E-2</v>
          </cell>
          <cell r="H110">
            <v>14680</v>
          </cell>
          <cell r="I110">
            <v>1</v>
          </cell>
        </row>
        <row r="111">
          <cell r="C111">
            <v>2505880</v>
          </cell>
          <cell r="D111" t="str">
            <v>Harvard School District</v>
          </cell>
          <cell r="E111">
            <v>35</v>
          </cell>
          <cell r="F111">
            <v>1175</v>
          </cell>
          <cell r="G111">
            <v>2.9787234042553193E-2</v>
          </cell>
          <cell r="H111">
            <v>6773</v>
          </cell>
          <cell r="I111">
            <v>1</v>
          </cell>
        </row>
        <row r="112">
          <cell r="C112">
            <v>2505940</v>
          </cell>
          <cell r="D112" t="str">
            <v>Hatfield School District</v>
          </cell>
          <cell r="E112">
            <v>22</v>
          </cell>
          <cell r="F112">
            <v>390</v>
          </cell>
          <cell r="G112">
            <v>5.6410256410256411E-2</v>
          </cell>
          <cell r="H112">
            <v>3330</v>
          </cell>
          <cell r="I112">
            <v>1</v>
          </cell>
        </row>
        <row r="113">
          <cell r="C113">
            <v>2505970</v>
          </cell>
          <cell r="D113" t="str">
            <v>Haverhill School District</v>
          </cell>
          <cell r="E113">
            <v>1323</v>
          </cell>
          <cell r="F113">
            <v>9293</v>
          </cell>
          <cell r="G113">
            <v>0.14236522113418701</v>
          </cell>
          <cell r="H113">
            <v>64825</v>
          </cell>
          <cell r="I113">
            <v>0</v>
          </cell>
        </row>
        <row r="114">
          <cell r="C114">
            <v>2506000</v>
          </cell>
          <cell r="D114" t="str">
            <v>Hawlemont School District</v>
          </cell>
          <cell r="E114">
            <v>16</v>
          </cell>
          <cell r="F114">
            <v>92</v>
          </cell>
          <cell r="G114">
            <v>0.17391304347826086</v>
          </cell>
          <cell r="H114">
            <v>1580</v>
          </cell>
          <cell r="I114">
            <v>1</v>
          </cell>
        </row>
        <row r="115">
          <cell r="C115">
            <v>2506090</v>
          </cell>
          <cell r="D115" t="str">
            <v>Hingham School District</v>
          </cell>
          <cell r="E115">
            <v>72</v>
          </cell>
          <cell r="F115">
            <v>4193</v>
          </cell>
          <cell r="G115">
            <v>1.7171476269973767E-2</v>
          </cell>
          <cell r="H115">
            <v>23444</v>
          </cell>
          <cell r="I115">
            <v>0</v>
          </cell>
        </row>
        <row r="116">
          <cell r="C116">
            <v>2506150</v>
          </cell>
          <cell r="D116" t="str">
            <v>Holbrook School District</v>
          </cell>
          <cell r="E116">
            <v>111</v>
          </cell>
          <cell r="F116">
            <v>1650</v>
          </cell>
          <cell r="G116">
            <v>6.7272727272727276E-2</v>
          </cell>
          <cell r="H116">
            <v>11425</v>
          </cell>
          <cell r="I116">
            <v>1</v>
          </cell>
        </row>
        <row r="117">
          <cell r="C117">
            <v>2506210</v>
          </cell>
          <cell r="D117" t="str">
            <v>Holland School District</v>
          </cell>
          <cell r="E117">
            <v>16</v>
          </cell>
          <cell r="F117">
            <v>190</v>
          </cell>
          <cell r="G117">
            <v>8.4210526315789472E-2</v>
          </cell>
          <cell r="H117">
            <v>2480</v>
          </cell>
          <cell r="I117">
            <v>1</v>
          </cell>
        </row>
        <row r="118">
          <cell r="C118">
            <v>2506240</v>
          </cell>
          <cell r="D118" t="str">
            <v>Holliston School District</v>
          </cell>
          <cell r="E118">
            <v>68</v>
          </cell>
          <cell r="F118">
            <v>2807</v>
          </cell>
          <cell r="G118">
            <v>2.4225151407196294E-2</v>
          </cell>
          <cell r="H118">
            <v>14495</v>
          </cell>
          <cell r="I118">
            <v>1</v>
          </cell>
        </row>
        <row r="119">
          <cell r="C119">
            <v>2506270</v>
          </cell>
          <cell r="D119" t="str">
            <v>Holyoke School District</v>
          </cell>
          <cell r="E119">
            <v>1859</v>
          </cell>
          <cell r="F119">
            <v>6605</v>
          </cell>
          <cell r="G119">
            <v>0.28145344436033309</v>
          </cell>
          <cell r="H119">
            <v>39912</v>
          </cell>
          <cell r="I119">
            <v>0</v>
          </cell>
        </row>
        <row r="120">
          <cell r="C120">
            <v>2501780</v>
          </cell>
          <cell r="D120" t="str">
            <v>Hoosac Valley School District</v>
          </cell>
          <cell r="E120">
            <v>211</v>
          </cell>
          <cell r="F120">
            <v>1469</v>
          </cell>
          <cell r="G120">
            <v>0.14363512593601088</v>
          </cell>
          <cell r="H120">
            <v>11777</v>
          </cell>
          <cell r="I120">
            <v>1</v>
          </cell>
        </row>
        <row r="121">
          <cell r="C121">
            <v>2506300</v>
          </cell>
          <cell r="D121" t="str">
            <v>Hopedale School District</v>
          </cell>
          <cell r="E121">
            <v>57</v>
          </cell>
          <cell r="F121">
            <v>1091</v>
          </cell>
          <cell r="G121">
            <v>5.2245646196150318E-2</v>
          </cell>
          <cell r="H121">
            <v>6133</v>
          </cell>
          <cell r="I121">
            <v>1</v>
          </cell>
        </row>
        <row r="122">
          <cell r="C122">
            <v>2506330</v>
          </cell>
          <cell r="D122" t="str">
            <v>Hopkinton School District</v>
          </cell>
          <cell r="E122">
            <v>100</v>
          </cell>
          <cell r="F122">
            <v>3796</v>
          </cell>
          <cell r="G122">
            <v>2.6343519494204427E-2</v>
          </cell>
          <cell r="H122">
            <v>15961</v>
          </cell>
          <cell r="I122">
            <v>1</v>
          </cell>
        </row>
        <row r="123">
          <cell r="C123">
            <v>2506390</v>
          </cell>
          <cell r="D123" t="str">
            <v>Hudson School District</v>
          </cell>
          <cell r="E123">
            <v>211</v>
          </cell>
          <cell r="F123">
            <v>3127</v>
          </cell>
          <cell r="G123">
            <v>6.747681483850336E-2</v>
          </cell>
          <cell r="H123">
            <v>20424</v>
          </cell>
          <cell r="I123">
            <v>0</v>
          </cell>
        </row>
        <row r="124">
          <cell r="C124">
            <v>2506420</v>
          </cell>
          <cell r="D124" t="str">
            <v>Hull School District</v>
          </cell>
          <cell r="E124">
            <v>86</v>
          </cell>
          <cell r="F124">
            <v>1230</v>
          </cell>
          <cell r="G124">
            <v>6.9918699186991867E-2</v>
          </cell>
          <cell r="H124">
            <v>10892</v>
          </cell>
          <cell r="I124">
            <v>1</v>
          </cell>
        </row>
        <row r="125">
          <cell r="C125">
            <v>2506480</v>
          </cell>
          <cell r="D125" t="str">
            <v>Ipswich School District</v>
          </cell>
          <cell r="E125">
            <v>99</v>
          </cell>
          <cell r="F125">
            <v>2089</v>
          </cell>
          <cell r="G125">
            <v>4.7391096218286265E-2</v>
          </cell>
          <cell r="H125">
            <v>14030</v>
          </cell>
          <cell r="I125">
            <v>1</v>
          </cell>
        </row>
        <row r="126">
          <cell r="C126">
            <v>2506510</v>
          </cell>
          <cell r="D126" t="str">
            <v>King Philip School District</v>
          </cell>
          <cell r="E126">
            <v>65</v>
          </cell>
          <cell r="F126">
            <v>2660</v>
          </cell>
          <cell r="G126">
            <v>2.4436090225563908E-2</v>
          </cell>
          <cell r="H126">
            <v>32275</v>
          </cell>
          <cell r="I126">
            <v>0</v>
          </cell>
        </row>
        <row r="127">
          <cell r="C127">
            <v>2506540</v>
          </cell>
          <cell r="D127" t="str">
            <v>Kingston School District</v>
          </cell>
          <cell r="E127">
            <v>48</v>
          </cell>
          <cell r="F127">
            <v>1202</v>
          </cell>
          <cell r="G127">
            <v>3.9933444259567387E-2</v>
          </cell>
          <cell r="H127">
            <v>13363</v>
          </cell>
          <cell r="I127">
            <v>1</v>
          </cell>
        </row>
        <row r="128">
          <cell r="C128">
            <v>2506660</v>
          </cell>
          <cell r="D128" t="str">
            <v>Lawrence School District</v>
          </cell>
          <cell r="E128">
            <v>3322</v>
          </cell>
          <cell r="F128">
            <v>14987</v>
          </cell>
          <cell r="G128">
            <v>0.22165877093481018</v>
          </cell>
          <cell r="H128">
            <v>81296</v>
          </cell>
          <cell r="I128">
            <v>0</v>
          </cell>
        </row>
        <row r="129">
          <cell r="C129">
            <v>2506690</v>
          </cell>
          <cell r="D129" t="str">
            <v>Lee School District</v>
          </cell>
          <cell r="E129">
            <v>59</v>
          </cell>
          <cell r="F129">
            <v>686</v>
          </cell>
          <cell r="G129">
            <v>8.600583090379009E-2</v>
          </cell>
          <cell r="H129">
            <v>5952</v>
          </cell>
          <cell r="I129">
            <v>1</v>
          </cell>
        </row>
        <row r="130">
          <cell r="C130">
            <v>2506720</v>
          </cell>
          <cell r="D130" t="str">
            <v>Leicester School District</v>
          </cell>
          <cell r="E130">
            <v>145</v>
          </cell>
          <cell r="F130">
            <v>1750</v>
          </cell>
          <cell r="G130">
            <v>8.2857142857142851E-2</v>
          </cell>
          <cell r="H130">
            <v>11315</v>
          </cell>
          <cell r="I130">
            <v>1</v>
          </cell>
        </row>
        <row r="131">
          <cell r="C131">
            <v>2506750</v>
          </cell>
          <cell r="D131" t="str">
            <v>Lenox School District</v>
          </cell>
          <cell r="E131">
            <v>32</v>
          </cell>
          <cell r="F131">
            <v>637</v>
          </cell>
          <cell r="G131">
            <v>5.0235478806907381E-2</v>
          </cell>
          <cell r="H131">
            <v>4813</v>
          </cell>
          <cell r="I131">
            <v>1</v>
          </cell>
        </row>
        <row r="132">
          <cell r="C132">
            <v>2506780</v>
          </cell>
          <cell r="D132" t="str">
            <v>Leominster School District</v>
          </cell>
          <cell r="E132">
            <v>771</v>
          </cell>
          <cell r="F132">
            <v>6258</v>
          </cell>
          <cell r="G132">
            <v>0.12320230105465005</v>
          </cell>
          <cell r="H132">
            <v>42336</v>
          </cell>
          <cell r="I132">
            <v>0</v>
          </cell>
        </row>
        <row r="133">
          <cell r="C133">
            <v>2506810</v>
          </cell>
          <cell r="D133" t="str">
            <v>Leverett School District</v>
          </cell>
          <cell r="E133">
            <v>9</v>
          </cell>
          <cell r="F133">
            <v>120</v>
          </cell>
          <cell r="G133">
            <v>7.4999999999999997E-2</v>
          </cell>
          <cell r="H133">
            <v>1811</v>
          </cell>
          <cell r="I133">
            <v>1</v>
          </cell>
        </row>
        <row r="134">
          <cell r="C134">
            <v>2506840</v>
          </cell>
          <cell r="D134" t="str">
            <v>Lexington School District</v>
          </cell>
          <cell r="E134">
            <v>221</v>
          </cell>
          <cell r="F134">
            <v>6648</v>
          </cell>
          <cell r="G134">
            <v>3.3243080625752104E-2</v>
          </cell>
          <cell r="H134">
            <v>33626</v>
          </cell>
          <cell r="I134">
            <v>0</v>
          </cell>
        </row>
        <row r="135">
          <cell r="C135">
            <v>2506900</v>
          </cell>
          <cell r="D135" t="str">
            <v>Lincoln School District</v>
          </cell>
          <cell r="E135">
            <v>31</v>
          </cell>
          <cell r="F135">
            <v>938</v>
          </cell>
          <cell r="G135">
            <v>3.3049040511727079E-2</v>
          </cell>
          <cell r="H135">
            <v>6821</v>
          </cell>
          <cell r="I135">
            <v>1</v>
          </cell>
        </row>
        <row r="136">
          <cell r="C136">
            <v>2506930</v>
          </cell>
          <cell r="D136" t="str">
            <v>Lincoln-Sudbury School District</v>
          </cell>
          <cell r="E136">
            <v>55</v>
          </cell>
          <cell r="F136">
            <v>1866</v>
          </cell>
          <cell r="G136">
            <v>2.9474812433011789E-2</v>
          </cell>
          <cell r="H136">
            <v>25746</v>
          </cell>
          <cell r="I136">
            <v>0</v>
          </cell>
        </row>
        <row r="137">
          <cell r="C137">
            <v>2506960</v>
          </cell>
          <cell r="D137" t="str">
            <v>Littleton School District</v>
          </cell>
          <cell r="E137">
            <v>55</v>
          </cell>
          <cell r="F137">
            <v>1789</v>
          </cell>
          <cell r="G137">
            <v>3.0743432084963666E-2</v>
          </cell>
          <cell r="H137">
            <v>9545</v>
          </cell>
          <cell r="I137">
            <v>1</v>
          </cell>
        </row>
        <row r="138">
          <cell r="C138">
            <v>2506990</v>
          </cell>
          <cell r="D138" t="str">
            <v>Longmeadow School District</v>
          </cell>
          <cell r="E138">
            <v>96</v>
          </cell>
          <cell r="F138">
            <v>2904</v>
          </cell>
          <cell r="G138">
            <v>3.3057851239669422E-2</v>
          </cell>
          <cell r="H138">
            <v>15795</v>
          </cell>
          <cell r="I138">
            <v>1</v>
          </cell>
        </row>
        <row r="139">
          <cell r="C139">
            <v>2507020</v>
          </cell>
          <cell r="D139" t="str">
            <v>Lowell School District</v>
          </cell>
          <cell r="E139">
            <v>3213</v>
          </cell>
          <cell r="F139">
            <v>17109</v>
          </cell>
          <cell r="G139">
            <v>0.18779589689637033</v>
          </cell>
          <cell r="H139">
            <v>114060</v>
          </cell>
          <cell r="I139">
            <v>0</v>
          </cell>
        </row>
        <row r="140">
          <cell r="C140">
            <v>2507050</v>
          </cell>
          <cell r="D140" t="str">
            <v>Ludlow School District</v>
          </cell>
          <cell r="E140">
            <v>289</v>
          </cell>
          <cell r="F140">
            <v>2828</v>
          </cell>
          <cell r="G140">
            <v>0.1021923620933522</v>
          </cell>
          <cell r="H140">
            <v>21116</v>
          </cell>
          <cell r="I140">
            <v>0</v>
          </cell>
        </row>
        <row r="141">
          <cell r="C141">
            <v>2507080</v>
          </cell>
          <cell r="D141" t="str">
            <v>Lunenburg School District</v>
          </cell>
          <cell r="E141">
            <v>102</v>
          </cell>
          <cell r="F141">
            <v>1662</v>
          </cell>
          <cell r="G141">
            <v>6.1371841155234655E-2</v>
          </cell>
          <cell r="H141">
            <v>10465</v>
          </cell>
          <cell r="I141">
            <v>1</v>
          </cell>
        </row>
        <row r="142">
          <cell r="C142">
            <v>2507110</v>
          </cell>
          <cell r="D142" t="str">
            <v>Lynn School District</v>
          </cell>
          <cell r="E142">
            <v>2750</v>
          </cell>
          <cell r="F142">
            <v>14995</v>
          </cell>
          <cell r="G142">
            <v>0.18339446482160721</v>
          </cell>
          <cell r="H142">
            <v>96175</v>
          </cell>
          <cell r="I142">
            <v>0</v>
          </cell>
        </row>
        <row r="143">
          <cell r="C143">
            <v>2507140</v>
          </cell>
          <cell r="D143" t="str">
            <v>Lynnfield School District</v>
          </cell>
          <cell r="E143">
            <v>65</v>
          </cell>
          <cell r="F143">
            <v>2297</v>
          </cell>
          <cell r="G143">
            <v>2.8297779712668697E-2</v>
          </cell>
          <cell r="H143">
            <v>12347</v>
          </cell>
          <cell r="I143">
            <v>1</v>
          </cell>
        </row>
        <row r="144">
          <cell r="C144">
            <v>2507170</v>
          </cell>
          <cell r="D144" t="str">
            <v>Malden School District</v>
          </cell>
          <cell r="E144">
            <v>1125</v>
          </cell>
          <cell r="F144">
            <v>7786</v>
          </cell>
          <cell r="G144">
            <v>0.1444901104546622</v>
          </cell>
          <cell r="H144">
            <v>63742</v>
          </cell>
          <cell r="I144">
            <v>0</v>
          </cell>
        </row>
        <row r="145">
          <cell r="C145">
            <v>2500067</v>
          </cell>
          <cell r="D145" t="str">
            <v>Manchester Essex Regional School District</v>
          </cell>
          <cell r="E145">
            <v>54</v>
          </cell>
          <cell r="F145">
            <v>1552</v>
          </cell>
          <cell r="G145">
            <v>3.4793814432989692E-2</v>
          </cell>
          <cell r="H145">
            <v>9200</v>
          </cell>
          <cell r="I145">
            <v>1</v>
          </cell>
        </row>
        <row r="146">
          <cell r="C146">
            <v>2507230</v>
          </cell>
          <cell r="D146" t="str">
            <v>Mansfield School District</v>
          </cell>
          <cell r="E146">
            <v>234</v>
          </cell>
          <cell r="F146">
            <v>5156</v>
          </cell>
          <cell r="G146">
            <v>4.538401861908456E-2</v>
          </cell>
          <cell r="H146">
            <v>23966</v>
          </cell>
          <cell r="I146">
            <v>0</v>
          </cell>
        </row>
        <row r="147">
          <cell r="C147">
            <v>2507260</v>
          </cell>
          <cell r="D147" t="str">
            <v>Marblehead School District</v>
          </cell>
          <cell r="E147">
            <v>124</v>
          </cell>
          <cell r="F147">
            <v>3731</v>
          </cell>
          <cell r="G147">
            <v>3.3235057625301531E-2</v>
          </cell>
          <cell r="H147">
            <v>21092</v>
          </cell>
          <cell r="I147">
            <v>0</v>
          </cell>
        </row>
        <row r="148">
          <cell r="C148">
            <v>2507290</v>
          </cell>
          <cell r="D148" t="str">
            <v>Marion School District</v>
          </cell>
          <cell r="E148">
            <v>22</v>
          </cell>
          <cell r="F148">
            <v>421</v>
          </cell>
          <cell r="G148">
            <v>5.2256532066508314E-2</v>
          </cell>
          <cell r="H148">
            <v>5193</v>
          </cell>
          <cell r="I148">
            <v>1</v>
          </cell>
        </row>
        <row r="149">
          <cell r="C149">
            <v>2507320</v>
          </cell>
          <cell r="D149" t="str">
            <v>Marlborough School District</v>
          </cell>
          <cell r="E149">
            <v>665</v>
          </cell>
          <cell r="F149">
            <v>5658</v>
          </cell>
          <cell r="G149">
            <v>0.1175326970661011</v>
          </cell>
          <cell r="H149">
            <v>41223</v>
          </cell>
          <cell r="I149">
            <v>0</v>
          </cell>
        </row>
        <row r="150">
          <cell r="C150">
            <v>2507350</v>
          </cell>
          <cell r="D150" t="str">
            <v>Marshfield School District</v>
          </cell>
          <cell r="E150">
            <v>175</v>
          </cell>
          <cell r="F150">
            <v>4453</v>
          </cell>
          <cell r="G150">
            <v>3.9299348753649224E-2</v>
          </cell>
          <cell r="H150">
            <v>26589</v>
          </cell>
          <cell r="I150">
            <v>0</v>
          </cell>
        </row>
        <row r="151">
          <cell r="C151">
            <v>2507380</v>
          </cell>
          <cell r="D151" t="str">
            <v>Martha's Vineyard School District</v>
          </cell>
          <cell r="E151">
            <v>62</v>
          </cell>
          <cell r="F151">
            <v>773</v>
          </cell>
          <cell r="G151">
            <v>8.0206985769728331E-2</v>
          </cell>
          <cell r="H151">
            <v>17382</v>
          </cell>
          <cell r="I151">
            <v>1</v>
          </cell>
        </row>
        <row r="152">
          <cell r="C152">
            <v>2507410</v>
          </cell>
          <cell r="D152" t="str">
            <v>Masconomet School District</v>
          </cell>
          <cell r="E152">
            <v>88</v>
          </cell>
          <cell r="F152">
            <v>2394</v>
          </cell>
          <cell r="G152">
            <v>3.6758563074352546E-2</v>
          </cell>
          <cell r="H152">
            <v>24520</v>
          </cell>
          <cell r="I152">
            <v>0</v>
          </cell>
        </row>
        <row r="153">
          <cell r="C153">
            <v>2507440</v>
          </cell>
          <cell r="D153" t="str">
            <v>Mashpee School District</v>
          </cell>
          <cell r="E153">
            <v>142</v>
          </cell>
          <cell r="F153">
            <v>1686</v>
          </cell>
          <cell r="G153">
            <v>8.4223013048635831E-2</v>
          </cell>
          <cell r="H153">
            <v>13830</v>
          </cell>
          <cell r="I153">
            <v>1</v>
          </cell>
        </row>
        <row r="154">
          <cell r="C154">
            <v>2507470</v>
          </cell>
          <cell r="D154" t="str">
            <v>Mattapoisett School District</v>
          </cell>
          <cell r="E154">
            <v>17</v>
          </cell>
          <cell r="F154">
            <v>454</v>
          </cell>
          <cell r="G154">
            <v>3.7444933920704845E-2</v>
          </cell>
          <cell r="H154">
            <v>6397</v>
          </cell>
          <cell r="I154">
            <v>1</v>
          </cell>
        </row>
        <row r="155">
          <cell r="C155">
            <v>2507500</v>
          </cell>
          <cell r="D155" t="str">
            <v>Maynard School District</v>
          </cell>
          <cell r="E155">
            <v>106</v>
          </cell>
          <cell r="F155">
            <v>1514</v>
          </cell>
          <cell r="G155">
            <v>7.0013210039630125E-2</v>
          </cell>
          <cell r="H155">
            <v>10823</v>
          </cell>
          <cell r="I155">
            <v>1</v>
          </cell>
        </row>
        <row r="156">
          <cell r="C156">
            <v>2507530</v>
          </cell>
          <cell r="D156" t="str">
            <v>Medfield School District</v>
          </cell>
          <cell r="E156">
            <v>54</v>
          </cell>
          <cell r="F156">
            <v>2993</v>
          </cell>
          <cell r="G156">
            <v>1.804209822920147E-2</v>
          </cell>
          <cell r="H156">
            <v>12716</v>
          </cell>
          <cell r="I156">
            <v>1</v>
          </cell>
        </row>
        <row r="157">
          <cell r="C157">
            <v>2507560</v>
          </cell>
          <cell r="D157" t="str">
            <v>Medford School District</v>
          </cell>
          <cell r="E157">
            <v>532</v>
          </cell>
          <cell r="F157">
            <v>6295</v>
          </cell>
          <cell r="G157">
            <v>8.4511517077045267E-2</v>
          </cell>
          <cell r="H157">
            <v>60262</v>
          </cell>
          <cell r="I157">
            <v>0</v>
          </cell>
        </row>
        <row r="158">
          <cell r="C158">
            <v>2507590</v>
          </cell>
          <cell r="D158" t="str">
            <v>Medway School District</v>
          </cell>
          <cell r="E158">
            <v>62</v>
          </cell>
          <cell r="F158">
            <v>2744</v>
          </cell>
          <cell r="G158">
            <v>2.2594752186588921E-2</v>
          </cell>
          <cell r="H158">
            <v>13488</v>
          </cell>
          <cell r="I158">
            <v>1</v>
          </cell>
        </row>
        <row r="159">
          <cell r="C159">
            <v>2507620</v>
          </cell>
          <cell r="D159" t="str">
            <v>Melrose School District</v>
          </cell>
          <cell r="E159">
            <v>154</v>
          </cell>
          <cell r="F159">
            <v>4259</v>
          </cell>
          <cell r="G159">
            <v>3.6158722704860292E-2</v>
          </cell>
          <cell r="H159">
            <v>28878</v>
          </cell>
          <cell r="I159">
            <v>0</v>
          </cell>
        </row>
        <row r="160">
          <cell r="C160">
            <v>2507680</v>
          </cell>
          <cell r="D160" t="str">
            <v>Mendon-Upton School District</v>
          </cell>
          <cell r="E160">
            <v>105</v>
          </cell>
          <cell r="F160">
            <v>2804</v>
          </cell>
          <cell r="G160">
            <v>3.7446504992867335E-2</v>
          </cell>
          <cell r="H160">
            <v>13910</v>
          </cell>
          <cell r="I160">
            <v>1</v>
          </cell>
        </row>
        <row r="161">
          <cell r="C161">
            <v>2507740</v>
          </cell>
          <cell r="D161" t="str">
            <v>Methuen School District</v>
          </cell>
          <cell r="E161">
            <v>846</v>
          </cell>
          <cell r="F161">
            <v>7995</v>
          </cell>
          <cell r="G161">
            <v>0.10581613508442776</v>
          </cell>
          <cell r="H161">
            <v>50398</v>
          </cell>
          <cell r="I161">
            <v>0</v>
          </cell>
        </row>
        <row r="162">
          <cell r="C162">
            <v>2507770</v>
          </cell>
          <cell r="D162" t="str">
            <v>Middleborough School District</v>
          </cell>
          <cell r="E162">
            <v>273</v>
          </cell>
          <cell r="F162">
            <v>3667</v>
          </cell>
          <cell r="G162">
            <v>7.4447777474775018E-2</v>
          </cell>
          <cell r="H162">
            <v>24459</v>
          </cell>
          <cell r="I162">
            <v>0</v>
          </cell>
        </row>
        <row r="163">
          <cell r="C163">
            <v>2507830</v>
          </cell>
          <cell r="D163" t="str">
            <v>Middleton School District</v>
          </cell>
          <cell r="E163">
            <v>25</v>
          </cell>
          <cell r="F163">
            <v>768</v>
          </cell>
          <cell r="G163">
            <v>3.2552083333333336E-2</v>
          </cell>
          <cell r="H163">
            <v>9564</v>
          </cell>
          <cell r="I163">
            <v>1</v>
          </cell>
        </row>
        <row r="164">
          <cell r="C164">
            <v>2507860</v>
          </cell>
          <cell r="D164" t="str">
            <v>Milford School District</v>
          </cell>
          <cell r="E164">
            <v>413</v>
          </cell>
          <cell r="F164">
            <v>4126</v>
          </cell>
          <cell r="G164">
            <v>0.10009694619486185</v>
          </cell>
          <cell r="H164">
            <v>29070</v>
          </cell>
          <cell r="I164">
            <v>0</v>
          </cell>
        </row>
        <row r="165">
          <cell r="C165">
            <v>2507890</v>
          </cell>
          <cell r="D165" t="str">
            <v>Millbury School District</v>
          </cell>
          <cell r="E165">
            <v>142</v>
          </cell>
          <cell r="F165">
            <v>1915</v>
          </cell>
          <cell r="G165">
            <v>7.4151436031331591E-2</v>
          </cell>
          <cell r="H165">
            <v>13748</v>
          </cell>
          <cell r="I165">
            <v>1</v>
          </cell>
        </row>
        <row r="166">
          <cell r="C166">
            <v>2507920</v>
          </cell>
          <cell r="D166" t="str">
            <v>Millis School District</v>
          </cell>
          <cell r="E166">
            <v>42</v>
          </cell>
          <cell r="F166">
            <v>1410</v>
          </cell>
          <cell r="G166">
            <v>2.9787234042553193E-2</v>
          </cell>
          <cell r="H166">
            <v>8353</v>
          </cell>
          <cell r="I166">
            <v>1</v>
          </cell>
        </row>
        <row r="167">
          <cell r="C167">
            <v>2507980</v>
          </cell>
          <cell r="D167" t="str">
            <v>Milton School District</v>
          </cell>
          <cell r="E167">
            <v>125</v>
          </cell>
          <cell r="F167">
            <v>4877</v>
          </cell>
          <cell r="G167">
            <v>2.563051055977035E-2</v>
          </cell>
          <cell r="H167">
            <v>28561</v>
          </cell>
          <cell r="I167">
            <v>0</v>
          </cell>
        </row>
        <row r="168">
          <cell r="C168">
            <v>2507990</v>
          </cell>
          <cell r="D168" t="str">
            <v>Mohawk Trail School District</v>
          </cell>
          <cell r="E168">
            <v>140</v>
          </cell>
          <cell r="F168">
            <v>1199</v>
          </cell>
          <cell r="G168">
            <v>0.11676396997497915</v>
          </cell>
          <cell r="H168">
            <v>10418</v>
          </cell>
          <cell r="I168">
            <v>1</v>
          </cell>
        </row>
        <row r="169">
          <cell r="C169">
            <v>2500544</v>
          </cell>
          <cell r="D169" t="str">
            <v>Monomoy Regional School District</v>
          </cell>
          <cell r="E169">
            <v>140</v>
          </cell>
          <cell r="F169">
            <v>1712</v>
          </cell>
          <cell r="G169">
            <v>8.1775700934579434E-2</v>
          </cell>
          <cell r="H169">
            <v>18119</v>
          </cell>
          <cell r="I169">
            <v>1</v>
          </cell>
        </row>
        <row r="170">
          <cell r="C170">
            <v>2508040</v>
          </cell>
          <cell r="D170" t="str">
            <v>Monson School District</v>
          </cell>
          <cell r="E170">
            <v>106</v>
          </cell>
          <cell r="F170">
            <v>1384</v>
          </cell>
          <cell r="G170">
            <v>7.6589595375722547E-2</v>
          </cell>
          <cell r="H170">
            <v>8568</v>
          </cell>
          <cell r="I170">
            <v>1</v>
          </cell>
        </row>
        <row r="171">
          <cell r="C171">
            <v>2508160</v>
          </cell>
          <cell r="D171" t="str">
            <v>Mount Greylock School District</v>
          </cell>
          <cell r="E171">
            <v>80</v>
          </cell>
          <cell r="F171">
            <v>1062</v>
          </cell>
          <cell r="G171">
            <v>7.5329566854990579E-2</v>
          </cell>
          <cell r="H171">
            <v>10515</v>
          </cell>
          <cell r="I171">
            <v>1</v>
          </cell>
        </row>
        <row r="172">
          <cell r="C172">
            <v>2508220</v>
          </cell>
          <cell r="D172" t="str">
            <v>Nahant School District</v>
          </cell>
          <cell r="E172">
            <v>11</v>
          </cell>
          <cell r="F172">
            <v>223</v>
          </cell>
          <cell r="G172">
            <v>4.9327354260089683E-2</v>
          </cell>
          <cell r="H172">
            <v>3631</v>
          </cell>
          <cell r="I172">
            <v>1</v>
          </cell>
        </row>
        <row r="173">
          <cell r="C173">
            <v>2508250</v>
          </cell>
          <cell r="D173" t="str">
            <v>Nantucket School District</v>
          </cell>
          <cell r="E173">
            <v>72</v>
          </cell>
          <cell r="F173">
            <v>1612</v>
          </cell>
          <cell r="G173">
            <v>4.4665012406947889E-2</v>
          </cell>
          <cell r="H173">
            <v>11376</v>
          </cell>
          <cell r="I173">
            <v>1</v>
          </cell>
        </row>
        <row r="174">
          <cell r="C174">
            <v>2508280</v>
          </cell>
          <cell r="D174" t="str">
            <v>Narragansett School District</v>
          </cell>
          <cell r="E174">
            <v>142</v>
          </cell>
          <cell r="F174">
            <v>1610</v>
          </cell>
          <cell r="G174">
            <v>8.819875776397515E-2</v>
          </cell>
          <cell r="H174">
            <v>10042</v>
          </cell>
          <cell r="I174">
            <v>1</v>
          </cell>
        </row>
        <row r="175">
          <cell r="C175">
            <v>2508310</v>
          </cell>
          <cell r="D175" t="str">
            <v>Nashoba School District</v>
          </cell>
          <cell r="E175">
            <v>112</v>
          </cell>
          <cell r="F175">
            <v>3594</v>
          </cell>
          <cell r="G175">
            <v>3.1163049526989426E-2</v>
          </cell>
          <cell r="H175">
            <v>20519</v>
          </cell>
          <cell r="I175">
            <v>0</v>
          </cell>
        </row>
        <row r="176">
          <cell r="C176">
            <v>2508340</v>
          </cell>
          <cell r="D176" t="str">
            <v>Natick School District</v>
          </cell>
          <cell r="E176">
            <v>217</v>
          </cell>
          <cell r="F176">
            <v>5540</v>
          </cell>
          <cell r="G176">
            <v>3.9169675090252709E-2</v>
          </cell>
          <cell r="H176">
            <v>35342</v>
          </cell>
          <cell r="I176">
            <v>0</v>
          </cell>
        </row>
        <row r="177">
          <cell r="C177">
            <v>2504560</v>
          </cell>
          <cell r="D177" t="str">
            <v>Nauset School District</v>
          </cell>
          <cell r="E177">
            <v>115</v>
          </cell>
          <cell r="F177">
            <v>1254</v>
          </cell>
          <cell r="G177">
            <v>9.1706539074960125E-2</v>
          </cell>
          <cell r="H177">
            <v>23129</v>
          </cell>
          <cell r="I177">
            <v>0</v>
          </cell>
        </row>
        <row r="178">
          <cell r="C178">
            <v>2508370</v>
          </cell>
          <cell r="D178" t="str">
            <v>Needham School District</v>
          </cell>
          <cell r="E178">
            <v>85</v>
          </cell>
          <cell r="F178">
            <v>5979</v>
          </cell>
          <cell r="G178">
            <v>1.4216424151195853E-2</v>
          </cell>
          <cell r="H178">
            <v>30634</v>
          </cell>
          <cell r="I178">
            <v>0</v>
          </cell>
        </row>
        <row r="179">
          <cell r="C179">
            <v>2508430</v>
          </cell>
          <cell r="D179" t="str">
            <v>New Bedford School District</v>
          </cell>
          <cell r="E179">
            <v>3350</v>
          </cell>
          <cell r="F179">
            <v>14712</v>
          </cell>
          <cell r="G179">
            <v>0.22770527460576401</v>
          </cell>
          <cell r="H179">
            <v>98275</v>
          </cell>
          <cell r="I179">
            <v>0</v>
          </cell>
        </row>
        <row r="180">
          <cell r="C180">
            <v>2508530</v>
          </cell>
          <cell r="D180" t="str">
            <v>New Salem-Wendell School District</v>
          </cell>
          <cell r="E180">
            <v>13</v>
          </cell>
          <cell r="F180">
            <v>118</v>
          </cell>
          <cell r="G180">
            <v>0.11016949152542373</v>
          </cell>
          <cell r="H180">
            <v>1809</v>
          </cell>
          <cell r="I180">
            <v>1</v>
          </cell>
        </row>
        <row r="181">
          <cell r="C181">
            <v>2508580</v>
          </cell>
          <cell r="D181" t="str">
            <v>Newburyport School District</v>
          </cell>
          <cell r="E181">
            <v>133</v>
          </cell>
          <cell r="F181">
            <v>2562</v>
          </cell>
          <cell r="G181">
            <v>5.1912568306010931E-2</v>
          </cell>
          <cell r="H181">
            <v>18539</v>
          </cell>
          <cell r="I181">
            <v>1</v>
          </cell>
        </row>
        <row r="182">
          <cell r="C182">
            <v>2508610</v>
          </cell>
          <cell r="D182" t="str">
            <v>Newton School District</v>
          </cell>
          <cell r="E182">
            <v>480</v>
          </cell>
          <cell r="F182">
            <v>13666</v>
          </cell>
          <cell r="G182">
            <v>3.5123664569003364E-2</v>
          </cell>
          <cell r="H182">
            <v>91094</v>
          </cell>
          <cell r="I182">
            <v>0</v>
          </cell>
        </row>
        <row r="183">
          <cell r="C183">
            <v>2508640</v>
          </cell>
          <cell r="D183" t="str">
            <v>Norfolk School District</v>
          </cell>
          <cell r="E183">
            <v>12</v>
          </cell>
          <cell r="F183">
            <v>1000</v>
          </cell>
          <cell r="G183">
            <v>1.2E-2</v>
          </cell>
          <cell r="H183">
            <v>11858</v>
          </cell>
          <cell r="I183">
            <v>1</v>
          </cell>
        </row>
        <row r="184">
          <cell r="C184">
            <v>2508670</v>
          </cell>
          <cell r="D184" t="str">
            <v>North Adams School District</v>
          </cell>
          <cell r="E184">
            <v>347</v>
          </cell>
          <cell r="F184">
            <v>1606</v>
          </cell>
          <cell r="G184">
            <v>0.21606475716064757</v>
          </cell>
          <cell r="H184">
            <v>15451</v>
          </cell>
          <cell r="I184">
            <v>1</v>
          </cell>
        </row>
        <row r="185">
          <cell r="C185">
            <v>2508700</v>
          </cell>
          <cell r="D185" t="str">
            <v>North Andover School District</v>
          </cell>
          <cell r="E185">
            <v>282</v>
          </cell>
          <cell r="F185">
            <v>5477</v>
          </cell>
          <cell r="G185">
            <v>5.1488040898301987E-2</v>
          </cell>
          <cell r="H185">
            <v>30197</v>
          </cell>
          <cell r="I185">
            <v>0</v>
          </cell>
        </row>
        <row r="186">
          <cell r="C186">
            <v>2508730</v>
          </cell>
          <cell r="D186" t="str">
            <v>North Attleborough School District</v>
          </cell>
          <cell r="E186">
            <v>339</v>
          </cell>
          <cell r="F186">
            <v>5234</v>
          </cell>
          <cell r="G186">
            <v>6.4768819258693155E-2</v>
          </cell>
          <cell r="H186">
            <v>29669</v>
          </cell>
          <cell r="I186">
            <v>0</v>
          </cell>
        </row>
        <row r="187">
          <cell r="C187">
            <v>2508760</v>
          </cell>
          <cell r="D187" t="str">
            <v>North Brookfield School District</v>
          </cell>
          <cell r="E187">
            <v>65</v>
          </cell>
          <cell r="F187">
            <v>714</v>
          </cell>
          <cell r="G187">
            <v>9.1036414565826326E-2</v>
          </cell>
          <cell r="H187">
            <v>4857</v>
          </cell>
          <cell r="I187">
            <v>1</v>
          </cell>
        </row>
        <row r="188">
          <cell r="C188">
            <v>2508790</v>
          </cell>
          <cell r="D188" t="str">
            <v>North Middlesex School District</v>
          </cell>
          <cell r="E188">
            <v>242</v>
          </cell>
          <cell r="F188">
            <v>4589</v>
          </cell>
          <cell r="G188">
            <v>5.2734800610154717E-2</v>
          </cell>
          <cell r="H188">
            <v>25167</v>
          </cell>
          <cell r="I188">
            <v>0</v>
          </cell>
        </row>
        <row r="189">
          <cell r="C189">
            <v>2508820</v>
          </cell>
          <cell r="D189" t="str">
            <v>North Reading School District</v>
          </cell>
          <cell r="E189">
            <v>86</v>
          </cell>
          <cell r="F189">
            <v>2976</v>
          </cell>
          <cell r="G189">
            <v>2.889784946236559E-2</v>
          </cell>
          <cell r="H189">
            <v>15949</v>
          </cell>
          <cell r="I189">
            <v>1</v>
          </cell>
        </row>
        <row r="190">
          <cell r="C190">
            <v>2508850</v>
          </cell>
          <cell r="D190" t="str">
            <v>Northampton School District</v>
          </cell>
          <cell r="E190">
            <v>240</v>
          </cell>
          <cell r="F190">
            <v>3057</v>
          </cell>
          <cell r="G190">
            <v>7.8508341511285579E-2</v>
          </cell>
          <cell r="H190">
            <v>29161</v>
          </cell>
          <cell r="I190">
            <v>0</v>
          </cell>
        </row>
        <row r="191">
          <cell r="C191">
            <v>2508880</v>
          </cell>
          <cell r="D191" t="str">
            <v>Northborough School District</v>
          </cell>
          <cell r="E191">
            <v>62</v>
          </cell>
          <cell r="F191">
            <v>1906</v>
          </cell>
          <cell r="G191">
            <v>3.2528856243441762E-2</v>
          </cell>
          <cell r="H191">
            <v>14745</v>
          </cell>
          <cell r="I191">
            <v>1</v>
          </cell>
        </row>
        <row r="192">
          <cell r="C192">
            <v>2508910</v>
          </cell>
          <cell r="D192" t="str">
            <v>Northborough-Southborough School District</v>
          </cell>
          <cell r="E192">
            <v>38</v>
          </cell>
          <cell r="F192">
            <v>1663</v>
          </cell>
          <cell r="G192">
            <v>2.2850270595309682E-2</v>
          </cell>
          <cell r="H192">
            <v>24889</v>
          </cell>
          <cell r="I192">
            <v>0</v>
          </cell>
        </row>
        <row r="193">
          <cell r="C193">
            <v>2508940</v>
          </cell>
          <cell r="D193" t="str">
            <v>Northbridge School District</v>
          </cell>
          <cell r="E193">
            <v>208</v>
          </cell>
          <cell r="F193">
            <v>2719</v>
          </cell>
          <cell r="G193">
            <v>7.6498712762044868E-2</v>
          </cell>
          <cell r="H193">
            <v>16307</v>
          </cell>
          <cell r="I193">
            <v>1</v>
          </cell>
        </row>
        <row r="194">
          <cell r="C194">
            <v>2509000</v>
          </cell>
          <cell r="D194" t="str">
            <v>Norton School District</v>
          </cell>
          <cell r="E194">
            <v>170</v>
          </cell>
          <cell r="F194">
            <v>3227</v>
          </cell>
          <cell r="G194">
            <v>5.2680508211961574E-2</v>
          </cell>
          <cell r="H194">
            <v>19668</v>
          </cell>
          <cell r="I194">
            <v>1</v>
          </cell>
        </row>
        <row r="195">
          <cell r="C195">
            <v>2509030</v>
          </cell>
          <cell r="D195" t="str">
            <v>Norwell School District</v>
          </cell>
          <cell r="E195">
            <v>39</v>
          </cell>
          <cell r="F195">
            <v>2187</v>
          </cell>
          <cell r="G195">
            <v>1.7832647462277092E-2</v>
          </cell>
          <cell r="H195">
            <v>11126</v>
          </cell>
          <cell r="I195">
            <v>1</v>
          </cell>
        </row>
        <row r="196">
          <cell r="C196">
            <v>2509060</v>
          </cell>
          <cell r="D196" t="str">
            <v>Norwood School District</v>
          </cell>
          <cell r="E196">
            <v>261</v>
          </cell>
          <cell r="F196">
            <v>3882</v>
          </cell>
          <cell r="G196">
            <v>6.7233384853168474E-2</v>
          </cell>
          <cell r="H196">
            <v>30249</v>
          </cell>
          <cell r="I196">
            <v>0</v>
          </cell>
        </row>
        <row r="197">
          <cell r="C197">
            <v>2504650</v>
          </cell>
          <cell r="D197" t="str">
            <v>Oak Bluffs School District</v>
          </cell>
          <cell r="E197">
            <v>44</v>
          </cell>
          <cell r="F197">
            <v>387</v>
          </cell>
          <cell r="G197">
            <v>0.11369509043927649</v>
          </cell>
          <cell r="H197">
            <v>4777</v>
          </cell>
          <cell r="I197">
            <v>1</v>
          </cell>
        </row>
        <row r="198">
          <cell r="C198">
            <v>2509150</v>
          </cell>
          <cell r="D198" t="str">
            <v>Old Rochester School District</v>
          </cell>
          <cell r="E198">
            <v>48</v>
          </cell>
          <cell r="F198">
            <v>1323</v>
          </cell>
          <cell r="G198">
            <v>3.6281179138321996E-2</v>
          </cell>
          <cell r="H198">
            <v>17124</v>
          </cell>
          <cell r="I198">
            <v>1</v>
          </cell>
        </row>
        <row r="199">
          <cell r="C199">
            <v>2509180</v>
          </cell>
          <cell r="D199" t="str">
            <v>Orange School District</v>
          </cell>
          <cell r="E199">
            <v>113</v>
          </cell>
          <cell r="F199">
            <v>592</v>
          </cell>
          <cell r="G199">
            <v>0.19087837837837837</v>
          </cell>
          <cell r="H199">
            <v>7717</v>
          </cell>
          <cell r="I199">
            <v>1</v>
          </cell>
        </row>
        <row r="200">
          <cell r="C200">
            <v>2509210</v>
          </cell>
          <cell r="D200" t="str">
            <v>Orleans School District</v>
          </cell>
          <cell r="E200">
            <v>11</v>
          </cell>
          <cell r="F200">
            <v>139</v>
          </cell>
          <cell r="G200">
            <v>7.9136690647482008E-2</v>
          </cell>
          <cell r="H200">
            <v>5815</v>
          </cell>
          <cell r="I200">
            <v>1</v>
          </cell>
        </row>
        <row r="201">
          <cell r="C201">
            <v>2509270</v>
          </cell>
          <cell r="D201" t="str">
            <v>Oxford School District</v>
          </cell>
          <cell r="E201">
            <v>233</v>
          </cell>
          <cell r="F201">
            <v>2263</v>
          </cell>
          <cell r="G201">
            <v>0.10296067167476801</v>
          </cell>
          <cell r="H201">
            <v>14236</v>
          </cell>
          <cell r="I201">
            <v>1</v>
          </cell>
        </row>
        <row r="202">
          <cell r="C202">
            <v>2509300</v>
          </cell>
          <cell r="D202" t="str">
            <v>Palmer School District</v>
          </cell>
          <cell r="E202">
            <v>243</v>
          </cell>
          <cell r="F202">
            <v>1755</v>
          </cell>
          <cell r="G202">
            <v>0.13846153846153847</v>
          </cell>
          <cell r="H202">
            <v>12152</v>
          </cell>
          <cell r="I202">
            <v>1</v>
          </cell>
        </row>
        <row r="203">
          <cell r="C203">
            <v>2509360</v>
          </cell>
          <cell r="D203" t="str">
            <v>Peabody School District</v>
          </cell>
          <cell r="E203">
            <v>614</v>
          </cell>
          <cell r="F203">
            <v>6929</v>
          </cell>
          <cell r="G203">
            <v>8.8613075479867229E-2</v>
          </cell>
          <cell r="H203">
            <v>54594</v>
          </cell>
          <cell r="I203">
            <v>0</v>
          </cell>
        </row>
        <row r="204">
          <cell r="C204">
            <v>2509390</v>
          </cell>
          <cell r="D204" t="str">
            <v>Pelham School District</v>
          </cell>
          <cell r="E204">
            <v>7</v>
          </cell>
          <cell r="F204">
            <v>69</v>
          </cell>
          <cell r="G204">
            <v>0.10144927536231885</v>
          </cell>
          <cell r="H204">
            <v>1351</v>
          </cell>
          <cell r="I204">
            <v>1</v>
          </cell>
        </row>
        <row r="205">
          <cell r="C205">
            <v>2509420</v>
          </cell>
          <cell r="D205" t="str">
            <v>Pembroke School District</v>
          </cell>
          <cell r="E205">
            <v>101</v>
          </cell>
          <cell r="F205">
            <v>3302</v>
          </cell>
          <cell r="G205">
            <v>3.0587522713506964E-2</v>
          </cell>
          <cell r="H205">
            <v>18879</v>
          </cell>
          <cell r="I205">
            <v>1</v>
          </cell>
        </row>
        <row r="206">
          <cell r="C206">
            <v>2509450</v>
          </cell>
          <cell r="D206" t="str">
            <v>Pentucket School District</v>
          </cell>
          <cell r="E206">
            <v>126</v>
          </cell>
          <cell r="F206">
            <v>3362</v>
          </cell>
          <cell r="G206">
            <v>3.7477691850089236E-2</v>
          </cell>
          <cell r="H206">
            <v>18126</v>
          </cell>
          <cell r="I206">
            <v>1</v>
          </cell>
        </row>
        <row r="207">
          <cell r="C207">
            <v>2509540</v>
          </cell>
          <cell r="D207" t="str">
            <v>Petersham School District</v>
          </cell>
          <cell r="E207">
            <v>9</v>
          </cell>
          <cell r="F207">
            <v>77</v>
          </cell>
          <cell r="G207">
            <v>0.11688311688311688</v>
          </cell>
          <cell r="H207">
            <v>1283</v>
          </cell>
          <cell r="I207">
            <v>1</v>
          </cell>
        </row>
        <row r="208">
          <cell r="C208">
            <v>2509600</v>
          </cell>
          <cell r="D208" t="str">
            <v>Pioneer Valley School District</v>
          </cell>
          <cell r="E208">
            <v>72</v>
          </cell>
          <cell r="F208">
            <v>944</v>
          </cell>
          <cell r="G208">
            <v>7.6271186440677971E-2</v>
          </cell>
          <cell r="H208">
            <v>6551</v>
          </cell>
          <cell r="I208">
            <v>1</v>
          </cell>
        </row>
        <row r="209">
          <cell r="C209">
            <v>2509630</v>
          </cell>
          <cell r="D209" t="str">
            <v>Pittsfield School District</v>
          </cell>
          <cell r="E209">
            <v>938</v>
          </cell>
          <cell r="F209">
            <v>5567</v>
          </cell>
          <cell r="G209">
            <v>0.16849290461649002</v>
          </cell>
          <cell r="H209">
            <v>43864</v>
          </cell>
          <cell r="I209">
            <v>0</v>
          </cell>
        </row>
        <row r="210">
          <cell r="C210">
            <v>2509690</v>
          </cell>
          <cell r="D210" t="str">
            <v>Plainville School District</v>
          </cell>
          <cell r="E210">
            <v>42</v>
          </cell>
          <cell r="F210">
            <v>714</v>
          </cell>
          <cell r="G210">
            <v>5.8823529411764705E-2</v>
          </cell>
          <cell r="H210">
            <v>8747</v>
          </cell>
          <cell r="I210">
            <v>1</v>
          </cell>
        </row>
        <row r="211">
          <cell r="C211">
            <v>2509720</v>
          </cell>
          <cell r="D211" t="str">
            <v>Plymouth School District</v>
          </cell>
          <cell r="E211">
            <v>563</v>
          </cell>
          <cell r="F211">
            <v>8412</v>
          </cell>
          <cell r="G211">
            <v>6.6928197812648596E-2</v>
          </cell>
          <cell r="H211">
            <v>59754</v>
          </cell>
          <cell r="I211">
            <v>0</v>
          </cell>
        </row>
        <row r="212">
          <cell r="C212">
            <v>2509780</v>
          </cell>
          <cell r="D212" t="str">
            <v>Plympton School District</v>
          </cell>
          <cell r="E212">
            <v>10</v>
          </cell>
          <cell r="F212">
            <v>233</v>
          </cell>
          <cell r="G212">
            <v>4.2918454935622317E-2</v>
          </cell>
          <cell r="H212">
            <v>3004</v>
          </cell>
          <cell r="I212">
            <v>1</v>
          </cell>
        </row>
        <row r="213">
          <cell r="C213">
            <v>2509840</v>
          </cell>
          <cell r="D213" t="str">
            <v>Provincetown School District</v>
          </cell>
          <cell r="E213">
            <v>19</v>
          </cell>
          <cell r="F213">
            <v>120</v>
          </cell>
          <cell r="G213">
            <v>0.15833333333333333</v>
          </cell>
          <cell r="H213">
            <v>2905</v>
          </cell>
          <cell r="I213">
            <v>1</v>
          </cell>
        </row>
        <row r="214">
          <cell r="C214">
            <v>2500001</v>
          </cell>
          <cell r="D214" t="str">
            <v>Quabbin School District</v>
          </cell>
          <cell r="E214">
            <v>176</v>
          </cell>
          <cell r="F214">
            <v>2825</v>
          </cell>
          <cell r="G214">
            <v>6.2300884955752214E-2</v>
          </cell>
          <cell r="H214">
            <v>16293</v>
          </cell>
          <cell r="I214">
            <v>1</v>
          </cell>
        </row>
        <row r="215">
          <cell r="C215">
            <v>2512100</v>
          </cell>
          <cell r="D215" t="str">
            <v>Quaboag Regional School District</v>
          </cell>
          <cell r="E215">
            <v>144</v>
          </cell>
          <cell r="F215">
            <v>1395</v>
          </cell>
          <cell r="G215">
            <v>0.1032258064516129</v>
          </cell>
          <cell r="H215">
            <v>9120</v>
          </cell>
          <cell r="I215">
            <v>1</v>
          </cell>
        </row>
        <row r="216">
          <cell r="C216">
            <v>2509870</v>
          </cell>
          <cell r="D216" t="str">
            <v>Quincy School District</v>
          </cell>
          <cell r="E216">
            <v>948</v>
          </cell>
          <cell r="F216">
            <v>9780</v>
          </cell>
          <cell r="G216">
            <v>9.6932515337423308E-2</v>
          </cell>
          <cell r="H216">
            <v>97548</v>
          </cell>
          <cell r="I216">
            <v>0</v>
          </cell>
        </row>
        <row r="217">
          <cell r="C217">
            <v>2509900</v>
          </cell>
          <cell r="D217" t="str">
            <v>Ralph C. Mahar School District</v>
          </cell>
          <cell r="E217">
            <v>105</v>
          </cell>
          <cell r="F217">
            <v>786</v>
          </cell>
          <cell r="G217">
            <v>0.13358778625954199</v>
          </cell>
          <cell r="H217">
            <v>10809</v>
          </cell>
          <cell r="I217">
            <v>1</v>
          </cell>
        </row>
        <row r="218">
          <cell r="C218">
            <v>2509930</v>
          </cell>
          <cell r="D218" t="str">
            <v>Randolph School District</v>
          </cell>
          <cell r="E218">
            <v>496</v>
          </cell>
          <cell r="F218">
            <v>4836</v>
          </cell>
          <cell r="G218">
            <v>0.10256410256410256</v>
          </cell>
          <cell r="H218">
            <v>33939</v>
          </cell>
          <cell r="I218">
            <v>0</v>
          </cell>
        </row>
        <row r="219">
          <cell r="C219">
            <v>2509990</v>
          </cell>
          <cell r="D219" t="str">
            <v>Reading School District</v>
          </cell>
          <cell r="E219">
            <v>98</v>
          </cell>
          <cell r="F219">
            <v>4568</v>
          </cell>
          <cell r="G219">
            <v>2.1453590192644482E-2</v>
          </cell>
          <cell r="H219">
            <v>25663</v>
          </cell>
          <cell r="I219">
            <v>0</v>
          </cell>
        </row>
        <row r="220">
          <cell r="C220">
            <v>2510050</v>
          </cell>
          <cell r="D220" t="str">
            <v>Revere School District</v>
          </cell>
          <cell r="E220">
            <v>1287</v>
          </cell>
          <cell r="F220">
            <v>7515</v>
          </cell>
          <cell r="G220">
            <v>0.17125748502994012</v>
          </cell>
          <cell r="H220">
            <v>57398</v>
          </cell>
          <cell r="I220">
            <v>0</v>
          </cell>
        </row>
        <row r="221">
          <cell r="C221">
            <v>2510080</v>
          </cell>
          <cell r="D221" t="str">
            <v>Richmond School District</v>
          </cell>
          <cell r="E221">
            <v>22</v>
          </cell>
          <cell r="F221">
            <v>101</v>
          </cell>
          <cell r="G221">
            <v>0.21782178217821782</v>
          </cell>
          <cell r="H221">
            <v>1406</v>
          </cell>
          <cell r="I221">
            <v>1</v>
          </cell>
        </row>
        <row r="222">
          <cell r="C222">
            <v>2510140</v>
          </cell>
          <cell r="D222" t="str">
            <v>Rochester School District</v>
          </cell>
          <cell r="E222">
            <v>22</v>
          </cell>
          <cell r="F222">
            <v>521</v>
          </cell>
          <cell r="G222">
            <v>4.2226487523992322E-2</v>
          </cell>
          <cell r="H222">
            <v>5534</v>
          </cell>
          <cell r="I222">
            <v>1</v>
          </cell>
        </row>
        <row r="223">
          <cell r="C223">
            <v>2510170</v>
          </cell>
          <cell r="D223" t="str">
            <v>Rockland School District</v>
          </cell>
          <cell r="E223">
            <v>229</v>
          </cell>
          <cell r="F223">
            <v>2582</v>
          </cell>
          <cell r="G223">
            <v>8.8690937257939584E-2</v>
          </cell>
          <cell r="H223">
            <v>18495</v>
          </cell>
          <cell r="I223">
            <v>1</v>
          </cell>
        </row>
        <row r="224">
          <cell r="C224">
            <v>2510200</v>
          </cell>
          <cell r="D224" t="str">
            <v>Rockport School District</v>
          </cell>
          <cell r="E224">
            <v>72</v>
          </cell>
          <cell r="F224">
            <v>888</v>
          </cell>
          <cell r="G224">
            <v>8.1081081081081086E-2</v>
          </cell>
          <cell r="H224">
            <v>7403</v>
          </cell>
          <cell r="I224">
            <v>1</v>
          </cell>
        </row>
        <row r="225">
          <cell r="C225">
            <v>2510230</v>
          </cell>
          <cell r="D225" t="str">
            <v>Rowe School District</v>
          </cell>
          <cell r="E225">
            <v>2</v>
          </cell>
          <cell r="F225">
            <v>33</v>
          </cell>
          <cell r="G225">
            <v>6.0606060606060608E-2</v>
          </cell>
          <cell r="H225">
            <v>392</v>
          </cell>
          <cell r="I225">
            <v>1</v>
          </cell>
        </row>
        <row r="226">
          <cell r="C226">
            <v>2510380</v>
          </cell>
          <cell r="D226" t="str">
            <v>Salem School District</v>
          </cell>
          <cell r="E226">
            <v>746</v>
          </cell>
          <cell r="F226">
            <v>5148</v>
          </cell>
          <cell r="G226">
            <v>0.1449106449106449</v>
          </cell>
          <cell r="H226">
            <v>43990</v>
          </cell>
          <cell r="I226">
            <v>0</v>
          </cell>
        </row>
        <row r="227">
          <cell r="C227">
            <v>2510470</v>
          </cell>
          <cell r="D227" t="str">
            <v>Sandwich School District</v>
          </cell>
          <cell r="E227">
            <v>138</v>
          </cell>
          <cell r="F227">
            <v>3325</v>
          </cell>
          <cell r="G227">
            <v>4.1503759398496237E-2</v>
          </cell>
          <cell r="H227">
            <v>20416</v>
          </cell>
          <cell r="I227">
            <v>0</v>
          </cell>
        </row>
        <row r="228">
          <cell r="C228">
            <v>2510500</v>
          </cell>
          <cell r="D228" t="str">
            <v>Saugus School District</v>
          </cell>
          <cell r="E228">
            <v>302</v>
          </cell>
          <cell r="F228">
            <v>3713</v>
          </cell>
          <cell r="G228">
            <v>8.1335847023969829E-2</v>
          </cell>
          <cell r="H228">
            <v>28360</v>
          </cell>
          <cell r="I228">
            <v>0</v>
          </cell>
        </row>
        <row r="229">
          <cell r="C229">
            <v>2510530</v>
          </cell>
          <cell r="D229" t="str">
            <v>Savoy School District</v>
          </cell>
          <cell r="E229">
            <v>9</v>
          </cell>
          <cell r="F229">
            <v>42</v>
          </cell>
          <cell r="G229">
            <v>0.21428571428571427</v>
          </cell>
          <cell r="H229">
            <v>657</v>
          </cell>
          <cell r="I229">
            <v>1</v>
          </cell>
        </row>
        <row r="230">
          <cell r="C230">
            <v>2510560</v>
          </cell>
          <cell r="D230" t="str">
            <v>Scituate School District</v>
          </cell>
          <cell r="E230">
            <v>87</v>
          </cell>
          <cell r="F230">
            <v>3268</v>
          </cell>
          <cell r="G230">
            <v>2.6621787025703794E-2</v>
          </cell>
          <cell r="H230">
            <v>19188</v>
          </cell>
          <cell r="I230">
            <v>1</v>
          </cell>
        </row>
        <row r="231">
          <cell r="C231">
            <v>2510590</v>
          </cell>
          <cell r="D231" t="str">
            <v>Seekonk School District</v>
          </cell>
          <cell r="E231">
            <v>139</v>
          </cell>
          <cell r="F231">
            <v>2287</v>
          </cell>
          <cell r="G231">
            <v>6.0778312199387848E-2</v>
          </cell>
          <cell r="H231">
            <v>14177</v>
          </cell>
          <cell r="I231">
            <v>1</v>
          </cell>
        </row>
        <row r="232">
          <cell r="C232">
            <v>2510620</v>
          </cell>
          <cell r="D232" t="str">
            <v>Sharon School District</v>
          </cell>
          <cell r="E232">
            <v>81</v>
          </cell>
          <cell r="F232">
            <v>3761</v>
          </cell>
          <cell r="G232">
            <v>2.1536825312416911E-2</v>
          </cell>
          <cell r="H232">
            <v>18560</v>
          </cell>
          <cell r="I232">
            <v>1</v>
          </cell>
        </row>
        <row r="233">
          <cell r="C233">
            <v>2510710</v>
          </cell>
          <cell r="D233" t="str">
            <v>Sherborn School District</v>
          </cell>
          <cell r="E233">
            <v>22</v>
          </cell>
          <cell r="F233">
            <v>415</v>
          </cell>
          <cell r="G233">
            <v>5.3012048192771083E-2</v>
          </cell>
          <cell r="H233">
            <v>4410</v>
          </cell>
          <cell r="I233">
            <v>1</v>
          </cell>
        </row>
        <row r="234">
          <cell r="C234">
            <v>2510770</v>
          </cell>
          <cell r="D234" t="str">
            <v>Shrewsbury School District</v>
          </cell>
          <cell r="E234">
            <v>214</v>
          </cell>
          <cell r="F234">
            <v>6494</v>
          </cell>
          <cell r="G234">
            <v>3.2953495534339391E-2</v>
          </cell>
          <cell r="H234">
            <v>36690</v>
          </cell>
          <cell r="I234">
            <v>0</v>
          </cell>
        </row>
        <row r="235">
          <cell r="C235">
            <v>2510800</v>
          </cell>
          <cell r="D235" t="str">
            <v>Shutesbury School District</v>
          </cell>
          <cell r="E235">
            <v>12</v>
          </cell>
          <cell r="F235">
            <v>135</v>
          </cell>
          <cell r="G235">
            <v>8.8888888888888892E-2</v>
          </cell>
          <cell r="H235">
            <v>1748</v>
          </cell>
          <cell r="I235">
            <v>1</v>
          </cell>
        </row>
        <row r="236">
          <cell r="C236">
            <v>2510830</v>
          </cell>
          <cell r="D236" t="str">
            <v>Silver Lake School District</v>
          </cell>
          <cell r="E236">
            <v>64</v>
          </cell>
          <cell r="F236">
            <v>1873</v>
          </cell>
          <cell r="G236">
            <v>3.4169781099839827E-2</v>
          </cell>
          <cell r="H236">
            <v>24320</v>
          </cell>
          <cell r="I236">
            <v>0</v>
          </cell>
        </row>
        <row r="237">
          <cell r="C237">
            <v>2510860</v>
          </cell>
          <cell r="D237" t="str">
            <v>Somerset School District</v>
          </cell>
          <cell r="E237">
            <v>117</v>
          </cell>
          <cell r="F237">
            <v>1689</v>
          </cell>
          <cell r="G237">
            <v>6.9271758436944941E-2</v>
          </cell>
          <cell r="H237">
            <v>18766</v>
          </cell>
          <cell r="I237">
            <v>1</v>
          </cell>
        </row>
        <row r="238">
          <cell r="C238">
            <v>2500541</v>
          </cell>
          <cell r="D238" t="str">
            <v>Somerset-Berkley School District</v>
          </cell>
          <cell r="E238">
            <v>65</v>
          </cell>
          <cell r="F238">
            <v>1309</v>
          </cell>
          <cell r="G238">
            <v>4.9656226126814362E-2</v>
          </cell>
          <cell r="H238">
            <v>25391</v>
          </cell>
          <cell r="I238">
            <v>0</v>
          </cell>
        </row>
        <row r="239">
          <cell r="C239">
            <v>2510890</v>
          </cell>
          <cell r="D239" t="str">
            <v>Somerville School District</v>
          </cell>
          <cell r="E239">
            <v>651</v>
          </cell>
          <cell r="F239">
            <v>5535</v>
          </cell>
          <cell r="G239">
            <v>0.11761517615176152</v>
          </cell>
          <cell r="H239">
            <v>81041</v>
          </cell>
          <cell r="I239">
            <v>0</v>
          </cell>
        </row>
        <row r="240">
          <cell r="C240">
            <v>2510920</v>
          </cell>
          <cell r="D240" t="str">
            <v>South Hadley School District</v>
          </cell>
          <cell r="E240">
            <v>141</v>
          </cell>
          <cell r="F240">
            <v>1968</v>
          </cell>
          <cell r="G240">
            <v>7.1646341463414628E-2</v>
          </cell>
          <cell r="H240">
            <v>17894</v>
          </cell>
          <cell r="I240">
            <v>1</v>
          </cell>
        </row>
        <row r="241">
          <cell r="C241">
            <v>2510950</v>
          </cell>
          <cell r="D241" t="str">
            <v>Southampton School District</v>
          </cell>
          <cell r="E241">
            <v>12</v>
          </cell>
          <cell r="F241">
            <v>416</v>
          </cell>
          <cell r="G241">
            <v>2.8846153846153848E-2</v>
          </cell>
          <cell r="H241">
            <v>5911</v>
          </cell>
          <cell r="I241">
            <v>1</v>
          </cell>
        </row>
        <row r="242">
          <cell r="C242">
            <v>2510980</v>
          </cell>
          <cell r="D242" t="str">
            <v>Southborough School District</v>
          </cell>
          <cell r="E242">
            <v>34</v>
          </cell>
          <cell r="F242">
            <v>1511</v>
          </cell>
          <cell r="G242">
            <v>2.2501654533421574E-2</v>
          </cell>
          <cell r="H242">
            <v>10144</v>
          </cell>
          <cell r="I242">
            <v>1</v>
          </cell>
        </row>
        <row r="243">
          <cell r="C243">
            <v>2511010</v>
          </cell>
          <cell r="D243" t="str">
            <v>Southbridge School District</v>
          </cell>
          <cell r="E243">
            <v>517</v>
          </cell>
          <cell r="F243">
            <v>2592</v>
          </cell>
          <cell r="G243">
            <v>0.19945987654320987</v>
          </cell>
          <cell r="H243">
            <v>17352</v>
          </cell>
          <cell r="I243">
            <v>1</v>
          </cell>
        </row>
        <row r="244">
          <cell r="C244">
            <v>2511040</v>
          </cell>
          <cell r="D244" t="str">
            <v>Southern Berkshire School District</v>
          </cell>
          <cell r="E244">
            <v>67</v>
          </cell>
          <cell r="F244">
            <v>856</v>
          </cell>
          <cell r="G244">
            <v>7.8271028037383172E-2</v>
          </cell>
          <cell r="H244">
            <v>7223</v>
          </cell>
          <cell r="I244">
            <v>1</v>
          </cell>
        </row>
        <row r="245">
          <cell r="C245">
            <v>2500013</v>
          </cell>
          <cell r="D245" t="str">
            <v>Southwick-Tolland-Granville Regional School District</v>
          </cell>
          <cell r="E245">
            <v>144</v>
          </cell>
          <cell r="F245">
            <v>1817</v>
          </cell>
          <cell r="G245">
            <v>7.9251513483764441E-2</v>
          </cell>
          <cell r="H245">
            <v>11563</v>
          </cell>
          <cell r="I245">
            <v>1</v>
          </cell>
        </row>
        <row r="246">
          <cell r="C246">
            <v>2500002</v>
          </cell>
          <cell r="D246" t="str">
            <v>Spencer-East Brookfield School District</v>
          </cell>
          <cell r="E246">
            <v>204</v>
          </cell>
          <cell r="F246">
            <v>2054</v>
          </cell>
          <cell r="G246">
            <v>9.9318403115871465E-2</v>
          </cell>
          <cell r="H246">
            <v>14433</v>
          </cell>
          <cell r="I246">
            <v>1</v>
          </cell>
        </row>
        <row r="247">
          <cell r="C247">
            <v>2511130</v>
          </cell>
          <cell r="D247" t="str">
            <v>Springfield School District</v>
          </cell>
          <cell r="E247">
            <v>7803</v>
          </cell>
          <cell r="F247">
            <v>26770</v>
          </cell>
          <cell r="G247">
            <v>0.29148300336197236</v>
          </cell>
          <cell r="H247">
            <v>153253</v>
          </cell>
          <cell r="I247">
            <v>0</v>
          </cell>
        </row>
        <row r="248">
          <cell r="C248">
            <v>2511220</v>
          </cell>
          <cell r="D248" t="str">
            <v>Stoneham School District</v>
          </cell>
          <cell r="E248">
            <v>187</v>
          </cell>
          <cell r="F248">
            <v>3112</v>
          </cell>
          <cell r="G248">
            <v>6.0089974293059123E-2</v>
          </cell>
          <cell r="H248">
            <v>22808</v>
          </cell>
          <cell r="I248">
            <v>0</v>
          </cell>
        </row>
        <row r="249">
          <cell r="C249">
            <v>2511250</v>
          </cell>
          <cell r="D249" t="str">
            <v>Stoughton School District</v>
          </cell>
          <cell r="E249">
            <v>292</v>
          </cell>
          <cell r="F249">
            <v>4066</v>
          </cell>
          <cell r="G249">
            <v>7.1815051647811115E-2</v>
          </cell>
          <cell r="H249">
            <v>28542</v>
          </cell>
          <cell r="I249">
            <v>0</v>
          </cell>
        </row>
        <row r="250">
          <cell r="C250">
            <v>2511310</v>
          </cell>
          <cell r="D250" t="str">
            <v>Sturbridge School District</v>
          </cell>
          <cell r="E250">
            <v>41</v>
          </cell>
          <cell r="F250">
            <v>823</v>
          </cell>
          <cell r="G250">
            <v>4.9817739975698661E-2</v>
          </cell>
          <cell r="H250">
            <v>9622</v>
          </cell>
          <cell r="I250">
            <v>1</v>
          </cell>
        </row>
        <row r="251">
          <cell r="C251">
            <v>2511340</v>
          </cell>
          <cell r="D251" t="str">
            <v>Sudbury School District</v>
          </cell>
          <cell r="E251">
            <v>85</v>
          </cell>
          <cell r="F251">
            <v>3146</v>
          </cell>
          <cell r="G251">
            <v>2.7018436109345199E-2</v>
          </cell>
          <cell r="H251">
            <v>18925</v>
          </cell>
          <cell r="I251">
            <v>1</v>
          </cell>
        </row>
        <row r="252">
          <cell r="C252">
            <v>2511370</v>
          </cell>
          <cell r="D252" t="str">
            <v>Sunderland School District</v>
          </cell>
          <cell r="E252">
            <v>14</v>
          </cell>
          <cell r="F252">
            <v>153</v>
          </cell>
          <cell r="G252">
            <v>9.1503267973856203E-2</v>
          </cell>
          <cell r="H252">
            <v>3632</v>
          </cell>
          <cell r="I252">
            <v>1</v>
          </cell>
        </row>
        <row r="253">
          <cell r="C253">
            <v>2511400</v>
          </cell>
          <cell r="D253" t="str">
            <v>Sutton School District</v>
          </cell>
          <cell r="E253">
            <v>56</v>
          </cell>
          <cell r="F253">
            <v>1706</v>
          </cell>
          <cell r="G253">
            <v>3.2825322391559206E-2</v>
          </cell>
          <cell r="H253">
            <v>9321</v>
          </cell>
          <cell r="I253">
            <v>1</v>
          </cell>
        </row>
        <row r="254">
          <cell r="C254">
            <v>2511430</v>
          </cell>
          <cell r="D254" t="str">
            <v>Swampscott School District</v>
          </cell>
          <cell r="E254">
            <v>130</v>
          </cell>
          <cell r="F254">
            <v>2469</v>
          </cell>
          <cell r="G254">
            <v>5.2652895909275008E-2</v>
          </cell>
          <cell r="H254">
            <v>18315</v>
          </cell>
          <cell r="I254">
            <v>1</v>
          </cell>
        </row>
        <row r="255">
          <cell r="C255">
            <v>2511460</v>
          </cell>
          <cell r="D255" t="str">
            <v>Swansea School District</v>
          </cell>
          <cell r="E255">
            <v>171</v>
          </cell>
          <cell r="F255">
            <v>2328</v>
          </cell>
          <cell r="G255">
            <v>7.3453608247422683E-2</v>
          </cell>
          <cell r="H255">
            <v>16392</v>
          </cell>
          <cell r="I255">
            <v>1</v>
          </cell>
        </row>
        <row r="256">
          <cell r="C256">
            <v>2511490</v>
          </cell>
          <cell r="D256" t="str">
            <v>Tantasqua School District</v>
          </cell>
          <cell r="E256">
            <v>83</v>
          </cell>
          <cell r="F256">
            <v>1584</v>
          </cell>
          <cell r="G256">
            <v>5.2398989898989896E-2</v>
          </cell>
          <cell r="H256">
            <v>21063</v>
          </cell>
          <cell r="I256">
            <v>0</v>
          </cell>
        </row>
        <row r="257">
          <cell r="C257">
            <v>2511520</v>
          </cell>
          <cell r="D257" t="str">
            <v>Taunton School District</v>
          </cell>
          <cell r="E257">
            <v>1294</v>
          </cell>
          <cell r="F257">
            <v>8626</v>
          </cell>
          <cell r="G257">
            <v>0.15001159285879898</v>
          </cell>
          <cell r="H257">
            <v>57721</v>
          </cell>
          <cell r="I257">
            <v>0</v>
          </cell>
        </row>
        <row r="258">
          <cell r="C258">
            <v>2511580</v>
          </cell>
          <cell r="D258" t="str">
            <v>Tewksbury School District</v>
          </cell>
          <cell r="E258">
            <v>243</v>
          </cell>
          <cell r="F258">
            <v>4970</v>
          </cell>
          <cell r="G258">
            <v>4.8893360160965793E-2</v>
          </cell>
          <cell r="H258">
            <v>31119</v>
          </cell>
          <cell r="I258">
            <v>0</v>
          </cell>
        </row>
        <row r="259">
          <cell r="C259">
            <v>2512570</v>
          </cell>
          <cell r="D259" t="str">
            <v>Tisbury School District</v>
          </cell>
          <cell r="E259">
            <v>45</v>
          </cell>
          <cell r="F259">
            <v>343</v>
          </cell>
          <cell r="G259">
            <v>0.13119533527696792</v>
          </cell>
          <cell r="H259">
            <v>4170</v>
          </cell>
          <cell r="I259">
            <v>1</v>
          </cell>
        </row>
        <row r="260">
          <cell r="C260">
            <v>2511670</v>
          </cell>
          <cell r="D260" t="str">
            <v>Topsfield School District</v>
          </cell>
          <cell r="E260">
            <v>30</v>
          </cell>
          <cell r="F260">
            <v>606</v>
          </cell>
          <cell r="G260">
            <v>4.9504950495049507E-2</v>
          </cell>
          <cell r="H260">
            <v>6481</v>
          </cell>
          <cell r="I260">
            <v>1</v>
          </cell>
        </row>
        <row r="261">
          <cell r="C261">
            <v>2511740</v>
          </cell>
          <cell r="D261" t="str">
            <v>Triton School District</v>
          </cell>
          <cell r="E261">
            <v>214</v>
          </cell>
          <cell r="F261">
            <v>3358</v>
          </cell>
          <cell r="G261">
            <v>6.3728409767718874E-2</v>
          </cell>
          <cell r="H261">
            <v>22166</v>
          </cell>
          <cell r="I261">
            <v>0</v>
          </cell>
        </row>
        <row r="262">
          <cell r="C262">
            <v>2511730</v>
          </cell>
          <cell r="D262" t="str">
            <v>Truro School District</v>
          </cell>
          <cell r="E262">
            <v>9</v>
          </cell>
          <cell r="F262">
            <v>89</v>
          </cell>
          <cell r="G262">
            <v>0.10112359550561797</v>
          </cell>
          <cell r="H262">
            <v>1977</v>
          </cell>
          <cell r="I262">
            <v>1</v>
          </cell>
        </row>
        <row r="263">
          <cell r="C263">
            <v>2511760</v>
          </cell>
          <cell r="D263" t="str">
            <v>Tyngsborough School District</v>
          </cell>
          <cell r="E263">
            <v>109</v>
          </cell>
          <cell r="F263">
            <v>2235</v>
          </cell>
          <cell r="G263">
            <v>4.8769574944071588E-2</v>
          </cell>
          <cell r="H263">
            <v>12114</v>
          </cell>
          <cell r="I263">
            <v>1</v>
          </cell>
        </row>
        <row r="264">
          <cell r="C264">
            <v>2500043</v>
          </cell>
          <cell r="D264" t="str">
            <v>Up-Island Regional School District</v>
          </cell>
          <cell r="E264">
            <v>31</v>
          </cell>
          <cell r="F264">
            <v>374</v>
          </cell>
          <cell r="G264">
            <v>8.2887700534759357E-2</v>
          </cell>
          <cell r="H264">
            <v>4138</v>
          </cell>
          <cell r="I264">
            <v>1</v>
          </cell>
        </row>
        <row r="265">
          <cell r="C265">
            <v>2511850</v>
          </cell>
          <cell r="D265" t="str">
            <v>Uxbridge School District</v>
          </cell>
          <cell r="E265">
            <v>178</v>
          </cell>
          <cell r="F265">
            <v>2256</v>
          </cell>
          <cell r="G265">
            <v>7.8900709219858159E-2</v>
          </cell>
          <cell r="H265">
            <v>13975</v>
          </cell>
          <cell r="I265">
            <v>1</v>
          </cell>
        </row>
        <row r="266">
          <cell r="C266">
            <v>2511880</v>
          </cell>
          <cell r="D266" t="str">
            <v>Wachusett School District</v>
          </cell>
          <cell r="E266">
            <v>237</v>
          </cell>
          <cell r="F266">
            <v>7525</v>
          </cell>
          <cell r="G266">
            <v>3.1495016611295681E-2</v>
          </cell>
          <cell r="H266">
            <v>43055</v>
          </cell>
          <cell r="I266">
            <v>0</v>
          </cell>
        </row>
        <row r="267">
          <cell r="C267">
            <v>2511910</v>
          </cell>
          <cell r="D267" t="str">
            <v>Wakefield School District</v>
          </cell>
          <cell r="E267">
            <v>146</v>
          </cell>
          <cell r="F267">
            <v>3896</v>
          </cell>
          <cell r="G267">
            <v>3.7474332648870637E-2</v>
          </cell>
          <cell r="H267">
            <v>26853</v>
          </cell>
          <cell r="I267">
            <v>0</v>
          </cell>
        </row>
        <row r="268">
          <cell r="C268">
            <v>2511940</v>
          </cell>
          <cell r="D268" t="str">
            <v>Wales School District</v>
          </cell>
          <cell r="E268">
            <v>11</v>
          </cell>
          <cell r="F268">
            <v>133</v>
          </cell>
          <cell r="G268">
            <v>8.2706766917293228E-2</v>
          </cell>
          <cell r="H268">
            <v>1840</v>
          </cell>
          <cell r="I268">
            <v>1</v>
          </cell>
        </row>
        <row r="269">
          <cell r="C269">
            <v>2511970</v>
          </cell>
          <cell r="D269" t="str">
            <v>Walpole School District</v>
          </cell>
          <cell r="E269">
            <v>121</v>
          </cell>
          <cell r="F269">
            <v>4483</v>
          </cell>
          <cell r="G269">
            <v>2.6990854338612535E-2</v>
          </cell>
          <cell r="H269">
            <v>25449</v>
          </cell>
          <cell r="I269">
            <v>0</v>
          </cell>
        </row>
        <row r="270">
          <cell r="C270">
            <v>2512000</v>
          </cell>
          <cell r="D270" t="str">
            <v>Waltham School District</v>
          </cell>
          <cell r="E270">
            <v>563</v>
          </cell>
          <cell r="F270">
            <v>5553</v>
          </cell>
          <cell r="G270">
            <v>0.10138663785341256</v>
          </cell>
          <cell r="H270">
            <v>64948</v>
          </cell>
          <cell r="I270">
            <v>0</v>
          </cell>
        </row>
        <row r="271">
          <cell r="C271">
            <v>2512030</v>
          </cell>
          <cell r="D271" t="str">
            <v>Ware School District</v>
          </cell>
          <cell r="E271">
            <v>193</v>
          </cell>
          <cell r="F271">
            <v>1339</v>
          </cell>
          <cell r="G271">
            <v>0.14413741598207619</v>
          </cell>
          <cell r="H271">
            <v>10068</v>
          </cell>
          <cell r="I271">
            <v>1</v>
          </cell>
        </row>
        <row r="272">
          <cell r="C272">
            <v>2512060</v>
          </cell>
          <cell r="D272" t="str">
            <v>Wareham School District</v>
          </cell>
          <cell r="E272">
            <v>404</v>
          </cell>
          <cell r="F272">
            <v>3068</v>
          </cell>
          <cell r="G272">
            <v>0.13168187744458931</v>
          </cell>
          <cell r="H272">
            <v>23108</v>
          </cell>
          <cell r="I272">
            <v>0</v>
          </cell>
        </row>
        <row r="273">
          <cell r="C273">
            <v>2512180</v>
          </cell>
          <cell r="D273" t="str">
            <v>Watertown School District</v>
          </cell>
          <cell r="E273">
            <v>256</v>
          </cell>
          <cell r="F273">
            <v>3072</v>
          </cell>
          <cell r="G273">
            <v>8.3333333333333329E-2</v>
          </cell>
          <cell r="H273">
            <v>34220</v>
          </cell>
          <cell r="I273">
            <v>0</v>
          </cell>
        </row>
        <row r="274">
          <cell r="C274">
            <v>2512210</v>
          </cell>
          <cell r="D274" t="str">
            <v>Wayland School District</v>
          </cell>
          <cell r="E274">
            <v>66</v>
          </cell>
          <cell r="F274">
            <v>2806</v>
          </cell>
          <cell r="G274">
            <v>2.3521026372059873E-2</v>
          </cell>
          <cell r="H274">
            <v>13859</v>
          </cell>
          <cell r="I274">
            <v>1</v>
          </cell>
        </row>
        <row r="275">
          <cell r="C275">
            <v>2512240</v>
          </cell>
          <cell r="D275" t="str">
            <v>Webster School District</v>
          </cell>
          <cell r="E275">
            <v>382</v>
          </cell>
          <cell r="F275">
            <v>2313</v>
          </cell>
          <cell r="G275">
            <v>0.1651534803285776</v>
          </cell>
          <cell r="H275">
            <v>17420</v>
          </cell>
          <cell r="I275">
            <v>1</v>
          </cell>
        </row>
        <row r="276">
          <cell r="C276">
            <v>2512270</v>
          </cell>
          <cell r="D276" t="str">
            <v>Wellesley School District</v>
          </cell>
          <cell r="E276">
            <v>135</v>
          </cell>
          <cell r="F276">
            <v>5615</v>
          </cell>
          <cell r="G276">
            <v>2.4042742653606411E-2</v>
          </cell>
          <cell r="H276">
            <v>29497</v>
          </cell>
          <cell r="I276">
            <v>0</v>
          </cell>
        </row>
        <row r="277">
          <cell r="C277">
            <v>2512300</v>
          </cell>
          <cell r="D277" t="str">
            <v>Wellfleet School District</v>
          </cell>
          <cell r="E277">
            <v>13</v>
          </cell>
          <cell r="F277">
            <v>105</v>
          </cell>
          <cell r="G277">
            <v>0.12380952380952381</v>
          </cell>
          <cell r="H277">
            <v>2719</v>
          </cell>
          <cell r="I277">
            <v>1</v>
          </cell>
        </row>
        <row r="278">
          <cell r="C278">
            <v>2512390</v>
          </cell>
          <cell r="D278" t="str">
            <v>West Boylston School District</v>
          </cell>
          <cell r="E278">
            <v>67</v>
          </cell>
          <cell r="F278">
            <v>968</v>
          </cell>
          <cell r="G278">
            <v>6.9214876033057857E-2</v>
          </cell>
          <cell r="H278">
            <v>7971</v>
          </cell>
          <cell r="I278">
            <v>1</v>
          </cell>
        </row>
        <row r="279">
          <cell r="C279">
            <v>2512420</v>
          </cell>
          <cell r="D279" t="str">
            <v>West Bridgewater School District</v>
          </cell>
          <cell r="E279">
            <v>54</v>
          </cell>
          <cell r="F279">
            <v>1069</v>
          </cell>
          <cell r="G279">
            <v>5.0514499532273154E-2</v>
          </cell>
          <cell r="H279">
            <v>7330</v>
          </cell>
          <cell r="I279">
            <v>1</v>
          </cell>
        </row>
        <row r="280">
          <cell r="C280">
            <v>2512510</v>
          </cell>
          <cell r="D280" t="str">
            <v>West Springfield School District</v>
          </cell>
          <cell r="E280">
            <v>646</v>
          </cell>
          <cell r="F280">
            <v>3844</v>
          </cell>
          <cell r="G280">
            <v>0.16805411030176898</v>
          </cell>
          <cell r="H280">
            <v>28413</v>
          </cell>
          <cell r="I280">
            <v>0</v>
          </cell>
        </row>
        <row r="281">
          <cell r="C281">
            <v>2512600</v>
          </cell>
          <cell r="D281" t="str">
            <v>Westborough School District</v>
          </cell>
          <cell r="E281">
            <v>120</v>
          </cell>
          <cell r="F281">
            <v>3264</v>
          </cell>
          <cell r="G281">
            <v>3.6764705882352942E-2</v>
          </cell>
          <cell r="H281">
            <v>18978</v>
          </cell>
          <cell r="I281">
            <v>1</v>
          </cell>
        </row>
        <row r="282">
          <cell r="C282">
            <v>2512630</v>
          </cell>
          <cell r="D282" t="str">
            <v>Westfield School District</v>
          </cell>
          <cell r="E282">
            <v>736</v>
          </cell>
          <cell r="F282">
            <v>5877</v>
          </cell>
          <cell r="G282">
            <v>0.12523396290624469</v>
          </cell>
          <cell r="H282">
            <v>41130</v>
          </cell>
          <cell r="I282">
            <v>0</v>
          </cell>
        </row>
        <row r="283">
          <cell r="C283">
            <v>2512660</v>
          </cell>
          <cell r="D283" t="str">
            <v>Westford School District</v>
          </cell>
          <cell r="E283">
            <v>115</v>
          </cell>
          <cell r="F283">
            <v>5302</v>
          </cell>
          <cell r="G283">
            <v>2.1689928328932479E-2</v>
          </cell>
          <cell r="H283">
            <v>23509</v>
          </cell>
          <cell r="I283">
            <v>0</v>
          </cell>
        </row>
        <row r="284">
          <cell r="C284">
            <v>2512690</v>
          </cell>
          <cell r="D284" t="str">
            <v>Westhampton School District</v>
          </cell>
          <cell r="E284">
            <v>4</v>
          </cell>
          <cell r="F284">
            <v>114</v>
          </cell>
          <cell r="G284">
            <v>3.5087719298245612E-2</v>
          </cell>
          <cell r="H284">
            <v>1637</v>
          </cell>
          <cell r="I284">
            <v>1</v>
          </cell>
        </row>
        <row r="285">
          <cell r="C285">
            <v>2512750</v>
          </cell>
          <cell r="D285" t="str">
            <v>Weston School District</v>
          </cell>
          <cell r="E285">
            <v>154</v>
          </cell>
          <cell r="F285">
            <v>2605</v>
          </cell>
          <cell r="G285">
            <v>5.9117082533589251E-2</v>
          </cell>
          <cell r="H285">
            <v>12056</v>
          </cell>
          <cell r="I285">
            <v>1</v>
          </cell>
        </row>
        <row r="286">
          <cell r="C286">
            <v>2512780</v>
          </cell>
          <cell r="D286" t="str">
            <v>Westport School District</v>
          </cell>
          <cell r="E286">
            <v>163</v>
          </cell>
          <cell r="F286">
            <v>2231</v>
          </cell>
          <cell r="G286">
            <v>7.3061407440609585E-2</v>
          </cell>
          <cell r="H286">
            <v>16052</v>
          </cell>
          <cell r="I286">
            <v>1</v>
          </cell>
        </row>
        <row r="287">
          <cell r="C287">
            <v>2512810</v>
          </cell>
          <cell r="D287" t="str">
            <v>Westwood School District</v>
          </cell>
          <cell r="E287">
            <v>43</v>
          </cell>
          <cell r="F287">
            <v>3316</v>
          </cell>
          <cell r="G287">
            <v>1.2967430639324488E-2</v>
          </cell>
          <cell r="H287">
            <v>15463</v>
          </cell>
          <cell r="I287">
            <v>1</v>
          </cell>
        </row>
        <row r="288">
          <cell r="C288">
            <v>2512840</v>
          </cell>
          <cell r="D288" t="str">
            <v>Weymouth School District</v>
          </cell>
          <cell r="E288">
            <v>548</v>
          </cell>
          <cell r="F288">
            <v>7553</v>
          </cell>
          <cell r="G288">
            <v>7.2553952072024364E-2</v>
          </cell>
          <cell r="H288">
            <v>56844</v>
          </cell>
          <cell r="I288">
            <v>0</v>
          </cell>
        </row>
        <row r="289">
          <cell r="C289">
            <v>2512870</v>
          </cell>
          <cell r="D289" t="str">
            <v>Whately School District</v>
          </cell>
          <cell r="E289">
            <v>3</v>
          </cell>
          <cell r="F289">
            <v>77</v>
          </cell>
          <cell r="G289">
            <v>3.896103896103896E-2</v>
          </cell>
          <cell r="H289">
            <v>1485</v>
          </cell>
          <cell r="I289">
            <v>1</v>
          </cell>
        </row>
        <row r="290">
          <cell r="C290">
            <v>2512930</v>
          </cell>
          <cell r="D290" t="str">
            <v>Whitman-Hanson School District</v>
          </cell>
          <cell r="E290">
            <v>199</v>
          </cell>
          <cell r="F290">
            <v>4352</v>
          </cell>
          <cell r="G290">
            <v>4.5726102941176468E-2</v>
          </cell>
          <cell r="H290">
            <v>26128</v>
          </cell>
          <cell r="I290">
            <v>0</v>
          </cell>
        </row>
        <row r="291">
          <cell r="C291">
            <v>2512990</v>
          </cell>
          <cell r="D291" t="str">
            <v>Williamsburg School District</v>
          </cell>
          <cell r="E291">
            <v>19</v>
          </cell>
          <cell r="F291">
            <v>153</v>
          </cell>
          <cell r="G291">
            <v>0.12418300653594772</v>
          </cell>
          <cell r="H291">
            <v>2541</v>
          </cell>
          <cell r="I291">
            <v>1</v>
          </cell>
        </row>
        <row r="292">
          <cell r="C292">
            <v>2513050</v>
          </cell>
          <cell r="D292" t="str">
            <v>Wilmington School District</v>
          </cell>
          <cell r="E292">
            <v>138</v>
          </cell>
          <cell r="F292">
            <v>4255</v>
          </cell>
          <cell r="G292">
            <v>3.2432432432432434E-2</v>
          </cell>
          <cell r="H292">
            <v>23920</v>
          </cell>
          <cell r="I292">
            <v>0</v>
          </cell>
        </row>
        <row r="293">
          <cell r="C293">
            <v>2513080</v>
          </cell>
          <cell r="D293" t="str">
            <v>Winchendon School District</v>
          </cell>
          <cell r="E293">
            <v>220</v>
          </cell>
          <cell r="F293">
            <v>1846</v>
          </cell>
          <cell r="G293">
            <v>0.11917659804983749</v>
          </cell>
          <cell r="H293">
            <v>10731</v>
          </cell>
          <cell r="I293">
            <v>1</v>
          </cell>
        </row>
        <row r="294">
          <cell r="C294">
            <v>2513110</v>
          </cell>
          <cell r="D294" t="str">
            <v>Winchester School District</v>
          </cell>
          <cell r="E294">
            <v>108</v>
          </cell>
          <cell r="F294">
            <v>4661</v>
          </cell>
          <cell r="G294">
            <v>2.3170993349066724E-2</v>
          </cell>
          <cell r="H294">
            <v>22898</v>
          </cell>
          <cell r="I294">
            <v>0</v>
          </cell>
        </row>
        <row r="295">
          <cell r="C295">
            <v>2513170</v>
          </cell>
          <cell r="D295" t="str">
            <v>Winthrop School District</v>
          </cell>
          <cell r="E295">
            <v>224</v>
          </cell>
          <cell r="F295">
            <v>2332</v>
          </cell>
          <cell r="G295">
            <v>9.6054888507718691E-2</v>
          </cell>
          <cell r="H295">
            <v>19421</v>
          </cell>
          <cell r="I295">
            <v>1</v>
          </cell>
        </row>
        <row r="296">
          <cell r="C296">
            <v>2513200</v>
          </cell>
          <cell r="D296" t="str">
            <v>Woburn School District</v>
          </cell>
          <cell r="E296">
            <v>436</v>
          </cell>
          <cell r="F296">
            <v>5227</v>
          </cell>
          <cell r="G296">
            <v>8.3413047637268034E-2</v>
          </cell>
          <cell r="H296">
            <v>41659</v>
          </cell>
          <cell r="I296">
            <v>0</v>
          </cell>
        </row>
        <row r="297">
          <cell r="C297">
            <v>2513230</v>
          </cell>
          <cell r="D297" t="str">
            <v>Worcester School District</v>
          </cell>
          <cell r="E297">
            <v>4863</v>
          </cell>
          <cell r="F297">
            <v>25546</v>
          </cell>
          <cell r="G297">
            <v>0.19036248336334455</v>
          </cell>
          <cell r="H297">
            <v>187882</v>
          </cell>
          <cell r="I297">
            <v>0</v>
          </cell>
        </row>
        <row r="298">
          <cell r="C298">
            <v>2513260</v>
          </cell>
          <cell r="D298" t="str">
            <v>Worthington School District</v>
          </cell>
          <cell r="E298">
            <v>23</v>
          </cell>
          <cell r="F298">
            <v>120</v>
          </cell>
          <cell r="G298">
            <v>0.19166666666666668</v>
          </cell>
          <cell r="H298">
            <v>1181</v>
          </cell>
          <cell r="I298">
            <v>1</v>
          </cell>
        </row>
        <row r="299">
          <cell r="C299">
            <v>2513290</v>
          </cell>
          <cell r="D299" t="str">
            <v>Wrentham School District</v>
          </cell>
          <cell r="E299">
            <v>31</v>
          </cell>
          <cell r="F299">
            <v>1142</v>
          </cell>
          <cell r="G299">
            <v>2.7145359019264449E-2</v>
          </cell>
          <cell r="H299">
            <v>11670</v>
          </cell>
          <cell r="I299">
            <v>1</v>
          </cell>
        </row>
      </sheetData>
      <sheetData sheetId="6"/>
      <sheetData sheetId="7">
        <row r="2">
          <cell r="A2" t="str">
            <v>0445</v>
          </cell>
          <cell r="B2" t="str">
            <v>Abby Kelley Foster Charter Public (District)</v>
          </cell>
          <cell r="C2">
            <v>18.000818189152245</v>
          </cell>
          <cell r="D2">
            <v>21.449008881321983</v>
          </cell>
          <cell r="E2">
            <v>14.930632657303141</v>
          </cell>
          <cell r="F2">
            <v>15.595493334658924</v>
          </cell>
          <cell r="G2">
            <v>13.924681837812733</v>
          </cell>
          <cell r="H2">
            <v>18.682853735880816</v>
          </cell>
          <cell r="I2">
            <v>19.348205726853912</v>
          </cell>
          <cell r="J2">
            <v>20.274736664532387</v>
          </cell>
          <cell r="K2" t="str">
            <v>Yes</v>
          </cell>
          <cell r="L2" t="str">
            <v>Yes</v>
          </cell>
          <cell r="M2" t="str">
            <v>Yes</v>
          </cell>
          <cell r="N2" t="str">
            <v>Yes</v>
          </cell>
          <cell r="O2" t="str">
            <v>Yes</v>
          </cell>
        </row>
        <row r="3">
          <cell r="A3" t="str">
            <v>0001</v>
          </cell>
          <cell r="B3" t="str">
            <v>Abington</v>
          </cell>
          <cell r="C3">
            <v>7.5677373689159735</v>
          </cell>
          <cell r="D3">
            <v>8.5481789101520835</v>
          </cell>
          <cell r="E3">
            <v>7.0740580503242363</v>
          </cell>
          <cell r="F3">
            <v>5.7151825693578919</v>
          </cell>
          <cell r="G3">
            <v>5.2191674189201587</v>
          </cell>
          <cell r="H3">
            <v>7.6606250550502279</v>
          </cell>
          <cell r="I3">
            <v>5.0753991860476066</v>
          </cell>
          <cell r="J3">
            <v>6.0761012397874676</v>
          </cell>
          <cell r="K3" t="str">
            <v>No</v>
          </cell>
          <cell r="L3" t="str">
            <v>No</v>
          </cell>
          <cell r="M3" t="str">
            <v>No</v>
          </cell>
          <cell r="N3" t="str">
            <v>No</v>
          </cell>
          <cell r="O3" t="str">
            <v>No</v>
          </cell>
        </row>
        <row r="4">
          <cell r="A4" t="str">
            <v>0412</v>
          </cell>
          <cell r="B4" t="str">
            <v>Academy Of the Pacific Rim Charter Public (District)</v>
          </cell>
          <cell r="C4">
            <v>24.056785437443949</v>
          </cell>
          <cell r="D4">
            <v>25.758564486526542</v>
          </cell>
          <cell r="E4">
            <v>23.650956960873916</v>
          </cell>
          <cell r="F4">
            <v>22.566391630820561</v>
          </cell>
          <cell r="G4">
            <v>23.942068664278889</v>
          </cell>
          <cell r="H4">
            <v>25.783543527626268</v>
          </cell>
          <cell r="I4">
            <v>24.599483541680694</v>
          </cell>
          <cell r="J4">
            <v>25.722060521564227</v>
          </cell>
          <cell r="K4" t="str">
            <v>Yes</v>
          </cell>
          <cell r="L4" t="str">
            <v>Yes</v>
          </cell>
          <cell r="M4" t="str">
            <v>Yes</v>
          </cell>
          <cell r="N4" t="str">
            <v>Yes</v>
          </cell>
          <cell r="O4" t="str">
            <v>Yes</v>
          </cell>
        </row>
        <row r="5">
          <cell r="A5" t="str">
            <v>0600</v>
          </cell>
          <cell r="B5" t="str">
            <v>Acton-Boxborough</v>
          </cell>
          <cell r="C5">
            <v>2.88</v>
          </cell>
          <cell r="D5">
            <v>2.3748538305746552</v>
          </cell>
          <cell r="E5">
            <v>2.2512371349580658</v>
          </cell>
          <cell r="F5">
            <v>2.9956436320150326</v>
          </cell>
          <cell r="G5">
            <v>2.5234176887646833</v>
          </cell>
          <cell r="H5">
            <v>2.4175241015360132</v>
          </cell>
          <cell r="I5">
            <v>2.6353067625771653</v>
          </cell>
          <cell r="J5">
            <v>3.0692623004500303</v>
          </cell>
          <cell r="K5" t="str">
            <v>No</v>
          </cell>
          <cell r="L5" t="str">
            <v>No</v>
          </cell>
          <cell r="M5" t="str">
            <v>No</v>
          </cell>
          <cell r="N5" t="str">
            <v>No</v>
          </cell>
          <cell r="O5" t="str">
            <v>No</v>
          </cell>
        </row>
        <row r="6">
          <cell r="A6" t="str">
            <v>0003</v>
          </cell>
          <cell r="B6" t="str">
            <v>Acushnet</v>
          </cell>
          <cell r="C6">
            <v>8.8508714210996953</v>
          </cell>
          <cell r="D6">
            <v>7.7156368870155232</v>
          </cell>
          <cell r="E6">
            <v>5.8676470588235299</v>
          </cell>
          <cell r="F6">
            <v>8.4162763466042172</v>
          </cell>
          <cell r="G6">
            <v>7.6279796795623263</v>
          </cell>
          <cell r="H6">
            <v>9.2548447950608814</v>
          </cell>
          <cell r="I6">
            <v>7.9335756840028751</v>
          </cell>
          <cell r="J6">
            <v>8.5086401202103641</v>
          </cell>
          <cell r="K6" t="str">
            <v>No</v>
          </cell>
          <cell r="L6" t="str">
            <v>No</v>
          </cell>
          <cell r="M6" t="str">
            <v>No</v>
          </cell>
          <cell r="N6" t="str">
            <v>No</v>
          </cell>
          <cell r="O6" t="str">
            <v>No</v>
          </cell>
        </row>
        <row r="7">
          <cell r="A7" t="str">
            <v>0603</v>
          </cell>
          <cell r="B7" t="str">
            <v>Adams-Cheshire</v>
          </cell>
          <cell r="C7">
            <v>17.203449653084167</v>
          </cell>
          <cell r="D7">
            <v>17.186240498695344</v>
          </cell>
          <cell r="E7">
            <v>13.995760740319488</v>
          </cell>
          <cell r="F7">
            <v>16.604244694132323</v>
          </cell>
          <cell r="G7">
            <v>15.882713247531614</v>
          </cell>
          <cell r="H7">
            <v>18.10682193163068</v>
          </cell>
          <cell r="I7">
            <v>15.725216848142406</v>
          </cell>
          <cell r="J7">
            <v>15.10833295241577</v>
          </cell>
          <cell r="K7" t="str">
            <v>Yes</v>
          </cell>
          <cell r="L7" t="str">
            <v>Yes</v>
          </cell>
          <cell r="M7" t="str">
            <v>Yes</v>
          </cell>
          <cell r="N7" t="str">
            <v>Yes</v>
          </cell>
          <cell r="O7" t="str">
            <v>Yes</v>
          </cell>
        </row>
        <row r="8">
          <cell r="A8" t="str">
            <v>0430</v>
          </cell>
          <cell r="B8" t="str">
            <v>Advanced Math and Science Academy Charter (District)</v>
          </cell>
          <cell r="C8">
            <v>3.1774275717674336</v>
          </cell>
          <cell r="D8">
            <v>2.9567083604598987</v>
          </cell>
          <cell r="E8">
            <v>2.6949553632972707</v>
          </cell>
          <cell r="F8">
            <v>2.8448470245455728</v>
          </cell>
          <cell r="G8">
            <v>2.9966218694832167</v>
          </cell>
          <cell r="H8">
            <v>3.0153131738229999</v>
          </cell>
          <cell r="I8">
            <v>3.3390303583805649</v>
          </cell>
          <cell r="J8">
            <v>3.9619056728925126</v>
          </cell>
          <cell r="K8" t="str">
            <v>No</v>
          </cell>
          <cell r="L8" t="str">
            <v>No</v>
          </cell>
          <cell r="M8" t="str">
            <v>No</v>
          </cell>
          <cell r="N8" t="str">
            <v>No</v>
          </cell>
          <cell r="O8" t="str">
            <v>No</v>
          </cell>
        </row>
        <row r="9">
          <cell r="A9" t="str">
            <v>0005</v>
          </cell>
          <cell r="B9" t="str">
            <v>Agawam</v>
          </cell>
          <cell r="C9">
            <v>11.321718647230673</v>
          </cell>
          <cell r="D9">
            <v>12.676814856332832</v>
          </cell>
          <cell r="E9">
            <v>11.121141060614722</v>
          </cell>
          <cell r="F9">
            <v>12.005810042315149</v>
          </cell>
          <cell r="G9">
            <v>11.704543312520377</v>
          </cell>
          <cell r="H9">
            <v>9.2368346944522735</v>
          </cell>
          <cell r="I9">
            <v>10.904401565408758</v>
          </cell>
          <cell r="J9">
            <v>13.454045110529087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</row>
        <row r="10">
          <cell r="A10" t="str">
            <v>0409</v>
          </cell>
          <cell r="B10" t="str">
            <v>Alma del Mar Charter School (District)</v>
          </cell>
          <cell r="C10">
            <v>31.56567643545376</v>
          </cell>
          <cell r="D10">
            <v>26.596514582931619</v>
          </cell>
          <cell r="E10">
            <v>21.79561506621673</v>
          </cell>
          <cell r="F10">
            <v>27.5877197291003</v>
          </cell>
          <cell r="G10">
            <v>22.695117231120285</v>
          </cell>
          <cell r="H10">
            <v>23.770189278300787</v>
          </cell>
          <cell r="I10">
            <v>22.003117247523111</v>
          </cell>
          <cell r="J10">
            <v>25.490726134277093</v>
          </cell>
          <cell r="K10" t="str">
            <v>Yes</v>
          </cell>
          <cell r="L10" t="str">
            <v>Yes</v>
          </cell>
          <cell r="M10" t="str">
            <v>Yes</v>
          </cell>
          <cell r="N10" t="str">
            <v>Yes</v>
          </cell>
          <cell r="O10" t="str">
            <v>Yes</v>
          </cell>
        </row>
        <row r="11">
          <cell r="A11" t="str">
            <v>0007</v>
          </cell>
          <cell r="B11" t="str">
            <v>Amesbury</v>
          </cell>
          <cell r="C11">
            <v>8.5124832925741565</v>
          </cell>
          <cell r="D11">
            <v>9.7800590051678924</v>
          </cell>
          <cell r="E11">
            <v>8.5453535111807</v>
          </cell>
          <cell r="F11">
            <v>8.3544968911463364</v>
          </cell>
          <cell r="G11">
            <v>7.9022491349480983</v>
          </cell>
          <cell r="H11">
            <v>6.9585347586300834</v>
          </cell>
          <cell r="I11">
            <v>8.3776189603567239</v>
          </cell>
          <cell r="J11">
            <v>9.1465733859819309</v>
          </cell>
          <cell r="K11" t="str">
            <v>No</v>
          </cell>
          <cell r="L11" t="str">
            <v>No</v>
          </cell>
          <cell r="M11" t="str">
            <v>No</v>
          </cell>
          <cell r="N11" t="str">
            <v>No</v>
          </cell>
          <cell r="O11" t="str">
            <v>No</v>
          </cell>
        </row>
        <row r="12">
          <cell r="A12" t="str">
            <v>0008</v>
          </cell>
          <cell r="B12" t="str">
            <v>Amherst</v>
          </cell>
          <cell r="C12">
            <v>13.675787588831065</v>
          </cell>
          <cell r="D12">
            <v>14.057886102648231</v>
          </cell>
          <cell r="E12">
            <v>11.20483648925946</v>
          </cell>
          <cell r="F12">
            <v>14.163166809754737</v>
          </cell>
          <cell r="G12">
            <v>11.49738965353583</v>
          </cell>
          <cell r="H12">
            <v>11.226373498587616</v>
          </cell>
          <cell r="I12">
            <v>10.609316710773843</v>
          </cell>
          <cell r="J12">
            <v>12.522518621167508</v>
          </cell>
          <cell r="K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0605</v>
          </cell>
          <cell r="B13" t="str">
            <v>Amherst-Pelham</v>
          </cell>
          <cell r="C13">
            <v>12.962962962962962</v>
          </cell>
          <cell r="D13">
            <v>12.236145410937322</v>
          </cell>
          <cell r="E13">
            <v>12.315362577668642</v>
          </cell>
          <cell r="F13">
            <v>12.706747563890419</v>
          </cell>
          <cell r="G13">
            <v>8.2879377431906676</v>
          </cell>
          <cell r="H13">
            <v>9.45096985516148</v>
          </cell>
          <cell r="I13">
            <v>8.9014801937344021</v>
          </cell>
          <cell r="J13">
            <v>10.184410115922169</v>
          </cell>
          <cell r="K13" t="str">
            <v>Yes</v>
          </cell>
          <cell r="L13" t="str">
            <v>No</v>
          </cell>
          <cell r="M13" t="str">
            <v>No</v>
          </cell>
          <cell r="N13" t="str">
            <v>No</v>
          </cell>
          <cell r="O13" t="str">
            <v>No</v>
          </cell>
        </row>
        <row r="14">
          <cell r="A14" t="str">
            <v>0009</v>
          </cell>
          <cell r="B14" t="str">
            <v>Andover</v>
          </cell>
          <cell r="C14">
            <v>3.8993264799716409</v>
          </cell>
          <cell r="D14">
            <v>4.8561563705863184</v>
          </cell>
          <cell r="E14">
            <v>3.7341280124384557</v>
          </cell>
          <cell r="F14">
            <v>3.7273683864391156</v>
          </cell>
          <cell r="G14">
            <v>2.8803572869864662</v>
          </cell>
          <cell r="H14">
            <v>2.5423162764934921</v>
          </cell>
          <cell r="I14">
            <v>2.5760250563169094</v>
          </cell>
          <cell r="J14">
            <v>3.0007668871982109</v>
          </cell>
          <cell r="K14" t="str">
            <v>No</v>
          </cell>
          <cell r="L14" t="str">
            <v>No</v>
          </cell>
          <cell r="M14" t="str">
            <v>No</v>
          </cell>
          <cell r="N14" t="str">
            <v>No</v>
          </cell>
          <cell r="O14" t="str">
            <v>No</v>
          </cell>
        </row>
        <row r="15">
          <cell r="A15" t="str">
            <v>3509</v>
          </cell>
          <cell r="B15" t="str">
            <v>Argosy Collegiate Charter School (District)</v>
          </cell>
          <cell r="C15">
            <v>22.012761276127609</v>
          </cell>
          <cell r="D15">
            <v>24.96715432217896</v>
          </cell>
          <cell r="E15">
            <v>21.671844918427901</v>
          </cell>
          <cell r="F15">
            <v>26.286799936438005</v>
          </cell>
          <cell r="G15">
            <v>25.296005734693829</v>
          </cell>
          <cell r="H15">
            <v>26.785472980733061</v>
          </cell>
          <cell r="I15">
            <v>24.983478774977939</v>
          </cell>
          <cell r="J15">
            <v>28.231967326126401</v>
          </cell>
          <cell r="K15" t="str">
            <v>Yes</v>
          </cell>
          <cell r="L15" t="str">
            <v>Yes</v>
          </cell>
          <cell r="M15" t="str">
            <v>Yes</v>
          </cell>
          <cell r="N15" t="str">
            <v>Yes</v>
          </cell>
          <cell r="O15" t="str">
            <v>Yes</v>
          </cell>
        </row>
        <row r="16">
          <cell r="A16" t="str">
            <v>0010</v>
          </cell>
          <cell r="B16" t="str">
            <v>Arlington</v>
          </cell>
          <cell r="C16">
            <v>5.5984457186182066</v>
          </cell>
          <cell r="D16">
            <v>5.0192249535576972</v>
          </cell>
          <cell r="E16">
            <v>4.5359923548193537</v>
          </cell>
          <cell r="F16">
            <v>3.9065484514986726</v>
          </cell>
          <cell r="G16">
            <v>3.1536658022226791</v>
          </cell>
          <cell r="H16">
            <v>2.6659980697167223</v>
          </cell>
          <cell r="I16">
            <v>3.1685395570217101</v>
          </cell>
          <cell r="J16">
            <v>2.9353388531779112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</row>
        <row r="17">
          <cell r="A17" t="str">
            <v>0610</v>
          </cell>
          <cell r="B17" t="str">
            <v>Ashburnham-Westminster</v>
          </cell>
          <cell r="C17">
            <v>6.1589188104909489</v>
          </cell>
          <cell r="D17">
            <v>6.1511996378451785</v>
          </cell>
          <cell r="E17">
            <v>4.7011286269744286</v>
          </cell>
          <cell r="F17">
            <v>5.0387905487292421</v>
          </cell>
          <cell r="G17">
            <v>4.946913522848785</v>
          </cell>
          <cell r="H17">
            <v>5.0581774915689017</v>
          </cell>
          <cell r="I17">
            <v>4.861001004175252</v>
          </cell>
          <cell r="J17">
            <v>5.6373491311908737</v>
          </cell>
          <cell r="K17" t="str">
            <v>No</v>
          </cell>
          <cell r="L17" t="str">
            <v>No</v>
          </cell>
          <cell r="M17" t="str">
            <v>No</v>
          </cell>
          <cell r="N17" t="str">
            <v>No</v>
          </cell>
          <cell r="O17" t="str">
            <v>No</v>
          </cell>
        </row>
        <row r="18">
          <cell r="A18" t="str">
            <v>0014</v>
          </cell>
          <cell r="B18" t="str">
            <v>Ashland</v>
          </cell>
          <cell r="C18">
            <v>5.3107980534913963</v>
          </cell>
          <cell r="D18">
            <v>5.0012524895796977</v>
          </cell>
          <cell r="E18">
            <v>4.2602996254681642</v>
          </cell>
          <cell r="F18">
            <v>5.2267863809792647</v>
          </cell>
          <cell r="G18">
            <v>4.2760416897104516</v>
          </cell>
          <cell r="H18">
            <v>4.0001197541049045</v>
          </cell>
          <cell r="I18">
            <v>5.1343392775491532</v>
          </cell>
          <cell r="J18">
            <v>5.6738189631692038</v>
          </cell>
          <cell r="K18" t="str">
            <v>No</v>
          </cell>
          <cell r="L18" t="str">
            <v>No</v>
          </cell>
          <cell r="M18" t="str">
            <v>No</v>
          </cell>
          <cell r="N18" t="str">
            <v>No</v>
          </cell>
          <cell r="O18" t="str">
            <v>No</v>
          </cell>
        </row>
        <row r="19">
          <cell r="A19" t="str">
            <v>0801</v>
          </cell>
          <cell r="B19" t="str">
            <v>Assabet Valley Regional Vocational Technical</v>
          </cell>
          <cell r="C19">
            <v>12.161076528189788</v>
          </cell>
          <cell r="D19">
            <v>10.152656138091695</v>
          </cell>
          <cell r="E19">
            <v>9.4064446726063835</v>
          </cell>
          <cell r="F19">
            <v>10.8397608763555</v>
          </cell>
          <cell r="G19">
            <v>9.5895139654512853</v>
          </cell>
          <cell r="H19">
            <v>9.6324615498357247</v>
          </cell>
          <cell r="I19">
            <v>10.177145936569394</v>
          </cell>
          <cell r="J19">
            <v>10.261756530508807</v>
          </cell>
          <cell r="K19" t="str">
            <v>Yes</v>
          </cell>
          <cell r="L19" t="str">
            <v>No</v>
          </cell>
          <cell r="M19" t="str">
            <v>No</v>
          </cell>
          <cell r="N19" t="str">
            <v>No</v>
          </cell>
          <cell r="O19" t="str">
            <v>No</v>
          </cell>
        </row>
        <row r="20">
          <cell r="A20" t="str">
            <v>0615</v>
          </cell>
          <cell r="B20" t="str">
            <v>Athol-Royalston</v>
          </cell>
          <cell r="C20">
            <v>23.489148132687902</v>
          </cell>
          <cell r="D20">
            <v>21.868985544449615</v>
          </cell>
          <cell r="E20">
            <v>15.555041628122115</v>
          </cell>
          <cell r="F20">
            <v>15.757662531575667</v>
          </cell>
          <cell r="G20">
            <v>14.226854874094361</v>
          </cell>
          <cell r="H20">
            <v>16.4460514017936</v>
          </cell>
          <cell r="I20">
            <v>15.987966850248291</v>
          </cell>
          <cell r="J20">
            <v>17.308339107777456</v>
          </cell>
          <cell r="K20" t="str">
            <v>Yes</v>
          </cell>
          <cell r="L20" t="str">
            <v>Yes</v>
          </cell>
          <cell r="M20" t="str">
            <v>Yes</v>
          </cell>
          <cell r="N20" t="str">
            <v>Yes</v>
          </cell>
          <cell r="O20" t="str">
            <v>Yes</v>
          </cell>
        </row>
        <row r="21">
          <cell r="A21" t="str">
            <v>0491</v>
          </cell>
          <cell r="B21" t="str">
            <v>Atlantis Charter (District)</v>
          </cell>
          <cell r="C21">
            <v>19.922506974159191</v>
          </cell>
          <cell r="D21">
            <v>21.575128568720061</v>
          </cell>
          <cell r="E21">
            <v>17.081389164388</v>
          </cell>
          <cell r="F21">
            <v>19.516408779653933</v>
          </cell>
          <cell r="G21">
            <v>17.450702676010931</v>
          </cell>
          <cell r="H21">
            <v>20.278199134211849</v>
          </cell>
          <cell r="I21">
            <v>20.473280108091096</v>
          </cell>
          <cell r="J21">
            <v>23.328640784154249</v>
          </cell>
          <cell r="K21" t="str">
            <v>Yes</v>
          </cell>
          <cell r="L21" t="str">
            <v>Yes</v>
          </cell>
          <cell r="M21" t="str">
            <v>Yes</v>
          </cell>
          <cell r="N21" t="str">
            <v>Yes</v>
          </cell>
          <cell r="O21" t="str">
            <v>Yes</v>
          </cell>
        </row>
        <row r="22">
          <cell r="A22" t="str">
            <v>0016</v>
          </cell>
          <cell r="B22" t="str">
            <v>Attleboro</v>
          </cell>
          <cell r="C22">
            <v>13.380947742092763</v>
          </cell>
          <cell r="D22">
            <v>12.932997849633079</v>
          </cell>
          <cell r="E22">
            <v>11.769917124818816</v>
          </cell>
          <cell r="F22">
            <v>11.659260530989178</v>
          </cell>
          <cell r="G22">
            <v>9.6877165456274401</v>
          </cell>
          <cell r="H22">
            <v>10.585738496346304</v>
          </cell>
          <cell r="I22">
            <v>9.8053811551049872</v>
          </cell>
          <cell r="J22">
            <v>10.26561183155261</v>
          </cell>
          <cell r="K22" t="str">
            <v>No</v>
          </cell>
          <cell r="L22" t="str">
            <v>No</v>
          </cell>
          <cell r="M22" t="str">
            <v>No</v>
          </cell>
          <cell r="N22" t="str">
            <v>No</v>
          </cell>
          <cell r="O22" t="str">
            <v>No</v>
          </cell>
        </row>
        <row r="23">
          <cell r="A23" t="str">
            <v>0017</v>
          </cell>
          <cell r="B23" t="str">
            <v>Auburn</v>
          </cell>
          <cell r="C23">
            <v>7.9209457845712938</v>
          </cell>
          <cell r="D23">
            <v>7.9457505619342701</v>
          </cell>
          <cell r="E23">
            <v>5.1084891685111256</v>
          </cell>
          <cell r="F23">
            <v>5.9939935449300297</v>
          </cell>
          <cell r="G23">
            <v>5.9749951129129597</v>
          </cell>
          <cell r="H23">
            <v>6.8667384190960465</v>
          </cell>
          <cell r="I23">
            <v>5.699705251756729</v>
          </cell>
          <cell r="J23">
            <v>6.7239465390353432</v>
          </cell>
          <cell r="K23" t="str">
            <v>No</v>
          </cell>
          <cell r="L23" t="str">
            <v>No</v>
          </cell>
          <cell r="M23" t="str">
            <v>No</v>
          </cell>
          <cell r="N23" t="str">
            <v>No</v>
          </cell>
          <cell r="O23" t="str">
            <v>No</v>
          </cell>
        </row>
        <row r="24">
          <cell r="A24" t="str">
            <v>0018</v>
          </cell>
          <cell r="B24" t="str">
            <v>Avon</v>
          </cell>
          <cell r="C24">
            <v>9.3953200336179066</v>
          </cell>
          <cell r="D24">
            <v>8.8196577446248341</v>
          </cell>
          <cell r="E24">
            <v>6.5366457704512033</v>
          </cell>
          <cell r="F24">
            <v>9.0111727597476641</v>
          </cell>
          <cell r="G24">
            <v>8.5147423532653637</v>
          </cell>
          <cell r="H24">
            <v>8.446369542915761</v>
          </cell>
          <cell r="I24">
            <v>7.075364298724951</v>
          </cell>
          <cell r="J24">
            <v>6.878293145067091</v>
          </cell>
          <cell r="K24" t="str">
            <v>No</v>
          </cell>
          <cell r="L24" t="str">
            <v>No</v>
          </cell>
          <cell r="M24" t="str">
            <v>No</v>
          </cell>
          <cell r="N24" t="str">
            <v>No</v>
          </cell>
          <cell r="O24" t="str">
            <v>No</v>
          </cell>
        </row>
        <row r="25">
          <cell r="A25" t="str">
            <v>0616</v>
          </cell>
          <cell r="B25" t="str">
            <v>Ayer Shirley School District</v>
          </cell>
          <cell r="C25">
            <v>17.735562181043957</v>
          </cell>
          <cell r="D25">
            <v>15.914821861535074</v>
          </cell>
          <cell r="E25">
            <v>17.224661194884529</v>
          </cell>
          <cell r="F25">
            <v>19.26135936261436</v>
          </cell>
          <cell r="G25">
            <v>10.767426689860834</v>
          </cell>
          <cell r="H25">
            <v>5.7361413889753976</v>
          </cell>
          <cell r="I25">
            <v>6.6276416656232167</v>
          </cell>
          <cell r="J25">
            <v>7.8402111442736944</v>
          </cell>
          <cell r="K25" t="str">
            <v>Yes</v>
          </cell>
          <cell r="L25" t="str">
            <v>Yes</v>
          </cell>
          <cell r="M25" t="str">
            <v>Yes</v>
          </cell>
          <cell r="N25" t="str">
            <v>Yes</v>
          </cell>
          <cell r="O25" t="str">
            <v>Yes</v>
          </cell>
        </row>
        <row r="26">
          <cell r="A26" t="str">
            <v>0020</v>
          </cell>
          <cell r="B26" t="str">
            <v>Barnstable</v>
          </cell>
          <cell r="C26">
            <v>14.008371689011231</v>
          </cell>
          <cell r="D26">
            <v>13.471179430506004</v>
          </cell>
          <cell r="E26">
            <v>13.679662358728823</v>
          </cell>
          <cell r="F26">
            <v>13.277024523968292</v>
          </cell>
          <cell r="G26">
            <v>11.688885774553702</v>
          </cell>
          <cell r="H26">
            <v>11.865271168729514</v>
          </cell>
          <cell r="I26">
            <v>11.344826505495464</v>
          </cell>
          <cell r="J26">
            <v>12.526986601686097</v>
          </cell>
          <cell r="K26" t="str">
            <v>Yes</v>
          </cell>
          <cell r="L26" t="str">
            <v>No</v>
          </cell>
          <cell r="M26" t="str">
            <v>No</v>
          </cell>
          <cell r="N26" t="str">
            <v>No</v>
          </cell>
          <cell r="O26" t="str">
            <v>No</v>
          </cell>
        </row>
        <row r="27">
          <cell r="A27" t="str">
            <v>3502</v>
          </cell>
          <cell r="B27" t="str">
            <v>Baystate Academy Charter Public School (District)</v>
          </cell>
          <cell r="C27">
            <v>38.248997187928033</v>
          </cell>
          <cell r="D27">
            <v>39.165640545108992</v>
          </cell>
          <cell r="E27">
            <v>36.275992799245756</v>
          </cell>
          <cell r="F27">
            <v>37.842034877669498</v>
          </cell>
          <cell r="G27">
            <v>38.877962040643673</v>
          </cell>
          <cell r="H27">
            <v>26.263601907100515</v>
          </cell>
          <cell r="I27">
            <v>29.89760306860239</v>
          </cell>
          <cell r="J27">
            <v>40.981720633807193</v>
          </cell>
          <cell r="K27" t="str">
            <v>Yes</v>
          </cell>
          <cell r="L27" t="str">
            <v>Yes</v>
          </cell>
          <cell r="M27" t="str">
            <v>Yes</v>
          </cell>
          <cell r="N27" t="str">
            <v>Yes</v>
          </cell>
          <cell r="O27" t="str">
            <v>Yes</v>
          </cell>
        </row>
        <row r="28">
          <cell r="A28" t="str">
            <v>0023</v>
          </cell>
          <cell r="B28" t="str">
            <v>Bedford</v>
          </cell>
          <cell r="C28">
            <v>4.7563978721377937</v>
          </cell>
          <cell r="D28">
            <v>3.9472759743601897</v>
          </cell>
          <cell r="E28">
            <v>3.0371896771661273</v>
          </cell>
          <cell r="F28">
            <v>2.9733636175924016</v>
          </cell>
          <cell r="G28">
            <v>2.789908563129984</v>
          </cell>
          <cell r="H28">
            <v>2.5907103252187964</v>
          </cell>
          <cell r="I28">
            <v>2.6719481907636209</v>
          </cell>
          <cell r="J28">
            <v>3.4837962962962954</v>
          </cell>
          <cell r="K28" t="str">
            <v>No</v>
          </cell>
          <cell r="L28" t="str">
            <v>No</v>
          </cell>
          <cell r="M28" t="str">
            <v>No</v>
          </cell>
          <cell r="N28" t="str">
            <v>No</v>
          </cell>
          <cell r="O28" t="str">
            <v>No</v>
          </cell>
        </row>
        <row r="29">
          <cell r="A29" t="str">
            <v>0024</v>
          </cell>
          <cell r="B29" t="str">
            <v>Belchertown</v>
          </cell>
          <cell r="C29">
            <v>6.7709323277402325</v>
          </cell>
          <cell r="D29">
            <v>7.0773810351782558</v>
          </cell>
          <cell r="E29">
            <v>6.0312528557068443</v>
          </cell>
          <cell r="F29">
            <v>4.7652694519788135</v>
          </cell>
          <cell r="G29">
            <v>5.3002428283327196</v>
          </cell>
          <cell r="H29">
            <v>6.7677658950186164</v>
          </cell>
          <cell r="I29">
            <v>6.2761007039732757</v>
          </cell>
          <cell r="J29">
            <v>6.8529620682496306</v>
          </cell>
          <cell r="K29" t="str">
            <v>No</v>
          </cell>
          <cell r="L29" t="str">
            <v>No</v>
          </cell>
          <cell r="M29" t="str">
            <v>No</v>
          </cell>
          <cell r="N29" t="str">
            <v>No</v>
          </cell>
          <cell r="O29" t="str">
            <v>No</v>
          </cell>
        </row>
        <row r="30">
          <cell r="A30" t="str">
            <v>0025</v>
          </cell>
          <cell r="B30" t="str">
            <v>Bellingham</v>
          </cell>
          <cell r="C30">
            <v>7.1284381395026211</v>
          </cell>
          <cell r="D30">
            <v>6.108769262663257</v>
          </cell>
          <cell r="E30">
            <v>5.4697945788258151</v>
          </cell>
          <cell r="F30">
            <v>5.3523814716867939</v>
          </cell>
          <cell r="G30">
            <v>5.2972780008924545</v>
          </cell>
          <cell r="H30">
            <v>5.9320357909461441</v>
          </cell>
          <cell r="I30">
            <v>6.0520994409420732</v>
          </cell>
          <cell r="J30">
            <v>6.8151506250515341</v>
          </cell>
          <cell r="K30" t="str">
            <v>No</v>
          </cell>
          <cell r="L30" t="str">
            <v>No</v>
          </cell>
          <cell r="M30" t="str">
            <v>No</v>
          </cell>
          <cell r="N30" t="str">
            <v>No</v>
          </cell>
          <cell r="O30" t="str">
            <v>No</v>
          </cell>
        </row>
        <row r="31">
          <cell r="A31" t="str">
            <v>0026</v>
          </cell>
          <cell r="B31" t="str">
            <v>Belmont</v>
          </cell>
          <cell r="C31">
            <v>4.255697389517767</v>
          </cell>
          <cell r="D31">
            <v>3.618238199862764</v>
          </cell>
          <cell r="E31">
            <v>3.8666666666666667</v>
          </cell>
          <cell r="F31">
            <v>4.5966371662966088</v>
          </cell>
          <cell r="G31">
            <v>3.453927118969049</v>
          </cell>
          <cell r="H31">
            <v>3.064742689311708</v>
          </cell>
          <cell r="I31">
            <v>3.3428478651343498</v>
          </cell>
          <cell r="J31">
            <v>3.4283731269499853</v>
          </cell>
          <cell r="K31" t="str">
            <v>No</v>
          </cell>
          <cell r="L31" t="str">
            <v>No</v>
          </cell>
          <cell r="M31" t="str">
            <v>No</v>
          </cell>
          <cell r="N31" t="str">
            <v>No</v>
          </cell>
          <cell r="O31" t="str">
            <v>No</v>
          </cell>
        </row>
        <row r="32">
          <cell r="A32" t="str">
            <v>0420</v>
          </cell>
          <cell r="B32" t="str">
            <v>Benjamin Banneker Charter Public (District)</v>
          </cell>
          <cell r="C32">
            <v>30.324020036713346</v>
          </cell>
          <cell r="D32">
            <v>25.920644107166108</v>
          </cell>
          <cell r="E32">
            <v>24.299543339608196</v>
          </cell>
          <cell r="F32">
            <v>22.604190358837293</v>
          </cell>
          <cell r="G32">
            <v>24.654746278582156</v>
          </cell>
          <cell r="H32">
            <v>21.264620174891498</v>
          </cell>
          <cell r="I32">
            <v>21.603790355091249</v>
          </cell>
          <cell r="J32">
            <v>25.548069431130507</v>
          </cell>
          <cell r="K32" t="str">
            <v>Yes</v>
          </cell>
          <cell r="L32" t="str">
            <v>Yes</v>
          </cell>
          <cell r="M32" t="str">
            <v>Yes</v>
          </cell>
          <cell r="N32" t="str">
            <v>Yes</v>
          </cell>
          <cell r="O32" t="str">
            <v>Yes</v>
          </cell>
        </row>
        <row r="33">
          <cell r="A33" t="str">
            <v>0447</v>
          </cell>
          <cell r="B33" t="str">
            <v>Benjamin Franklin Classical Charter Public (District)</v>
          </cell>
          <cell r="C33">
            <v>2.1664823433015949</v>
          </cell>
          <cell r="D33">
            <v>2.4359740774739977</v>
          </cell>
          <cell r="E33">
            <v>2.3913528833659794</v>
          </cell>
          <cell r="F33">
            <v>2.8473764846243346</v>
          </cell>
          <cell r="G33">
            <v>3.3492556925712242</v>
          </cell>
          <cell r="H33">
            <v>4.669571793375705</v>
          </cell>
          <cell r="I33">
            <v>4.405361429938524</v>
          </cell>
          <cell r="J33">
            <v>5.1260954213469896</v>
          </cell>
          <cell r="K33" t="str">
            <v>No</v>
          </cell>
          <cell r="L33" t="str">
            <v>No</v>
          </cell>
          <cell r="M33" t="str">
            <v>No</v>
          </cell>
          <cell r="N33" t="str">
            <v>No</v>
          </cell>
          <cell r="O33" t="str">
            <v>No</v>
          </cell>
        </row>
        <row r="34">
          <cell r="A34" t="str">
            <v>0027</v>
          </cell>
          <cell r="B34" t="str">
            <v>Berkley</v>
          </cell>
          <cell r="C34">
            <v>11.269276393831554</v>
          </cell>
          <cell r="D34">
            <v>10.357142857142858</v>
          </cell>
          <cell r="E34">
            <v>8.0625752105896513</v>
          </cell>
          <cell r="F34">
            <v>7.7201447527141127</v>
          </cell>
          <cell r="G34">
            <v>8.695652173913043</v>
          </cell>
          <cell r="H34">
            <v>7.4209245742092467</v>
          </cell>
          <cell r="I34">
            <v>5.5257507813561633</v>
          </cell>
          <cell r="J34">
            <v>6.2823864162117147</v>
          </cell>
          <cell r="K34" t="str">
            <v>No</v>
          </cell>
          <cell r="L34" t="str">
            <v>No</v>
          </cell>
          <cell r="M34" t="str">
            <v>No</v>
          </cell>
          <cell r="N34" t="str">
            <v>No</v>
          </cell>
          <cell r="O34" t="str">
            <v>No</v>
          </cell>
        </row>
        <row r="35">
          <cell r="A35" t="str">
            <v>0414</v>
          </cell>
          <cell r="B35" t="str">
            <v>Berkshire Arts and Technology Charter Public (District)</v>
          </cell>
          <cell r="C35">
            <v>20.823395165348739</v>
          </cell>
          <cell r="D35">
            <v>21.118056774072603</v>
          </cell>
          <cell r="E35">
            <v>16.297443614586744</v>
          </cell>
          <cell r="F35">
            <v>17.693008479729322</v>
          </cell>
          <cell r="G35">
            <v>21.249448859546614</v>
          </cell>
          <cell r="H35">
            <v>19.876834987907365</v>
          </cell>
          <cell r="I35">
            <v>18.271746730337671</v>
          </cell>
          <cell r="J35">
            <v>18.458695195726225</v>
          </cell>
          <cell r="K35" t="str">
            <v>Yes</v>
          </cell>
          <cell r="L35" t="str">
            <v>Yes</v>
          </cell>
          <cell r="M35" t="str">
            <v>Yes</v>
          </cell>
          <cell r="N35" t="str">
            <v>Yes</v>
          </cell>
          <cell r="O35" t="str">
            <v>Yes</v>
          </cell>
        </row>
        <row r="36">
          <cell r="A36" t="str">
            <v>0618</v>
          </cell>
          <cell r="B36" t="str">
            <v>Berkshire Hills</v>
          </cell>
          <cell r="C36">
            <v>13.563829787234042</v>
          </cell>
          <cell r="D36">
            <v>11.681914144968331</v>
          </cell>
          <cell r="E36">
            <v>9.4266933134285242</v>
          </cell>
          <cell r="F36">
            <v>10.955497612024161</v>
          </cell>
          <cell r="G36">
            <v>10.681815234167285</v>
          </cell>
          <cell r="H36">
            <v>10.407297403657708</v>
          </cell>
          <cell r="I36">
            <v>11.121487413045921</v>
          </cell>
          <cell r="J36">
            <v>14.888070664574569</v>
          </cell>
          <cell r="K36" t="str">
            <v>No</v>
          </cell>
          <cell r="L36" t="str">
            <v>No</v>
          </cell>
          <cell r="M36" t="str">
            <v>No</v>
          </cell>
          <cell r="N36" t="str">
            <v>No</v>
          </cell>
          <cell r="O36" t="str">
            <v>No</v>
          </cell>
        </row>
        <row r="37">
          <cell r="A37" t="str">
            <v>0620</v>
          </cell>
          <cell r="B37" t="str">
            <v>Berlin-Boylston</v>
          </cell>
          <cell r="C37">
            <v>4.2074363992172206</v>
          </cell>
          <cell r="D37">
            <v>5.8636073932441031</v>
          </cell>
          <cell r="E37">
            <v>3.3725140108118827</v>
          </cell>
          <cell r="F37">
            <v>4.7138278388278385</v>
          </cell>
          <cell r="G37">
            <v>3.04454</v>
          </cell>
          <cell r="H37">
            <v>4.4921514312096029</v>
          </cell>
          <cell r="I37">
            <v>3.6429803803256458</v>
          </cell>
          <cell r="J37">
            <v>4.3895310216553733</v>
          </cell>
          <cell r="K37" t="str">
            <v>No</v>
          </cell>
          <cell r="L37" t="str">
            <v>No</v>
          </cell>
          <cell r="M37" t="str">
            <v>No</v>
          </cell>
          <cell r="N37" t="str">
            <v>No</v>
          </cell>
          <cell r="O37" t="str">
            <v>No</v>
          </cell>
        </row>
        <row r="38">
          <cell r="A38" t="str">
            <v>0030</v>
          </cell>
          <cell r="B38" t="str">
            <v>Beverly</v>
          </cell>
          <cell r="C38">
            <v>10.529030860104001</v>
          </cell>
          <cell r="D38">
            <v>10.230888957182936</v>
          </cell>
          <cell r="E38">
            <v>9.7791744149473772</v>
          </cell>
          <cell r="F38">
            <v>9.7536537536537544</v>
          </cell>
          <cell r="G38">
            <v>8.9926908487313995</v>
          </cell>
          <cell r="H38">
            <v>7.8179250132184892</v>
          </cell>
          <cell r="I38">
            <v>7.4525991859964922</v>
          </cell>
          <cell r="J38">
            <v>8.5148973211229269</v>
          </cell>
          <cell r="K38" t="str">
            <v>No</v>
          </cell>
          <cell r="L38" t="str">
            <v>No</v>
          </cell>
          <cell r="M38" t="str">
            <v>No</v>
          </cell>
          <cell r="N38" t="str">
            <v>No</v>
          </cell>
          <cell r="O38" t="str">
            <v>No</v>
          </cell>
        </row>
        <row r="39">
          <cell r="A39" t="str">
            <v>0031</v>
          </cell>
          <cell r="B39" t="str">
            <v>Billerica</v>
          </cell>
          <cell r="C39">
            <v>7.2266088111158506</v>
          </cell>
          <cell r="D39">
            <v>5.8706070287539935</v>
          </cell>
          <cell r="E39">
            <v>4.764010031881349</v>
          </cell>
          <cell r="F39">
            <v>5.1040625602721255</v>
          </cell>
          <cell r="G39">
            <v>4.6620820964909804</v>
          </cell>
          <cell r="H39">
            <v>4.0891407422853066</v>
          </cell>
          <cell r="I39">
            <v>4.9126268617432283</v>
          </cell>
          <cell r="J39">
            <v>5.6630166448734229</v>
          </cell>
          <cell r="K39" t="str">
            <v>No</v>
          </cell>
          <cell r="L39" t="str">
            <v>No</v>
          </cell>
          <cell r="M39" t="str">
            <v>No</v>
          </cell>
          <cell r="N39" t="str">
            <v>No</v>
          </cell>
          <cell r="O39" t="str">
            <v>No</v>
          </cell>
        </row>
        <row r="40">
          <cell r="A40" t="str">
            <v>0805</v>
          </cell>
          <cell r="B40" t="str">
            <v>Blackstone Valley Regional Vocational Technical</v>
          </cell>
          <cell r="C40">
            <v>4.9524488993819196</v>
          </cell>
          <cell r="D40">
            <v>5.4186830785457856</v>
          </cell>
          <cell r="E40">
            <v>3.931504550452436</v>
          </cell>
          <cell r="F40">
            <v>4.1450129978116488</v>
          </cell>
          <cell r="G40">
            <v>3.1612505526601762</v>
          </cell>
          <cell r="H40">
            <v>3.4718949592745747</v>
          </cell>
          <cell r="I40">
            <v>4.0233447426000941</v>
          </cell>
          <cell r="J40">
            <v>4.0503135922624462</v>
          </cell>
          <cell r="K40" t="str">
            <v>No</v>
          </cell>
          <cell r="L40" t="str">
            <v>No</v>
          </cell>
          <cell r="M40" t="str">
            <v>No</v>
          </cell>
          <cell r="N40" t="str">
            <v>No</v>
          </cell>
          <cell r="O40" t="str">
            <v>No</v>
          </cell>
        </row>
        <row r="41">
          <cell r="A41" t="str">
            <v>0622</v>
          </cell>
          <cell r="B41" t="str">
            <v>Blackstone-Millville</v>
          </cell>
          <cell r="C41">
            <v>8.4476827483699903</v>
          </cell>
          <cell r="D41">
            <v>8.019369944657301</v>
          </cell>
          <cell r="E41">
            <v>5.7222666436720333</v>
          </cell>
          <cell r="F41">
            <v>6.1560556679774523</v>
          </cell>
          <cell r="G41">
            <v>6.0981791242640497</v>
          </cell>
          <cell r="H41">
            <v>7.0285585498567285</v>
          </cell>
          <cell r="I41">
            <v>6.6207759699624553</v>
          </cell>
          <cell r="J41">
            <v>7.5932064139611262</v>
          </cell>
          <cell r="K41" t="str">
            <v>No</v>
          </cell>
          <cell r="L41" t="str">
            <v>No</v>
          </cell>
          <cell r="M41" t="str">
            <v>No</v>
          </cell>
          <cell r="N41" t="str">
            <v>No</v>
          </cell>
          <cell r="O41" t="str">
            <v>No</v>
          </cell>
        </row>
        <row r="42">
          <cell r="A42" t="str">
            <v>0806</v>
          </cell>
          <cell r="B42" t="str">
            <v>Blue Hills Regional Vocational Technical</v>
          </cell>
          <cell r="C42">
            <v>11.873687400659447</v>
          </cell>
          <cell r="D42">
            <v>11.038029646736643</v>
          </cell>
          <cell r="E42">
            <v>8.7986280267259591</v>
          </cell>
          <cell r="F42">
            <v>11.07896651875325</v>
          </cell>
          <cell r="G42">
            <v>10.066745991531119</v>
          </cell>
          <cell r="H42">
            <v>10.552184921872104</v>
          </cell>
          <cell r="I42">
            <v>9.1806151036523698</v>
          </cell>
          <cell r="J42">
            <v>12.780920300880027</v>
          </cell>
          <cell r="K42" t="str">
            <v>No</v>
          </cell>
          <cell r="L42" t="str">
            <v>No</v>
          </cell>
          <cell r="M42" t="str">
            <v>No</v>
          </cell>
          <cell r="N42" t="str">
            <v>No</v>
          </cell>
          <cell r="O42" t="str">
            <v>No</v>
          </cell>
        </row>
        <row r="43">
          <cell r="A43" t="str">
            <v>0035</v>
          </cell>
          <cell r="B43" t="str">
            <v>Boston</v>
          </cell>
          <cell r="C43">
            <v>32.998868959546989</v>
          </cell>
          <cell r="D43">
            <v>30.490815244300055</v>
          </cell>
          <cell r="E43">
            <v>28.38574640854894</v>
          </cell>
          <cell r="F43">
            <v>26.486436459462293</v>
          </cell>
          <cell r="G43">
            <v>23.376912970128068</v>
          </cell>
          <cell r="H43">
            <v>25.699705772684151</v>
          </cell>
          <cell r="I43">
            <v>19.998181645506126</v>
          </cell>
          <cell r="J43">
            <v>23.27371203827181</v>
          </cell>
          <cell r="K43" t="str">
            <v>Yes</v>
          </cell>
          <cell r="L43" t="str">
            <v>Yes</v>
          </cell>
          <cell r="M43" t="str">
            <v>Yes</v>
          </cell>
          <cell r="N43" t="str">
            <v>Yes</v>
          </cell>
          <cell r="O43" t="str">
            <v>Yes</v>
          </cell>
        </row>
        <row r="44">
          <cell r="A44" t="str">
            <v>0449</v>
          </cell>
          <cell r="B44" t="str">
            <v>Boston Collegiate Charter (District)</v>
          </cell>
          <cell r="C44">
            <v>19.185179215078993</v>
          </cell>
          <cell r="D44">
            <v>19.849185044203004</v>
          </cell>
          <cell r="E44">
            <v>18.781392606780681</v>
          </cell>
          <cell r="F44">
            <v>16.941160701489313</v>
          </cell>
          <cell r="G44">
            <v>17.538888144309066</v>
          </cell>
          <cell r="H44">
            <v>20.936237411717144</v>
          </cell>
          <cell r="I44">
            <v>17.230032091541485</v>
          </cell>
          <cell r="J44">
            <v>19.491374713301013</v>
          </cell>
          <cell r="K44" t="str">
            <v>Yes</v>
          </cell>
          <cell r="L44" t="str">
            <v>Yes</v>
          </cell>
          <cell r="M44" t="str">
            <v>Yes</v>
          </cell>
          <cell r="N44" t="str">
            <v>Yes</v>
          </cell>
          <cell r="O44" t="str">
            <v>Yes</v>
          </cell>
        </row>
        <row r="45">
          <cell r="A45" t="str">
            <v>0424</v>
          </cell>
          <cell r="B45" t="str">
            <v>Boston Day and Evening Academy Charter (District)</v>
          </cell>
          <cell r="C45">
            <v>37.210696061551893</v>
          </cell>
          <cell r="D45">
            <v>40.632403920492813</v>
          </cell>
          <cell r="E45">
            <v>34.105782417786841</v>
          </cell>
          <cell r="F45">
            <v>36.30285938902604</v>
          </cell>
          <cell r="G45">
            <v>36.045127580686213</v>
          </cell>
          <cell r="H45">
            <v>38.943822022916656</v>
          </cell>
          <cell r="I45">
            <v>30.194758646045013</v>
          </cell>
          <cell r="J45">
            <v>34.450735413773209</v>
          </cell>
          <cell r="K45" t="str">
            <v>Yes</v>
          </cell>
          <cell r="L45" t="str">
            <v>Yes</v>
          </cell>
          <cell r="M45" t="str">
            <v>Yes</v>
          </cell>
          <cell r="N45" t="str">
            <v>Yes</v>
          </cell>
          <cell r="O45" t="str">
            <v>Yes</v>
          </cell>
        </row>
        <row r="46">
          <cell r="A46" t="str">
            <v>0411</v>
          </cell>
          <cell r="B46" t="str">
            <v>Boston Green Academy Horace Mann Charter School (District)</v>
          </cell>
          <cell r="C46">
            <v>42.377815694474677</v>
          </cell>
          <cell r="D46">
            <v>40.825724181360201</v>
          </cell>
          <cell r="E46">
            <v>40.596599058152663</v>
          </cell>
          <cell r="F46">
            <v>36.188171246500325</v>
          </cell>
          <cell r="G46">
            <v>34.560016493348236</v>
          </cell>
          <cell r="H46">
            <v>39.400160047869988</v>
          </cell>
          <cell r="I46">
            <v>30.647113550101832</v>
          </cell>
          <cell r="J46">
            <v>35.292236205399178</v>
          </cell>
          <cell r="K46" t="str">
            <v>Yes</v>
          </cell>
          <cell r="L46" t="str">
            <v>Yes</v>
          </cell>
          <cell r="M46" t="str">
            <v>Yes</v>
          </cell>
          <cell r="N46" t="str">
            <v>Yes</v>
          </cell>
          <cell r="O46" t="str">
            <v>Yes</v>
          </cell>
        </row>
        <row r="47">
          <cell r="A47" t="str">
            <v>0416</v>
          </cell>
          <cell r="B47" t="str">
            <v>Boston Preparatory Charter Public (District)</v>
          </cell>
          <cell r="C47">
            <v>32.585891479983999</v>
          </cell>
          <cell r="D47">
            <v>29.15766116865376</v>
          </cell>
          <cell r="E47">
            <v>25.366224877900962</v>
          </cell>
          <cell r="F47">
            <v>26.386356677807054</v>
          </cell>
          <cell r="G47">
            <v>28.824911259909513</v>
          </cell>
          <cell r="H47">
            <v>32.800478918517811</v>
          </cell>
          <cell r="I47">
            <v>27.38282597730802</v>
          </cell>
          <cell r="J47">
            <v>30.171267819465687</v>
          </cell>
          <cell r="K47" t="str">
            <v>Yes</v>
          </cell>
          <cell r="L47" t="str">
            <v>Yes</v>
          </cell>
          <cell r="M47" t="str">
            <v>Yes</v>
          </cell>
          <cell r="N47" t="str">
            <v>Yes</v>
          </cell>
          <cell r="O47" t="str">
            <v>Yes</v>
          </cell>
        </row>
        <row r="48">
          <cell r="A48" t="str">
            <v>0481</v>
          </cell>
          <cell r="B48" t="str">
            <v>Boston Renaissance Charter Public (District)</v>
          </cell>
          <cell r="C48">
            <v>35.863269911635903</v>
          </cell>
          <cell r="D48">
            <v>32.870208932616869</v>
          </cell>
          <cell r="E48">
            <v>29.622586939392257</v>
          </cell>
          <cell r="F48">
            <v>29.955111647449947</v>
          </cell>
          <cell r="G48">
            <v>33.670148526467351</v>
          </cell>
          <cell r="H48">
            <v>33.554819376645455</v>
          </cell>
          <cell r="I48">
            <v>27.553777510305959</v>
          </cell>
          <cell r="J48">
            <v>30.852173423753722</v>
          </cell>
          <cell r="K48" t="str">
            <v>Yes</v>
          </cell>
          <cell r="L48" t="str">
            <v>Yes</v>
          </cell>
          <cell r="M48" t="str">
            <v>Yes</v>
          </cell>
          <cell r="N48" t="str">
            <v>Yes</v>
          </cell>
          <cell r="O48" t="str">
            <v>Yes</v>
          </cell>
        </row>
        <row r="49">
          <cell r="A49" t="str">
            <v>0036</v>
          </cell>
          <cell r="B49" t="str">
            <v>Bourne</v>
          </cell>
          <cell r="C49">
            <v>11.96124942691411</v>
          </cell>
          <cell r="D49">
            <v>10.63490074137137</v>
          </cell>
          <cell r="E49">
            <v>12.38400693163396</v>
          </cell>
          <cell r="F49">
            <v>9.0386124545822231</v>
          </cell>
          <cell r="G49">
            <v>7.3604161874503857</v>
          </cell>
          <cell r="H49">
            <v>6.9275862068965566</v>
          </cell>
          <cell r="I49">
            <v>7.529609068579278</v>
          </cell>
          <cell r="J49">
            <v>9.0495438561363581</v>
          </cell>
          <cell r="K49" t="str">
            <v>No</v>
          </cell>
          <cell r="L49" t="str">
            <v>No</v>
          </cell>
          <cell r="M49" t="str">
            <v>No</v>
          </cell>
          <cell r="N49" t="str">
            <v>No</v>
          </cell>
          <cell r="O49" t="str">
            <v>No</v>
          </cell>
        </row>
        <row r="50">
          <cell r="A50" t="str">
            <v>0038</v>
          </cell>
          <cell r="B50" t="str">
            <v>Boxford</v>
          </cell>
          <cell r="C50">
            <v>9.0191657271702361</v>
          </cell>
          <cell r="D50">
            <v>10.835214446952596</v>
          </cell>
          <cell r="E50">
            <v>8.5034013605442169</v>
          </cell>
          <cell r="F50">
            <v>9.2255125284738053</v>
          </cell>
          <cell r="G50">
            <v>7.0615034168564916</v>
          </cell>
          <cell r="H50">
            <v>2.4277456647398843</v>
          </cell>
          <cell r="I50">
            <v>2.5492468134414832</v>
          </cell>
          <cell r="J50">
            <v>3.2727272727272729</v>
          </cell>
          <cell r="K50" t="str">
            <v>No</v>
          </cell>
          <cell r="L50" t="str">
            <v>No</v>
          </cell>
          <cell r="M50" t="str">
            <v>No</v>
          </cell>
          <cell r="N50" t="str">
            <v>No</v>
          </cell>
          <cell r="O50" t="str">
            <v>No</v>
          </cell>
        </row>
        <row r="51">
          <cell r="A51" t="str">
            <v>0040</v>
          </cell>
          <cell r="B51" t="str">
            <v>Braintree</v>
          </cell>
          <cell r="C51">
            <v>7.5983048500982209</v>
          </cell>
          <cell r="D51">
            <v>7.100985715599391</v>
          </cell>
          <cell r="E51">
            <v>6.2110689630949381</v>
          </cell>
          <cell r="F51">
            <v>7.005149500938054</v>
          </cell>
          <cell r="G51">
            <v>5.6456636822263517</v>
          </cell>
          <cell r="H51">
            <v>5.6147808692489516</v>
          </cell>
          <cell r="I51">
            <v>5.2832701202040253</v>
          </cell>
          <cell r="J51">
            <v>6.9574981332355641</v>
          </cell>
          <cell r="K51" t="str">
            <v>No</v>
          </cell>
          <cell r="L51" t="str">
            <v>No</v>
          </cell>
          <cell r="M51" t="str">
            <v>No</v>
          </cell>
          <cell r="N51" t="str">
            <v>No</v>
          </cell>
          <cell r="O51" t="str">
            <v>No</v>
          </cell>
        </row>
        <row r="52">
          <cell r="A52" t="str">
            <v>0041</v>
          </cell>
          <cell r="B52" t="str">
            <v>Brewster</v>
          </cell>
          <cell r="C52">
            <v>12.584269662921349</v>
          </cell>
          <cell r="D52">
            <v>10.273972602739725</v>
          </cell>
          <cell r="E52">
            <v>11.954022988505747</v>
          </cell>
          <cell r="F52">
            <v>11.556603773584905</v>
          </cell>
          <cell r="G52">
            <v>12.380952380952381</v>
          </cell>
          <cell r="H52">
            <v>16.097560975609756</v>
          </cell>
          <cell r="I52">
            <v>12.189054726368159</v>
          </cell>
          <cell r="J52">
            <v>16.554809843400449</v>
          </cell>
          <cell r="K52" t="str">
            <v>No</v>
          </cell>
          <cell r="L52" t="str">
            <v>No</v>
          </cell>
          <cell r="M52" t="str">
            <v>No</v>
          </cell>
          <cell r="N52" t="str">
            <v>No</v>
          </cell>
          <cell r="O52" t="str">
            <v>No</v>
          </cell>
        </row>
        <row r="53">
          <cell r="A53" t="str">
            <v>0417</v>
          </cell>
          <cell r="B53" t="str">
            <v>Bridge Boston Charter School (District)</v>
          </cell>
          <cell r="C53">
            <v>44.153206880217702</v>
          </cell>
          <cell r="D53">
            <v>38.965711869288725</v>
          </cell>
          <cell r="E53">
            <v>35.706298204546556</v>
          </cell>
          <cell r="F53">
            <v>36.10691884935283</v>
          </cell>
          <cell r="G53">
            <v>36.537479516338138</v>
          </cell>
          <cell r="H53">
            <v>37.147978399701046</v>
          </cell>
          <cell r="I53">
            <v>29.255346632186303</v>
          </cell>
          <cell r="J53">
            <v>31.294340005756005</v>
          </cell>
          <cell r="K53" t="str">
            <v>Yes</v>
          </cell>
          <cell r="L53" t="str">
            <v>Yes</v>
          </cell>
          <cell r="M53" t="str">
            <v>Yes</v>
          </cell>
          <cell r="N53" t="str">
            <v>Yes</v>
          </cell>
          <cell r="O53" t="str">
            <v>Yes</v>
          </cell>
        </row>
        <row r="54">
          <cell r="A54" t="str">
            <v>0625</v>
          </cell>
          <cell r="B54" t="str">
            <v>Bridgewater-Raynham</v>
          </cell>
          <cell r="C54">
            <v>8.3567883800945229</v>
          </cell>
          <cell r="D54">
            <v>8.9435862995298869</v>
          </cell>
          <cell r="E54">
            <v>8.1403075845076707</v>
          </cell>
          <cell r="F54">
            <v>6.3046886854483875</v>
          </cell>
          <cell r="G54">
            <v>4.7707314357103261</v>
          </cell>
          <cell r="H54">
            <v>6.8204993124907007</v>
          </cell>
          <cell r="I54">
            <v>5.4283478406577084</v>
          </cell>
          <cell r="J54">
            <v>5.633512461780783</v>
          </cell>
          <cell r="K54" t="str">
            <v>No</v>
          </cell>
          <cell r="L54" t="str">
            <v>No</v>
          </cell>
          <cell r="M54" t="str">
            <v>No</v>
          </cell>
          <cell r="N54" t="str">
            <v>No</v>
          </cell>
          <cell r="O54" t="str">
            <v>No</v>
          </cell>
        </row>
        <row r="55">
          <cell r="A55" t="str">
            <v>0043</v>
          </cell>
          <cell r="B55" t="str">
            <v>Brimfield</v>
          </cell>
          <cell r="C55">
            <v>10.638297872340425</v>
          </cell>
          <cell r="D55">
            <v>11.702127659574469</v>
          </cell>
          <cell r="E55">
            <v>11.636363636363637</v>
          </cell>
          <cell r="F55">
            <v>14.909090909090908</v>
          </cell>
          <cell r="G55">
            <v>13.486184597295708</v>
          </cell>
          <cell r="H55">
            <v>11.69811320754717</v>
          </cell>
          <cell r="I55">
            <v>10.519777380242495</v>
          </cell>
          <cell r="J55">
            <v>8.8803088803088812</v>
          </cell>
          <cell r="K55" t="str">
            <v>Yes</v>
          </cell>
          <cell r="L55" t="str">
            <v>No</v>
          </cell>
          <cell r="M55" t="str">
            <v>No</v>
          </cell>
          <cell r="N55" t="str">
            <v>No</v>
          </cell>
          <cell r="O55" t="str">
            <v>No</v>
          </cell>
        </row>
        <row r="56">
          <cell r="A56" t="str">
            <v>0910</v>
          </cell>
          <cell r="B56" t="str">
            <v>Bristol County Agricultural</v>
          </cell>
          <cell r="C56">
            <v>9.9026024666508636</v>
          </cell>
          <cell r="D56">
            <v>9.8358563458821564</v>
          </cell>
          <cell r="E56">
            <v>8.6208105208423902</v>
          </cell>
          <cell r="F56">
            <v>10.670477532925261</v>
          </cell>
          <cell r="G56">
            <v>9.8784602273569391</v>
          </cell>
          <cell r="H56">
            <v>9.7808200304921176</v>
          </cell>
          <cell r="I56">
            <v>9.1909765601867779</v>
          </cell>
          <cell r="J56">
            <v>10.175963976251523</v>
          </cell>
          <cell r="K56" t="str">
            <v>No</v>
          </cell>
          <cell r="L56" t="str">
            <v>No</v>
          </cell>
          <cell r="M56" t="str">
            <v>No</v>
          </cell>
          <cell r="N56" t="str">
            <v>No</v>
          </cell>
          <cell r="O56" t="str">
            <v>No</v>
          </cell>
        </row>
        <row r="57">
          <cell r="A57" t="str">
            <v>0810</v>
          </cell>
          <cell r="B57" t="str">
            <v>Bristol-Plymouth Regional Vocational Technical</v>
          </cell>
          <cell r="C57">
            <v>12.57148509678396</v>
          </cell>
          <cell r="D57">
            <v>13.564629322266519</v>
          </cell>
          <cell r="E57">
            <v>10.11991319737894</v>
          </cell>
          <cell r="F57">
            <v>10.643454031088574</v>
          </cell>
          <cell r="G57">
            <v>9.5942579724630583</v>
          </cell>
          <cell r="H57">
            <v>10.337217003124362</v>
          </cell>
          <cell r="I57">
            <v>9.5009055064376415</v>
          </cell>
          <cell r="J57">
            <v>9.3367676980070478</v>
          </cell>
          <cell r="K57" t="str">
            <v>No</v>
          </cell>
          <cell r="L57" t="str">
            <v>No</v>
          </cell>
          <cell r="M57" t="str">
            <v>No</v>
          </cell>
          <cell r="N57" t="str">
            <v>No</v>
          </cell>
          <cell r="O57" t="str">
            <v>No</v>
          </cell>
        </row>
        <row r="58">
          <cell r="A58" t="str">
            <v>0044</v>
          </cell>
          <cell r="B58" t="str">
            <v>Brockton</v>
          </cell>
          <cell r="C58">
            <v>24.625997665912127</v>
          </cell>
          <cell r="D58">
            <v>25.050526814318779</v>
          </cell>
          <cell r="E58">
            <v>22.265957482986991</v>
          </cell>
          <cell r="F58">
            <v>18.444637162530444</v>
          </cell>
          <cell r="G58">
            <v>16.119798662949727</v>
          </cell>
          <cell r="H58">
            <v>20.182782317616823</v>
          </cell>
          <cell r="I58">
            <v>14.104278542657791</v>
          </cell>
          <cell r="J58">
            <v>16.245056859815616</v>
          </cell>
          <cell r="K58" t="str">
            <v>Yes</v>
          </cell>
          <cell r="L58" t="str">
            <v>Yes</v>
          </cell>
          <cell r="M58" t="str">
            <v>Yes</v>
          </cell>
          <cell r="N58" t="str">
            <v>Yes</v>
          </cell>
          <cell r="O58" t="str">
            <v>Yes</v>
          </cell>
        </row>
        <row r="59">
          <cell r="A59" t="str">
            <v>0428</v>
          </cell>
          <cell r="B59" t="str">
            <v>Brooke Charter School (District)</v>
          </cell>
          <cell r="C59">
            <v>31.139595878325711</v>
          </cell>
          <cell r="D59">
            <v>31.318612337722097</v>
          </cell>
          <cell r="E59">
            <v>27.581632580680878</v>
          </cell>
          <cell r="F59">
            <v>26.545808662712247</v>
          </cell>
          <cell r="G59">
            <v>25.493957255864675</v>
          </cell>
          <cell r="H59">
            <v>28.277309409355922</v>
          </cell>
          <cell r="I59">
            <v>24.816298913736343</v>
          </cell>
          <cell r="J59">
            <v>27.287404154207827</v>
          </cell>
          <cell r="K59" t="str">
            <v>Yes</v>
          </cell>
          <cell r="L59" t="str">
            <v>Yes</v>
          </cell>
          <cell r="M59" t="str">
            <v>Yes</v>
          </cell>
          <cell r="N59" t="str">
            <v>Yes</v>
          </cell>
          <cell r="O59" t="str">
            <v>Yes</v>
          </cell>
        </row>
        <row r="60">
          <cell r="A60" t="str">
            <v>0045</v>
          </cell>
          <cell r="B60" t="str">
            <v>Brookfield</v>
          </cell>
          <cell r="C60">
            <v>10.15625</v>
          </cell>
          <cell r="D60">
            <v>13.545816733067728</v>
          </cell>
          <cell r="E60">
            <v>17.073170731707318</v>
          </cell>
          <cell r="F60">
            <v>20</v>
          </cell>
          <cell r="G60">
            <v>15.416666666666668</v>
          </cell>
          <cell r="H60">
            <v>7.1693657219973002</v>
          </cell>
          <cell r="I60">
            <v>7.7734547350687899</v>
          </cell>
          <cell r="J60">
            <v>8.3985855013892383</v>
          </cell>
          <cell r="K60" t="str">
            <v>Yes</v>
          </cell>
          <cell r="L60" t="str">
            <v>Yes</v>
          </cell>
          <cell r="M60" t="str">
            <v>Yes</v>
          </cell>
          <cell r="N60" t="str">
            <v>Yes</v>
          </cell>
          <cell r="O60" t="str">
            <v>Yes</v>
          </cell>
        </row>
        <row r="61">
          <cell r="A61" t="str">
            <v>0046</v>
          </cell>
          <cell r="B61" t="str">
            <v>Brookline</v>
          </cell>
          <cell r="C61">
            <v>6.5126521793326964</v>
          </cell>
          <cell r="D61">
            <v>5.3980871373969235</v>
          </cell>
          <cell r="E61">
            <v>5.1826292944480699</v>
          </cell>
          <cell r="F61">
            <v>5.7359156711220782</v>
          </cell>
          <cell r="G61">
            <v>5.1020174930667714</v>
          </cell>
          <cell r="H61">
            <v>4.7923380599419909</v>
          </cell>
          <cell r="I61">
            <v>3.971569803436001</v>
          </cell>
          <cell r="J61">
            <v>5.6106264009215936</v>
          </cell>
          <cell r="K61" t="str">
            <v>No</v>
          </cell>
          <cell r="L61" t="str">
            <v>No</v>
          </cell>
          <cell r="M61" t="str">
            <v>No</v>
          </cell>
          <cell r="N61" t="str">
            <v>No</v>
          </cell>
          <cell r="O61" t="str">
            <v>No</v>
          </cell>
        </row>
        <row r="62">
          <cell r="A62" t="str">
            <v>0048</v>
          </cell>
          <cell r="B62" t="str">
            <v>Burlington</v>
          </cell>
          <cell r="C62">
            <v>5.191969057340807</v>
          </cell>
          <cell r="D62">
            <v>4.4213667676137831</v>
          </cell>
          <cell r="E62">
            <v>3.6510085824090472</v>
          </cell>
          <cell r="F62">
            <v>4.7222060727950872</v>
          </cell>
          <cell r="G62">
            <v>3.805119255381034</v>
          </cell>
          <cell r="H62">
            <v>4.0334839483446281</v>
          </cell>
          <cell r="I62">
            <v>4.2604438744388986</v>
          </cell>
          <cell r="J62">
            <v>4.7544994099134543</v>
          </cell>
          <cell r="K62" t="str">
            <v>No</v>
          </cell>
          <cell r="L62" t="str">
            <v>No</v>
          </cell>
          <cell r="M62" t="str">
            <v>No</v>
          </cell>
          <cell r="N62" t="str">
            <v>No</v>
          </cell>
          <cell r="O62" t="str">
            <v>No</v>
          </cell>
        </row>
        <row r="63">
          <cell r="A63" t="str">
            <v>0049</v>
          </cell>
          <cell r="B63" t="str">
            <v>Cambridge</v>
          </cell>
          <cell r="C63">
            <v>12.99231848123911</v>
          </cell>
          <cell r="D63">
            <v>11.386373359954366</v>
          </cell>
          <cell r="E63">
            <v>11.171742882546761</v>
          </cell>
          <cell r="F63">
            <v>12.842996189193965</v>
          </cell>
          <cell r="G63">
            <v>10.098952940753152</v>
          </cell>
          <cell r="H63">
            <v>9.9207677416747835</v>
          </cell>
          <cell r="I63">
            <v>10.305580754272322</v>
          </cell>
          <cell r="J63">
            <v>10.927386535058547</v>
          </cell>
          <cell r="K63" t="str">
            <v>Yes</v>
          </cell>
          <cell r="L63" t="str">
            <v>No</v>
          </cell>
          <cell r="M63" t="str">
            <v>No</v>
          </cell>
          <cell r="N63" t="str">
            <v>No</v>
          </cell>
          <cell r="O63" t="str">
            <v>No</v>
          </cell>
        </row>
        <row r="64">
          <cell r="A64" t="str">
            <v>0050</v>
          </cell>
          <cell r="B64" t="str">
            <v>Canton</v>
          </cell>
          <cell r="C64">
            <v>5.9503847640465235</v>
          </cell>
          <cell r="D64">
            <v>4.8401186303585879</v>
          </cell>
          <cell r="E64">
            <v>4.5276440456855287</v>
          </cell>
          <cell r="F64">
            <v>4.8001632882164573</v>
          </cell>
          <cell r="G64">
            <v>4.1609195139594375</v>
          </cell>
          <cell r="H64">
            <v>4.6493490911272435</v>
          </cell>
          <cell r="I64">
            <v>3.937227078577509</v>
          </cell>
          <cell r="J64">
            <v>5.5354391024872278</v>
          </cell>
          <cell r="K64" t="str">
            <v>No</v>
          </cell>
          <cell r="L64" t="str">
            <v>No</v>
          </cell>
          <cell r="M64" t="str">
            <v>No</v>
          </cell>
          <cell r="N64" t="str">
            <v>No</v>
          </cell>
          <cell r="O64" t="str">
            <v>No</v>
          </cell>
        </row>
        <row r="65">
          <cell r="A65" t="str">
            <v>0432</v>
          </cell>
          <cell r="B65" t="str">
            <v>Cape Cod Lighthouse Charter (District)</v>
          </cell>
          <cell r="C65">
            <v>7.3883900462581007</v>
          </cell>
          <cell r="D65">
            <v>5.9128042110077192</v>
          </cell>
          <cell r="E65">
            <v>7.143912191814116</v>
          </cell>
          <cell r="F65">
            <v>6.3949216715391541</v>
          </cell>
          <cell r="G65">
            <v>7.9533761321415639</v>
          </cell>
          <cell r="H65">
            <v>5.9826082666996578</v>
          </cell>
          <cell r="I65">
            <v>5.9116715318457382</v>
          </cell>
          <cell r="J65">
            <v>7.2632391096853368</v>
          </cell>
          <cell r="K65" t="str">
            <v>No</v>
          </cell>
          <cell r="L65" t="str">
            <v>No</v>
          </cell>
          <cell r="M65" t="str">
            <v>No</v>
          </cell>
          <cell r="N65" t="str">
            <v>No</v>
          </cell>
          <cell r="O65" t="str">
            <v>No</v>
          </cell>
        </row>
        <row r="66">
          <cell r="A66" t="str">
            <v>0815</v>
          </cell>
          <cell r="B66" t="str">
            <v>Cape Cod Regional Vocational Technical</v>
          </cell>
          <cell r="C66">
            <v>16.297286711671699</v>
          </cell>
          <cell r="D66">
            <v>14.625305371283726</v>
          </cell>
          <cell r="E66">
            <v>13.828812464923773</v>
          </cell>
          <cell r="F66">
            <v>15.382811326632234</v>
          </cell>
          <cell r="G66">
            <v>14.249269146434591</v>
          </cell>
          <cell r="H66">
            <v>14.416704988285584</v>
          </cell>
          <cell r="I66">
            <v>11.10077282979249</v>
          </cell>
          <cell r="J66">
            <v>13.440407509531271</v>
          </cell>
          <cell r="K66" t="str">
            <v>Yes</v>
          </cell>
          <cell r="L66" t="str">
            <v>Yes</v>
          </cell>
          <cell r="M66" t="str">
            <v>Yes</v>
          </cell>
          <cell r="N66" t="str">
            <v>Yes</v>
          </cell>
          <cell r="O66" t="str">
            <v>Yes</v>
          </cell>
        </row>
        <row r="67">
          <cell r="A67" t="str">
            <v>0051</v>
          </cell>
          <cell r="B67" t="str">
            <v>Carlisle</v>
          </cell>
          <cell r="C67">
            <v>4.2016806722689077</v>
          </cell>
          <cell r="D67">
            <v>1.6877637130801686</v>
          </cell>
          <cell r="E67">
            <v>1.6830294530154277</v>
          </cell>
          <cell r="F67">
            <v>2.2598870056497176</v>
          </cell>
          <cell r="G67">
            <v>2.8288543140028288</v>
          </cell>
          <cell r="H67">
            <v>2.5604551920341394</v>
          </cell>
          <cell r="I67">
            <v>2.8530670470756063</v>
          </cell>
          <cell r="J67">
            <v>2.5641025641025639</v>
          </cell>
          <cell r="K67" t="str">
            <v>No</v>
          </cell>
          <cell r="L67" t="str">
            <v>No</v>
          </cell>
          <cell r="M67" t="str">
            <v>No</v>
          </cell>
          <cell r="N67" t="str">
            <v>No</v>
          </cell>
          <cell r="O67" t="str">
            <v>No</v>
          </cell>
        </row>
        <row r="68">
          <cell r="A68" t="str">
            <v>0052</v>
          </cell>
          <cell r="B68" t="str">
            <v>Carver</v>
          </cell>
          <cell r="C68">
            <v>7.4626074314790207</v>
          </cell>
          <cell r="D68">
            <v>9.6145079231933455</v>
          </cell>
          <cell r="E68">
            <v>8.0730769573866414</v>
          </cell>
          <cell r="F68">
            <v>7.0483244293346274</v>
          </cell>
          <cell r="G68">
            <v>7.1201272871917283</v>
          </cell>
          <cell r="H68">
            <v>7.1025331724969876</v>
          </cell>
          <cell r="I68">
            <v>8.2012195783792929</v>
          </cell>
          <cell r="J68">
            <v>7.4319583165375249</v>
          </cell>
          <cell r="K68" t="str">
            <v>No</v>
          </cell>
          <cell r="L68" t="str">
            <v>No</v>
          </cell>
          <cell r="M68" t="str">
            <v>No</v>
          </cell>
          <cell r="N68" t="str">
            <v>No</v>
          </cell>
          <cell r="O68" t="str">
            <v>No</v>
          </cell>
        </row>
        <row r="69">
          <cell r="A69" t="str">
            <v>0635</v>
          </cell>
          <cell r="B69" t="str">
            <v>Central Berkshire</v>
          </cell>
          <cell r="C69">
            <v>17.490314871334302</v>
          </cell>
          <cell r="D69">
            <v>18.036069864026853</v>
          </cell>
          <cell r="E69">
            <v>10.386459153168232</v>
          </cell>
          <cell r="F69">
            <v>13.551447187278798</v>
          </cell>
          <cell r="G69">
            <v>12.266107527861964</v>
          </cell>
          <cell r="H69">
            <v>11.36371359635708</v>
          </cell>
          <cell r="I69">
            <v>10.518729922587307</v>
          </cell>
          <cell r="J69">
            <v>9.2550226454534847</v>
          </cell>
          <cell r="K69" t="str">
            <v>Yes</v>
          </cell>
          <cell r="L69" t="str">
            <v>Yes</v>
          </cell>
          <cell r="M69" t="str">
            <v>Yes</v>
          </cell>
          <cell r="N69" t="str">
            <v>No</v>
          </cell>
          <cell r="O69" t="str">
            <v>No</v>
          </cell>
        </row>
        <row r="70">
          <cell r="A70" t="str">
            <v>0056</v>
          </cell>
          <cell r="B70" t="str">
            <v>Chelmsford</v>
          </cell>
          <cell r="C70">
            <v>5.1399893376472967</v>
          </cell>
          <cell r="D70">
            <v>4.3926870068690098</v>
          </cell>
          <cell r="E70">
            <v>4.7550335201183795</v>
          </cell>
          <cell r="F70">
            <v>5.0750995966644412</v>
          </cell>
          <cell r="G70">
            <v>4.2523314440552236</v>
          </cell>
          <cell r="H70">
            <v>4.0376158272328375</v>
          </cell>
          <cell r="I70">
            <v>4.7486204172562916</v>
          </cell>
          <cell r="J70">
            <v>4.7232710110727893</v>
          </cell>
          <cell r="K70" t="str">
            <v>No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</row>
        <row r="71">
          <cell r="A71" t="str">
            <v>0057</v>
          </cell>
          <cell r="B71" t="str">
            <v>Chelsea</v>
          </cell>
          <cell r="C71">
            <v>38.741689030715079</v>
          </cell>
          <cell r="D71">
            <v>36.126909056494405</v>
          </cell>
          <cell r="E71">
            <v>34.567077455432269</v>
          </cell>
          <cell r="F71">
            <v>31.463109415642553</v>
          </cell>
          <cell r="G71">
            <v>29.005511455700784</v>
          </cell>
          <cell r="H71">
            <v>30.732690734645239</v>
          </cell>
          <cell r="I71">
            <v>22.863001628191689</v>
          </cell>
          <cell r="J71">
            <v>33.913215155802504</v>
          </cell>
          <cell r="K71" t="str">
            <v>Yes</v>
          </cell>
          <cell r="L71" t="str">
            <v>Yes</v>
          </cell>
          <cell r="M71" t="str">
            <v>Yes</v>
          </cell>
          <cell r="N71" t="str">
            <v>Yes</v>
          </cell>
          <cell r="O71" t="str">
            <v>Yes</v>
          </cell>
        </row>
        <row r="72">
          <cell r="A72" t="str">
            <v>0632</v>
          </cell>
          <cell r="B72" t="str">
            <v>Chesterfield-Goshen</v>
          </cell>
          <cell r="C72">
            <v>4.3209876543209873</v>
          </cell>
          <cell r="D72">
            <v>5.1282051282051277</v>
          </cell>
          <cell r="E72">
            <v>3.79746835443038</v>
          </cell>
          <cell r="F72">
            <v>2.5974025974025974</v>
          </cell>
          <cell r="G72">
            <v>3.1265031265031267</v>
          </cell>
          <cell r="H72">
            <v>3.1929990539262065</v>
          </cell>
          <cell r="I72">
            <v>2.6315789473684208</v>
          </cell>
          <cell r="J72">
            <v>10.687022900763358</v>
          </cell>
          <cell r="K72" t="str">
            <v>No</v>
          </cell>
          <cell r="L72" t="str">
            <v>No</v>
          </cell>
          <cell r="M72" t="str">
            <v>No</v>
          </cell>
          <cell r="N72" t="str">
            <v>No</v>
          </cell>
          <cell r="O72" t="str">
            <v>No</v>
          </cell>
        </row>
        <row r="73">
          <cell r="A73" t="str">
            <v>0061</v>
          </cell>
          <cell r="B73" t="str">
            <v>Chicopee</v>
          </cell>
          <cell r="C73">
            <v>22.916117012714491</v>
          </cell>
          <cell r="D73">
            <v>24.50032588220969</v>
          </cell>
          <cell r="E73">
            <v>22.707310161827955</v>
          </cell>
          <cell r="F73">
            <v>24.026165069096422</v>
          </cell>
          <cell r="G73">
            <v>24.103415449943554</v>
          </cell>
          <cell r="H73">
            <v>17.066083091662907</v>
          </cell>
          <cell r="I73">
            <v>19.652348617336703</v>
          </cell>
          <cell r="J73">
            <v>24.297401115753193</v>
          </cell>
          <cell r="K73" t="str">
            <v>Yes</v>
          </cell>
          <cell r="L73" t="str">
            <v>Yes</v>
          </cell>
          <cell r="M73" t="str">
            <v>Yes</v>
          </cell>
          <cell r="N73" t="str">
            <v>Yes</v>
          </cell>
          <cell r="O73" t="str">
            <v>Yes</v>
          </cell>
        </row>
        <row r="74">
          <cell r="A74" t="str">
            <v>0418</v>
          </cell>
          <cell r="B74" t="str">
            <v>Christa McAuliffe Charter Public (District)</v>
          </cell>
          <cell r="C74">
            <v>8.2029413424656159</v>
          </cell>
          <cell r="D74">
            <v>8.1885381235742294</v>
          </cell>
          <cell r="E74">
            <v>7.7168093961392676</v>
          </cell>
          <cell r="F74">
            <v>9.9801881850824916</v>
          </cell>
          <cell r="G74">
            <v>11.100734014485674</v>
          </cell>
          <cell r="H74">
            <v>10.095848852812725</v>
          </cell>
          <cell r="I74">
            <v>18.000650087968495</v>
          </cell>
          <cell r="J74">
            <v>12.830559164791939</v>
          </cell>
          <cell r="K74" t="str">
            <v>No</v>
          </cell>
          <cell r="L74" t="str">
            <v>No</v>
          </cell>
          <cell r="M74" t="str">
            <v>No</v>
          </cell>
          <cell r="N74" t="str">
            <v>No</v>
          </cell>
          <cell r="O74" t="str">
            <v>No</v>
          </cell>
        </row>
        <row r="75">
          <cell r="A75" t="str">
            <v>0437</v>
          </cell>
          <cell r="B75" t="str">
            <v>City on a Hill Charter Public School Circuit Street (District)</v>
          </cell>
          <cell r="C75">
            <v>39.31980673867502</v>
          </cell>
          <cell r="D75">
            <v>38.110016564834005</v>
          </cell>
          <cell r="E75">
            <v>33.758311648067554</v>
          </cell>
          <cell r="F75">
            <v>33.696104891796615</v>
          </cell>
          <cell r="G75">
            <v>33.549839126482986</v>
          </cell>
          <cell r="H75">
            <v>37.704496338850632</v>
          </cell>
          <cell r="I75">
            <v>30.305045463869856</v>
          </cell>
          <cell r="J75">
            <v>34.098381163493649</v>
          </cell>
          <cell r="K75" t="str">
            <v>Yes</v>
          </cell>
          <cell r="L75" t="str">
            <v>Yes</v>
          </cell>
          <cell r="M75" t="str">
            <v>Yes</v>
          </cell>
          <cell r="N75" t="str">
            <v>Yes</v>
          </cell>
          <cell r="O75" t="str">
            <v>Yes</v>
          </cell>
        </row>
        <row r="76">
          <cell r="A76" t="str">
            <v>0063</v>
          </cell>
          <cell r="B76" t="str">
            <v>Clarksburg</v>
          </cell>
          <cell r="C76">
            <v>14.769230769230768</v>
          </cell>
          <cell r="D76">
            <v>17.947635135135133</v>
          </cell>
          <cell r="E76">
            <v>16.88188976377953</v>
          </cell>
          <cell r="F76">
            <v>16.101694915254232</v>
          </cell>
          <cell r="G76">
            <v>12.142857142857142</v>
          </cell>
          <cell r="H76">
            <v>9.6376811594202891</v>
          </cell>
          <cell r="I76">
            <v>13.584905660377359</v>
          </cell>
          <cell r="J76">
            <v>18.050632911392405</v>
          </cell>
          <cell r="K76" t="str">
            <v>Yes</v>
          </cell>
          <cell r="L76" t="str">
            <v>Yes</v>
          </cell>
          <cell r="M76" t="str">
            <v>Yes</v>
          </cell>
          <cell r="N76" t="str">
            <v>Yes</v>
          </cell>
          <cell r="O76" t="str">
            <v>Yes</v>
          </cell>
        </row>
        <row r="77">
          <cell r="A77" t="str">
            <v>0064</v>
          </cell>
          <cell r="B77" t="str">
            <v>Clinton</v>
          </cell>
          <cell r="C77">
            <v>14.902405667780197</v>
          </cell>
          <cell r="D77">
            <v>16.408929477422628</v>
          </cell>
          <cell r="E77">
            <v>11.396401269901373</v>
          </cell>
          <cell r="F77">
            <v>12.509219522403013</v>
          </cell>
          <cell r="G77">
            <v>9.5136135342320873</v>
          </cell>
          <cell r="H77">
            <v>13.037119576572179</v>
          </cell>
          <cell r="I77">
            <v>9.8049452325194082</v>
          </cell>
          <cell r="J77">
            <v>12.911794470257137</v>
          </cell>
          <cell r="K77" t="str">
            <v>Yes</v>
          </cell>
          <cell r="L77" t="str">
            <v>Yes</v>
          </cell>
          <cell r="M77" t="str">
            <v>Yes</v>
          </cell>
          <cell r="N77" t="str">
            <v>No</v>
          </cell>
          <cell r="O77" t="str">
            <v>No</v>
          </cell>
        </row>
        <row r="78">
          <cell r="A78" t="str">
            <v>0438</v>
          </cell>
          <cell r="B78" t="str">
            <v>Codman Academy Charter Public (District)</v>
          </cell>
          <cell r="C78">
            <v>35.703252310821867</v>
          </cell>
          <cell r="D78">
            <v>36.532012861524215</v>
          </cell>
          <cell r="E78">
            <v>32.412545703017138</v>
          </cell>
          <cell r="F78">
            <v>31.637004025080799</v>
          </cell>
          <cell r="G78">
            <v>35.684663277282858</v>
          </cell>
          <cell r="H78">
            <v>36.167704888724231</v>
          </cell>
          <cell r="I78">
            <v>32.641048988223368</v>
          </cell>
          <cell r="J78">
            <v>34.18822630124226</v>
          </cell>
          <cell r="K78" t="str">
            <v>Yes</v>
          </cell>
          <cell r="L78" t="str">
            <v>Yes</v>
          </cell>
          <cell r="M78" t="str">
            <v>Yes</v>
          </cell>
          <cell r="N78" t="str">
            <v>Yes</v>
          </cell>
          <cell r="O78" t="str">
            <v>Yes</v>
          </cell>
        </row>
        <row r="79">
          <cell r="A79" t="str">
            <v>0065</v>
          </cell>
          <cell r="B79" t="str">
            <v>Cohasset</v>
          </cell>
          <cell r="C79">
            <v>6.5838944526096306</v>
          </cell>
          <cell r="D79">
            <v>6.5543752425300736</v>
          </cell>
          <cell r="E79">
            <v>5.3808934886849356</v>
          </cell>
          <cell r="F79">
            <v>4.6670021074431389</v>
          </cell>
          <cell r="G79">
            <v>3.7964995922464073</v>
          </cell>
          <cell r="H79">
            <v>3.57523793895635</v>
          </cell>
          <cell r="I79">
            <v>2.9775538250114515</v>
          </cell>
          <cell r="J79">
            <v>2.8315929542840386</v>
          </cell>
          <cell r="K79" t="str">
            <v>No</v>
          </cell>
          <cell r="L79" t="str">
            <v>No</v>
          </cell>
          <cell r="M79" t="str">
            <v>No</v>
          </cell>
          <cell r="N79" t="str">
            <v>No</v>
          </cell>
          <cell r="O79" t="str">
            <v>No</v>
          </cell>
        </row>
        <row r="80">
          <cell r="A80" t="str">
            <v>3503</v>
          </cell>
          <cell r="B80" t="str">
            <v>Collegiate Charter School of Lowell (District)</v>
          </cell>
          <cell r="C80">
            <v>18.942585771836416</v>
          </cell>
          <cell r="D80">
            <v>15.679103356118848</v>
          </cell>
          <cell r="E80">
            <v>15.724288219321311</v>
          </cell>
          <cell r="F80">
            <v>16.718239047635276</v>
          </cell>
          <cell r="G80">
            <v>16.991061180406358</v>
          </cell>
          <cell r="H80">
            <v>15.617967367486754</v>
          </cell>
          <cell r="I80">
            <v>17.34333922025645</v>
          </cell>
          <cell r="J80">
            <v>17.649173290020936</v>
          </cell>
          <cell r="K80" t="str">
            <v>Yes</v>
          </cell>
          <cell r="L80" t="str">
            <v>Yes</v>
          </cell>
          <cell r="M80" t="str">
            <v>Yes</v>
          </cell>
          <cell r="N80" t="str">
            <v>Yes</v>
          </cell>
          <cell r="O80" t="str">
            <v>Yes</v>
          </cell>
        </row>
        <row r="81">
          <cell r="A81" t="str">
            <v>0436</v>
          </cell>
          <cell r="B81" t="str">
            <v>Community Charter School of Cambridge (District)</v>
          </cell>
          <cell r="C81">
            <v>20.635993430186623</v>
          </cell>
          <cell r="D81">
            <v>19.391129748619633</v>
          </cell>
          <cell r="E81">
            <v>16.313163951005684</v>
          </cell>
          <cell r="F81">
            <v>15.593768504722243</v>
          </cell>
          <cell r="G81">
            <v>15.284779090479446</v>
          </cell>
          <cell r="H81">
            <v>15.900768308154195</v>
          </cell>
          <cell r="I81">
            <v>17.926154555153509</v>
          </cell>
          <cell r="J81">
            <v>24.176463553535545</v>
          </cell>
          <cell r="K81" t="str">
            <v>Yes</v>
          </cell>
          <cell r="L81" t="str">
            <v>Yes</v>
          </cell>
          <cell r="M81" t="str">
            <v>Yes</v>
          </cell>
          <cell r="N81" t="str">
            <v>Yes</v>
          </cell>
          <cell r="O81" t="str">
            <v>Yes</v>
          </cell>
        </row>
        <row r="82">
          <cell r="A82" t="str">
            <v>0440</v>
          </cell>
          <cell r="B82" t="str">
            <v>Community Day Charter Public School - Prospect (District)</v>
          </cell>
          <cell r="C82">
            <v>27.689640642712266</v>
          </cell>
          <cell r="D82">
            <v>28.440709599505592</v>
          </cell>
          <cell r="E82">
            <v>24.811872249786418</v>
          </cell>
          <cell r="F82">
            <v>21.519579169210093</v>
          </cell>
          <cell r="G82">
            <v>19.28920563766167</v>
          </cell>
          <cell r="H82">
            <v>18.444349061819342</v>
          </cell>
          <cell r="I82">
            <v>19.947412060956665</v>
          </cell>
          <cell r="J82">
            <v>23.103790700542653</v>
          </cell>
          <cell r="K82" t="str">
            <v>Yes</v>
          </cell>
          <cell r="L82" t="str">
            <v>Yes</v>
          </cell>
          <cell r="M82" t="str">
            <v>Yes</v>
          </cell>
          <cell r="N82" t="str">
            <v>Yes</v>
          </cell>
          <cell r="O82" t="str">
            <v>Yes</v>
          </cell>
        </row>
        <row r="83">
          <cell r="A83" t="str">
            <v>0067</v>
          </cell>
          <cell r="B83" t="str">
            <v>Concord</v>
          </cell>
          <cell r="C83">
            <v>5.7457613236137277</v>
          </cell>
          <cell r="D83">
            <v>5.1073891625615762</v>
          </cell>
          <cell r="E83">
            <v>5.6139980284466979</v>
          </cell>
          <cell r="F83">
            <v>5.510828727678895</v>
          </cell>
          <cell r="G83">
            <v>5.503552980793927</v>
          </cell>
          <cell r="H83">
            <v>3.6423417875939634</v>
          </cell>
          <cell r="I83">
            <v>4.9543049543049547</v>
          </cell>
          <cell r="J83">
            <v>3.9090681289736069</v>
          </cell>
          <cell r="K83" t="str">
            <v>No</v>
          </cell>
          <cell r="L83" t="str">
            <v>No</v>
          </cell>
          <cell r="M83" t="str">
            <v>No</v>
          </cell>
          <cell r="N83" t="str">
            <v>No</v>
          </cell>
          <cell r="O83" t="str">
            <v>No</v>
          </cell>
        </row>
        <row r="84">
          <cell r="A84" t="str">
            <v>0640</v>
          </cell>
          <cell r="B84" t="str">
            <v>Concord-Carlisle</v>
          </cell>
          <cell r="C84">
            <v>4.755287941948434</v>
          </cell>
          <cell r="D84">
            <v>3.346130531420489</v>
          </cell>
          <cell r="E84">
            <v>2.210826400259315</v>
          </cell>
          <cell r="F84">
            <v>2.3626871467403032</v>
          </cell>
          <cell r="G84">
            <v>1.9727108334703276</v>
          </cell>
          <cell r="H84">
            <v>1.7706079087153257</v>
          </cell>
          <cell r="I84">
            <v>2.1376518218623479</v>
          </cell>
          <cell r="J84">
            <v>2.333357651808079</v>
          </cell>
          <cell r="K84" t="str">
            <v>No</v>
          </cell>
          <cell r="L84" t="str">
            <v>No</v>
          </cell>
          <cell r="M84" t="str">
            <v>No</v>
          </cell>
          <cell r="N84" t="str">
            <v>No</v>
          </cell>
          <cell r="O84" t="str">
            <v>No</v>
          </cell>
        </row>
        <row r="85">
          <cell r="A85" t="str">
            <v>0439</v>
          </cell>
          <cell r="B85" t="str">
            <v>Conservatory Lab Charter (District)</v>
          </cell>
          <cell r="C85">
            <v>25.964370233287237</v>
          </cell>
          <cell r="D85">
            <v>29.618937482719421</v>
          </cell>
          <cell r="E85">
            <v>27.592825856121447</v>
          </cell>
          <cell r="F85">
            <v>29.313390126956261</v>
          </cell>
          <cell r="G85">
            <v>33.693900126401395</v>
          </cell>
          <cell r="H85">
            <v>32.745116936911103</v>
          </cell>
          <cell r="I85">
            <v>26.935963857919781</v>
          </cell>
          <cell r="J85">
            <v>30.373796163972312</v>
          </cell>
          <cell r="K85" t="str">
            <v>Yes</v>
          </cell>
          <cell r="L85" t="str">
            <v>Yes</v>
          </cell>
          <cell r="M85" t="str">
            <v>Yes</v>
          </cell>
          <cell r="N85" t="str">
            <v>Yes</v>
          </cell>
          <cell r="O85" t="str">
            <v>Yes</v>
          </cell>
        </row>
        <row r="86">
          <cell r="A86" t="str">
            <v>0068</v>
          </cell>
          <cell r="B86" t="str">
            <v>Conway</v>
          </cell>
          <cell r="C86">
            <v>8.695652173913043</v>
          </cell>
          <cell r="D86">
            <v>6.6176470588235299</v>
          </cell>
          <cell r="E86">
            <v>7.518796992481203</v>
          </cell>
          <cell r="F86">
            <v>6.666666666666667</v>
          </cell>
          <cell r="G86">
            <v>4.4776119402985071</v>
          </cell>
          <cell r="H86">
            <v>6.8181818181818175</v>
          </cell>
          <cell r="I86">
            <v>6.7669172932330826</v>
          </cell>
          <cell r="J86">
            <v>9.5652173913043477</v>
          </cell>
          <cell r="K86" t="str">
            <v>No</v>
          </cell>
          <cell r="L86" t="str">
            <v>No</v>
          </cell>
          <cell r="M86" t="str">
            <v>No</v>
          </cell>
          <cell r="N86" t="str">
            <v>No</v>
          </cell>
          <cell r="O86" t="str">
            <v>No</v>
          </cell>
        </row>
        <row r="87">
          <cell r="A87" t="str">
            <v>0071</v>
          </cell>
          <cell r="B87" t="str">
            <v>Danvers</v>
          </cell>
          <cell r="C87">
            <v>6.7327124329480208</v>
          </cell>
          <cell r="D87">
            <v>7.8614294494052999</v>
          </cell>
          <cell r="E87">
            <v>6.0345814725752875</v>
          </cell>
          <cell r="F87">
            <v>5.8466715806573246</v>
          </cell>
          <cell r="G87">
            <v>6.0602128872064123</v>
          </cell>
          <cell r="H87">
            <v>5.4106861050574873</v>
          </cell>
          <cell r="I87">
            <v>5.7635986920181459</v>
          </cell>
          <cell r="J87">
            <v>6.2316882951291337</v>
          </cell>
          <cell r="K87" t="str">
            <v>No</v>
          </cell>
          <cell r="L87" t="str">
            <v>No</v>
          </cell>
          <cell r="M87" t="str">
            <v>No</v>
          </cell>
          <cell r="N87" t="str">
            <v>No</v>
          </cell>
          <cell r="O87" t="str">
            <v>No</v>
          </cell>
        </row>
        <row r="88">
          <cell r="A88" t="str">
            <v>0072</v>
          </cell>
          <cell r="B88" t="str">
            <v>Dartmouth</v>
          </cell>
          <cell r="C88">
            <v>8.8932341753216253</v>
          </cell>
          <cell r="D88">
            <v>7.8298023683795517</v>
          </cell>
          <cell r="E88">
            <v>6.1295466058450616</v>
          </cell>
          <cell r="F88">
            <v>7.0689157330282884</v>
          </cell>
          <cell r="G88">
            <v>6.9841065008913867</v>
          </cell>
          <cell r="H88">
            <v>7.2584758570313133</v>
          </cell>
          <cell r="I88">
            <v>7.181551307719201</v>
          </cell>
          <cell r="J88">
            <v>7.2737997676533865</v>
          </cell>
          <cell r="K88" t="str">
            <v>No</v>
          </cell>
          <cell r="L88" t="str">
            <v>No</v>
          </cell>
          <cell r="M88" t="str">
            <v>No</v>
          </cell>
          <cell r="N88" t="str">
            <v>No</v>
          </cell>
          <cell r="O88" t="str">
            <v>No</v>
          </cell>
        </row>
        <row r="89">
          <cell r="A89" t="str">
            <v>0073</v>
          </cell>
          <cell r="B89" t="str">
            <v>Dedham</v>
          </cell>
          <cell r="C89">
            <v>7.1514396083187357</v>
          </cell>
          <cell r="D89">
            <v>6.9353625417376596</v>
          </cell>
          <cell r="E89">
            <v>6.2414577530176416</v>
          </cell>
          <cell r="F89">
            <v>6.8619239397547931</v>
          </cell>
          <cell r="G89">
            <v>6.0966204097045198</v>
          </cell>
          <cell r="H89">
            <v>6.7861750899058411</v>
          </cell>
          <cell r="I89">
            <v>5.6105183898229303</v>
          </cell>
          <cell r="J89">
            <v>7.5798390973488203</v>
          </cell>
          <cell r="K89" t="str">
            <v>No</v>
          </cell>
          <cell r="L89" t="str">
            <v>No</v>
          </cell>
          <cell r="M89" t="str">
            <v>No</v>
          </cell>
          <cell r="N89" t="str">
            <v>No</v>
          </cell>
          <cell r="O89" t="str">
            <v>No</v>
          </cell>
        </row>
        <row r="90">
          <cell r="A90" t="str">
            <v>0074</v>
          </cell>
          <cell r="B90" t="str">
            <v>Deerfield</v>
          </cell>
          <cell r="C90">
            <v>8.204633204633204</v>
          </cell>
          <cell r="D90">
            <v>6.25</v>
          </cell>
          <cell r="E90">
            <v>7.2706181709324955</v>
          </cell>
          <cell r="F90">
            <v>5.7688113413304238</v>
          </cell>
          <cell r="G90">
            <v>6.5559597997190302</v>
          </cell>
          <cell r="H90">
            <v>6.8421052631578956</v>
          </cell>
          <cell r="I90">
            <v>6.1942334636088789</v>
          </cell>
          <cell r="J90">
            <v>8.355795148247978</v>
          </cell>
          <cell r="K90" t="str">
            <v>No</v>
          </cell>
          <cell r="L90" t="str">
            <v>No</v>
          </cell>
          <cell r="M90" t="str">
            <v>No</v>
          </cell>
          <cell r="N90" t="str">
            <v>No</v>
          </cell>
          <cell r="O90" t="str">
            <v>No</v>
          </cell>
        </row>
        <row r="91">
          <cell r="A91" t="str">
            <v>0645</v>
          </cell>
          <cell r="B91" t="str">
            <v>Dennis-Yarmouth</v>
          </cell>
          <cell r="C91">
            <v>20.739737501002423</v>
          </cell>
          <cell r="D91">
            <v>14.318956362467238</v>
          </cell>
          <cell r="E91">
            <v>13.449003468014883</v>
          </cell>
          <cell r="F91">
            <v>13.294341190577372</v>
          </cell>
          <cell r="G91">
            <v>13.468888338969997</v>
          </cell>
          <cell r="H91">
            <v>12.218067063957246</v>
          </cell>
          <cell r="I91">
            <v>11.270548061801552</v>
          </cell>
          <cell r="J91">
            <v>13.632401314684911</v>
          </cell>
          <cell r="K91" t="str">
            <v>Yes</v>
          </cell>
          <cell r="L91" t="str">
            <v>Yes</v>
          </cell>
          <cell r="M91" t="str">
            <v>No</v>
          </cell>
          <cell r="N91" t="str">
            <v>No</v>
          </cell>
          <cell r="O91" t="str">
            <v>No</v>
          </cell>
        </row>
        <row r="92">
          <cell r="A92" t="str">
            <v>0650</v>
          </cell>
          <cell r="B92" t="str">
            <v>Dighton-Rehoboth</v>
          </cell>
          <cell r="C92">
            <v>6.9363208867068105</v>
          </cell>
          <cell r="D92">
            <v>6.5597018617152854</v>
          </cell>
          <cell r="E92">
            <v>5.1974049152256221</v>
          </cell>
          <cell r="F92">
            <v>5.9575901036972461</v>
          </cell>
          <cell r="G92">
            <v>5.4995168517073703</v>
          </cell>
          <cell r="H92">
            <v>5.5404567687504276</v>
          </cell>
          <cell r="I92">
            <v>5.5231588512013641</v>
          </cell>
          <cell r="J92">
            <v>5.7201791607732169</v>
          </cell>
          <cell r="K92" t="str">
            <v>No</v>
          </cell>
          <cell r="L92" t="str">
            <v>No</v>
          </cell>
          <cell r="M92" t="str">
            <v>No</v>
          </cell>
          <cell r="N92" t="str">
            <v>No</v>
          </cell>
          <cell r="O92" t="str">
            <v>No</v>
          </cell>
        </row>
        <row r="93">
          <cell r="A93" t="str">
            <v>0077</v>
          </cell>
          <cell r="B93" t="str">
            <v>Douglas</v>
          </cell>
          <cell r="C93">
            <v>7.3123985588157439</v>
          </cell>
          <cell r="D93">
            <v>7.1299498953268259</v>
          </cell>
          <cell r="E93">
            <v>5.1788385692914458</v>
          </cell>
          <cell r="F93">
            <v>5.2220034995625557</v>
          </cell>
          <cell r="G93">
            <v>4.1551408124230544</v>
          </cell>
          <cell r="H93">
            <v>4.7093429636533104</v>
          </cell>
          <cell r="I93">
            <v>5.4756252415392268</v>
          </cell>
          <cell r="J93">
            <v>5.617125029898844</v>
          </cell>
          <cell r="K93" t="str">
            <v>No</v>
          </cell>
          <cell r="L93" t="str">
            <v>No</v>
          </cell>
          <cell r="M93" t="str">
            <v>No</v>
          </cell>
          <cell r="N93" t="str">
            <v>No</v>
          </cell>
          <cell r="O93" t="str">
            <v>No</v>
          </cell>
        </row>
        <row r="94">
          <cell r="A94" t="str">
            <v>0078</v>
          </cell>
          <cell r="B94" t="str">
            <v>Dover</v>
          </cell>
          <cell r="C94">
            <v>4.0584415584415581</v>
          </cell>
          <cell r="D94">
            <v>2.9315960912052117</v>
          </cell>
          <cell r="E94">
            <v>2.2950819672131146</v>
          </cell>
          <cell r="F94">
            <v>2.8052805280528053</v>
          </cell>
          <cell r="G94">
            <v>2.9801324503311259</v>
          </cell>
          <cell r="H94">
            <v>2.1739130434782608</v>
          </cell>
          <cell r="I94">
            <v>3.1932773109243695</v>
          </cell>
          <cell r="J94">
            <v>2.9772329246935203</v>
          </cell>
          <cell r="K94" t="str">
            <v>No</v>
          </cell>
          <cell r="L94" t="str">
            <v>No</v>
          </cell>
          <cell r="M94" t="str">
            <v>No</v>
          </cell>
          <cell r="N94" t="str">
            <v>No</v>
          </cell>
          <cell r="O94" t="str">
            <v>No</v>
          </cell>
        </row>
        <row r="95">
          <cell r="A95" t="str">
            <v>0655</v>
          </cell>
          <cell r="B95" t="str">
            <v>Dover-Sherborn</v>
          </cell>
          <cell r="C95">
            <v>3.1907671418873047</v>
          </cell>
          <cell r="D95">
            <v>2.1074099252209382</v>
          </cell>
          <cell r="E95">
            <v>3.5422343324250685</v>
          </cell>
          <cell r="F95">
            <v>4.0891868259982509</v>
          </cell>
          <cell r="G95">
            <v>3.6526533425223979</v>
          </cell>
          <cell r="H95">
            <v>4.3841336116910234</v>
          </cell>
          <cell r="I95">
            <v>4.3841336116910234</v>
          </cell>
          <cell r="J95">
            <v>2.8788975928729732</v>
          </cell>
          <cell r="K95" t="str">
            <v>No</v>
          </cell>
          <cell r="L95" t="str">
            <v>No</v>
          </cell>
          <cell r="M95" t="str">
            <v>No</v>
          </cell>
          <cell r="N95" t="str">
            <v>No</v>
          </cell>
          <cell r="O95" t="str">
            <v>No</v>
          </cell>
        </row>
        <row r="96">
          <cell r="A96" t="str">
            <v>0079</v>
          </cell>
          <cell r="B96" t="str">
            <v>Dracut</v>
          </cell>
          <cell r="C96">
            <v>7.852335534691095</v>
          </cell>
          <cell r="D96">
            <v>6.8474678116086096</v>
          </cell>
          <cell r="E96">
            <v>8.3067395278346368</v>
          </cell>
          <cell r="F96">
            <v>8.6665697251708593</v>
          </cell>
          <cell r="G96">
            <v>8.03021915399394</v>
          </cell>
          <cell r="H96">
            <v>7.4921467157943189</v>
          </cell>
          <cell r="I96">
            <v>7.9009624079123579</v>
          </cell>
          <cell r="J96">
            <v>8.5945600065162697</v>
          </cell>
          <cell r="K96" t="str">
            <v>No</v>
          </cell>
          <cell r="L96" t="str">
            <v>No</v>
          </cell>
          <cell r="M96" t="str">
            <v>No</v>
          </cell>
          <cell r="N96" t="str">
            <v>No</v>
          </cell>
          <cell r="O96" t="str">
            <v>No</v>
          </cell>
        </row>
        <row r="97">
          <cell r="A97" t="str">
            <v>0407</v>
          </cell>
          <cell r="B97" t="str">
            <v>Dudley Street Neighborhood Charter School (District)</v>
          </cell>
          <cell r="C97">
            <v>36.659426490269645</v>
          </cell>
          <cell r="D97">
            <v>37.268589370477791</v>
          </cell>
          <cell r="E97">
            <v>34.092231267106122</v>
          </cell>
          <cell r="F97">
            <v>35.905945502148647</v>
          </cell>
          <cell r="G97">
            <v>37.897116389765415</v>
          </cell>
          <cell r="H97">
            <v>38.85634081246809</v>
          </cell>
          <cell r="I97">
            <v>32.776391599485059</v>
          </cell>
          <cell r="J97">
            <v>34.42948432251945</v>
          </cell>
          <cell r="K97" t="str">
            <v>Yes</v>
          </cell>
          <cell r="L97" t="str">
            <v>Yes</v>
          </cell>
          <cell r="M97" t="str">
            <v>Yes</v>
          </cell>
          <cell r="N97" t="str">
            <v>Yes</v>
          </cell>
          <cell r="O97" t="str">
            <v>Yes</v>
          </cell>
        </row>
        <row r="98">
          <cell r="A98" t="str">
            <v>0658</v>
          </cell>
          <cell r="B98" t="str">
            <v>Dudley-Charlton Reg</v>
          </cell>
          <cell r="C98">
            <v>7.3186826844639272</v>
          </cell>
          <cell r="D98">
            <v>8.2922279760094924</v>
          </cell>
          <cell r="E98">
            <v>6.4584897788902751</v>
          </cell>
          <cell r="F98">
            <v>7.055336336802859</v>
          </cell>
          <cell r="G98">
            <v>5.8011962456010249</v>
          </cell>
          <cell r="H98">
            <v>6.8108202996704339</v>
          </cell>
          <cell r="I98">
            <v>6.9211123453625376</v>
          </cell>
          <cell r="J98">
            <v>7.9469744300432801</v>
          </cell>
          <cell r="K98" t="str">
            <v>No</v>
          </cell>
          <cell r="L98" t="str">
            <v>No</v>
          </cell>
          <cell r="M98" t="str">
            <v>No</v>
          </cell>
          <cell r="N98" t="str">
            <v>No</v>
          </cell>
          <cell r="O98" t="str">
            <v>No</v>
          </cell>
        </row>
        <row r="99">
          <cell r="A99" t="str">
            <v>0082</v>
          </cell>
          <cell r="B99" t="str">
            <v>Duxbury</v>
          </cell>
          <cell r="C99">
            <v>3.1485922506837904</v>
          </cell>
          <cell r="D99">
            <v>3.9797685960078053</v>
          </cell>
          <cell r="E99">
            <v>3.513348692234719</v>
          </cell>
          <cell r="F99">
            <v>2.5230082513728957</v>
          </cell>
          <cell r="G99">
            <v>2.1895552852400879</v>
          </cell>
          <cell r="H99">
            <v>3.6778030602373528</v>
          </cell>
          <cell r="I99">
            <v>2.9500617231887509</v>
          </cell>
          <cell r="J99">
            <v>3.196075516574997</v>
          </cell>
          <cell r="K99" t="str">
            <v>No</v>
          </cell>
          <cell r="L99" t="str">
            <v>No</v>
          </cell>
          <cell r="M99" t="str">
            <v>No</v>
          </cell>
          <cell r="N99" t="str">
            <v>No</v>
          </cell>
          <cell r="O99" t="str">
            <v>No</v>
          </cell>
        </row>
        <row r="100">
          <cell r="A100" t="str">
            <v>0083</v>
          </cell>
          <cell r="B100" t="str">
            <v>East Bridgewater</v>
          </cell>
          <cell r="C100">
            <v>6.100850798920936</v>
          </cell>
          <cell r="D100">
            <v>7.4034869910618486</v>
          </cell>
          <cell r="E100">
            <v>6.4538764502799673</v>
          </cell>
          <cell r="F100">
            <v>5.9262208067940527</v>
          </cell>
          <cell r="G100">
            <v>5.0992685475444084</v>
          </cell>
          <cell r="H100">
            <v>6.4495703471130774</v>
          </cell>
          <cell r="I100">
            <v>4.2353217040547131</v>
          </cell>
          <cell r="J100">
            <v>6.0185209842858498</v>
          </cell>
          <cell r="K100" t="str">
            <v>No</v>
          </cell>
          <cell r="L100" t="str">
            <v>No</v>
          </cell>
          <cell r="M100" t="str">
            <v>No</v>
          </cell>
          <cell r="N100" t="str">
            <v>No</v>
          </cell>
          <cell r="O100" t="str">
            <v>No</v>
          </cell>
        </row>
        <row r="101">
          <cell r="A101" t="str">
            <v>0087</v>
          </cell>
          <cell r="B101" t="str">
            <v>East Longmeadow</v>
          </cell>
          <cell r="C101">
            <v>8.8521923627590606</v>
          </cell>
          <cell r="D101">
            <v>10.681145141194559</v>
          </cell>
          <cell r="E101">
            <v>7.8137807994599529</v>
          </cell>
          <cell r="F101">
            <v>8.892216701079267</v>
          </cell>
          <cell r="G101">
            <v>7.6587777968330188</v>
          </cell>
          <cell r="H101">
            <v>6.7426430906955339</v>
          </cell>
          <cell r="I101">
            <v>7.2008932719047385</v>
          </cell>
          <cell r="J101">
            <v>7.6212080323132927</v>
          </cell>
          <cell r="K101" t="str">
            <v>No</v>
          </cell>
          <cell r="L101" t="str">
            <v>No</v>
          </cell>
          <cell r="M101" t="str">
            <v>No</v>
          </cell>
          <cell r="N101" t="str">
            <v>No</v>
          </cell>
          <cell r="O101" t="str">
            <v>No</v>
          </cell>
        </row>
        <row r="102">
          <cell r="A102" t="str">
            <v>0085</v>
          </cell>
          <cell r="B102" t="str">
            <v>Eastham</v>
          </cell>
          <cell r="C102">
            <v>9.3264248704663206</v>
          </cell>
          <cell r="D102">
            <v>6.3492063492063489</v>
          </cell>
          <cell r="E102">
            <v>6.3829787234042552</v>
          </cell>
          <cell r="F102">
            <v>7.1038251366120218</v>
          </cell>
          <cell r="G102">
            <v>16.483516483516482</v>
          </cell>
          <cell r="H102">
            <v>27.118644067796609</v>
          </cell>
          <cell r="I102">
            <v>21.839080459770116</v>
          </cell>
          <cell r="J102">
            <v>15.555555555555555</v>
          </cell>
          <cell r="K102" t="str">
            <v>No</v>
          </cell>
          <cell r="L102" t="str">
            <v>No</v>
          </cell>
          <cell r="M102" t="str">
            <v>No</v>
          </cell>
          <cell r="N102" t="str">
            <v>No</v>
          </cell>
          <cell r="O102" t="str">
            <v>No</v>
          </cell>
        </row>
        <row r="103">
          <cell r="A103" t="str">
            <v>0086</v>
          </cell>
          <cell r="B103" t="str">
            <v>Easthampton</v>
          </cell>
          <cell r="C103">
            <v>12.79691928026142</v>
          </cell>
          <cell r="D103">
            <v>11.033824794470513</v>
          </cell>
          <cell r="E103">
            <v>10.550123093205722</v>
          </cell>
          <cell r="F103">
            <v>9.3815303899337472</v>
          </cell>
          <cell r="G103">
            <v>8.5935826877381736</v>
          </cell>
          <cell r="H103">
            <v>10.500831296491324</v>
          </cell>
          <cell r="I103">
            <v>8.9111588105213571</v>
          </cell>
          <cell r="J103">
            <v>10.983176231953228</v>
          </cell>
          <cell r="K103" t="str">
            <v>No</v>
          </cell>
          <cell r="L103" t="str">
            <v>No</v>
          </cell>
          <cell r="M103" t="str">
            <v>No</v>
          </cell>
          <cell r="N103" t="str">
            <v>No</v>
          </cell>
          <cell r="O103" t="str">
            <v>No</v>
          </cell>
        </row>
        <row r="104">
          <cell r="A104" t="str">
            <v>0088</v>
          </cell>
          <cell r="B104" t="str">
            <v>Easton</v>
          </cell>
          <cell r="C104">
            <v>4.5862750482966463</v>
          </cell>
          <cell r="D104">
            <v>4.6629876726244408</v>
          </cell>
          <cell r="E104">
            <v>4.0679452410724428</v>
          </cell>
          <cell r="F104">
            <v>5.6575770890660086</v>
          </cell>
          <cell r="G104">
            <v>4.1744799783356221</v>
          </cell>
          <cell r="H104">
            <v>4.109944327612534</v>
          </cell>
          <cell r="I104">
            <v>4.630317694338097</v>
          </cell>
          <cell r="J104">
            <v>5.0877344107956155</v>
          </cell>
          <cell r="K104" t="str">
            <v>No</v>
          </cell>
          <cell r="L104" t="str">
            <v>No</v>
          </cell>
          <cell r="M104" t="str">
            <v>No</v>
          </cell>
          <cell r="N104" t="str">
            <v>No</v>
          </cell>
          <cell r="O104" t="str">
            <v>No</v>
          </cell>
        </row>
        <row r="105">
          <cell r="A105" t="str">
            <v>0089</v>
          </cell>
          <cell r="B105" t="str">
            <v>Edgartown</v>
          </cell>
          <cell r="C105">
            <v>8.3927624211705076</v>
          </cell>
          <cell r="D105">
            <v>7.6093429497783376</v>
          </cell>
          <cell r="E105">
            <v>7.5059453032104635</v>
          </cell>
          <cell r="F105">
            <v>6.5651260504201687</v>
          </cell>
          <cell r="G105">
            <v>5.9722222222222223</v>
          </cell>
          <cell r="H105">
            <v>5.552762415507515</v>
          </cell>
          <cell r="I105">
            <v>9.81793225949699</v>
          </cell>
          <cell r="J105">
            <v>14.580842911877395</v>
          </cell>
          <cell r="K105" t="str">
            <v>No</v>
          </cell>
          <cell r="L105" t="str">
            <v>No</v>
          </cell>
          <cell r="M105" t="str">
            <v>No</v>
          </cell>
          <cell r="N105" t="str">
            <v>No</v>
          </cell>
          <cell r="O105" t="str">
            <v>No</v>
          </cell>
        </row>
        <row r="106">
          <cell r="A106" t="str">
            <v>0452</v>
          </cell>
          <cell r="B106" t="str">
            <v>Edward M. Kennedy Academy for Health Careers (Horace Mann Charter) (District)</v>
          </cell>
          <cell r="C106">
            <v>38.623050088856708</v>
          </cell>
          <cell r="D106">
            <v>38.328813594998699</v>
          </cell>
          <cell r="E106">
            <v>34.279290386896989</v>
          </cell>
          <cell r="F106">
            <v>32.965033696909018</v>
          </cell>
          <cell r="G106">
            <v>33.962739881496482</v>
          </cell>
          <cell r="H106">
            <v>38.618567034218785</v>
          </cell>
          <cell r="I106">
            <v>31.92586498203006</v>
          </cell>
          <cell r="J106">
            <v>35.717049181252413</v>
          </cell>
          <cell r="K106" t="str">
            <v>Yes</v>
          </cell>
          <cell r="L106" t="str">
            <v>Yes</v>
          </cell>
          <cell r="M106" t="str">
            <v>Yes</v>
          </cell>
          <cell r="N106" t="str">
            <v>Yes</v>
          </cell>
          <cell r="O106" t="str">
            <v>Yes</v>
          </cell>
        </row>
        <row r="107">
          <cell r="A107" t="str">
            <v>0091</v>
          </cell>
          <cell r="B107" t="str">
            <v>Erving</v>
          </cell>
          <cell r="C107">
            <v>13.343499809378573</v>
          </cell>
          <cell r="D107">
            <v>14.422187981510012</v>
          </cell>
          <cell r="E107">
            <v>19.962121212121207</v>
          </cell>
          <cell r="F107">
            <v>14.132602193419737</v>
          </cell>
          <cell r="G107">
            <v>12.852425704851406</v>
          </cell>
          <cell r="H107">
            <v>9.1994692613887672</v>
          </cell>
          <cell r="I107">
            <v>13.531095498308613</v>
          </cell>
          <cell r="J107">
            <v>19.918108572183332</v>
          </cell>
          <cell r="K107" t="str">
            <v>Yes</v>
          </cell>
          <cell r="L107" t="str">
            <v>Yes</v>
          </cell>
          <cell r="M107" t="str">
            <v>Yes</v>
          </cell>
          <cell r="N107" t="str">
            <v>Yes</v>
          </cell>
          <cell r="O107" t="str">
            <v>No</v>
          </cell>
        </row>
        <row r="108">
          <cell r="A108" t="str">
            <v>0817</v>
          </cell>
          <cell r="B108" t="str">
            <v>Essex North Shore Agricultural and Technical School District</v>
          </cell>
          <cell r="C108">
            <v>11.051253113488395</v>
          </cell>
          <cell r="D108">
            <v>11.400731566450132</v>
          </cell>
          <cell r="E108">
            <v>8.3118446428857844</v>
          </cell>
          <cell r="F108">
            <v>7.6881511481898794</v>
          </cell>
          <cell r="G108">
            <v>8.2134176913242491</v>
          </cell>
          <cell r="H108">
            <v>6.6177751615575611</v>
          </cell>
          <cell r="I108">
            <v>6.9263232084854343</v>
          </cell>
          <cell r="J108">
            <v>7.3513894917772014</v>
          </cell>
          <cell r="K108" t="str">
            <v>No</v>
          </cell>
          <cell r="L108" t="str">
            <v>No</v>
          </cell>
          <cell r="M108" t="str">
            <v>No</v>
          </cell>
          <cell r="N108" t="str">
            <v>No</v>
          </cell>
          <cell r="O108" t="str">
            <v>No</v>
          </cell>
        </row>
        <row r="109">
          <cell r="A109" t="str">
            <v>0093</v>
          </cell>
          <cell r="B109" t="str">
            <v>Everett</v>
          </cell>
          <cell r="C109">
            <v>21.023469765501211</v>
          </cell>
          <cell r="D109">
            <v>18.756764324637242</v>
          </cell>
          <cell r="E109">
            <v>19.508007327885799</v>
          </cell>
          <cell r="F109">
            <v>19.873413879367277</v>
          </cell>
          <cell r="G109">
            <v>18.029906751361231</v>
          </cell>
          <cell r="H109">
            <v>16.45315904139434</v>
          </cell>
          <cell r="I109">
            <v>16.506489560102231</v>
          </cell>
          <cell r="J109">
            <v>18.762765357430037</v>
          </cell>
          <cell r="K109" t="str">
            <v>Yes</v>
          </cell>
          <cell r="L109" t="str">
            <v>Yes</v>
          </cell>
          <cell r="M109" t="str">
            <v>Yes</v>
          </cell>
          <cell r="N109" t="str">
            <v>Yes</v>
          </cell>
          <cell r="O109" t="str">
            <v>Yes</v>
          </cell>
        </row>
        <row r="110">
          <cell r="A110" t="str">
            <v>0410</v>
          </cell>
          <cell r="B110" t="str">
            <v>Excel Academy Charter (District)</v>
          </cell>
          <cell r="C110">
            <v>26.377875354063431</v>
          </cell>
          <cell r="D110">
            <v>24.94046262531905</v>
          </cell>
          <cell r="E110">
            <v>23.4657970074263</v>
          </cell>
          <cell r="F110">
            <v>21.083866503586698</v>
          </cell>
          <cell r="G110">
            <v>21.184505320580961</v>
          </cell>
          <cell r="H110">
            <v>23.952833825262974</v>
          </cell>
          <cell r="I110">
            <v>21.614070414154938</v>
          </cell>
          <cell r="J110">
            <v>26.321327636098676</v>
          </cell>
          <cell r="K110" t="str">
            <v>Yes</v>
          </cell>
          <cell r="L110" t="str">
            <v>Yes</v>
          </cell>
          <cell r="M110" t="str">
            <v>Yes</v>
          </cell>
          <cell r="N110" t="str">
            <v>Yes</v>
          </cell>
          <cell r="O110" t="str">
            <v>Yes</v>
          </cell>
        </row>
        <row r="111">
          <cell r="A111" t="str">
            <v>0094</v>
          </cell>
          <cell r="B111" t="str">
            <v>Fairhaven</v>
          </cell>
          <cell r="C111">
            <v>12.158362422056824</v>
          </cell>
          <cell r="D111">
            <v>11.077235543018334</v>
          </cell>
          <cell r="E111">
            <v>10.213620488214838</v>
          </cell>
          <cell r="F111">
            <v>11.838357958413669</v>
          </cell>
          <cell r="G111">
            <v>9.7746530126076294</v>
          </cell>
          <cell r="H111">
            <v>9.222308306334229</v>
          </cell>
          <cell r="I111">
            <v>9.4175569266699277</v>
          </cell>
          <cell r="J111">
            <v>10.62825032470114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</row>
        <row r="112">
          <cell r="A112" t="str">
            <v>0095</v>
          </cell>
          <cell r="B112" t="str">
            <v>Fall River</v>
          </cell>
          <cell r="C112">
            <v>31.907494177284583</v>
          </cell>
          <cell r="D112">
            <v>31.458581191578329</v>
          </cell>
          <cell r="E112">
            <v>26.486645848751227</v>
          </cell>
          <cell r="F112">
            <v>31.773808366021527</v>
          </cell>
          <cell r="G112">
            <v>26.819071912018266</v>
          </cell>
          <cell r="H112">
            <v>30.114544144794454</v>
          </cell>
          <cell r="I112">
            <v>26.639737898311626</v>
          </cell>
          <cell r="J112">
            <v>27.63374756523358</v>
          </cell>
          <cell r="K112" t="str">
            <v>Yes</v>
          </cell>
          <cell r="L112" t="str">
            <v>Yes</v>
          </cell>
          <cell r="M112" t="str">
            <v>Yes</v>
          </cell>
          <cell r="N112" t="str">
            <v>Yes</v>
          </cell>
          <cell r="O112" t="str">
            <v>Yes</v>
          </cell>
        </row>
        <row r="113">
          <cell r="A113" t="str">
            <v>0096</v>
          </cell>
          <cell r="B113" t="str">
            <v>Falmouth</v>
          </cell>
          <cell r="C113">
            <v>11.590581088601789</v>
          </cell>
          <cell r="D113">
            <v>10.789957861000651</v>
          </cell>
          <cell r="E113">
            <v>9.3612081090256556</v>
          </cell>
          <cell r="F113">
            <v>10.580781276903661</v>
          </cell>
          <cell r="G113">
            <v>9.6033719299888372</v>
          </cell>
          <cell r="H113">
            <v>8.0137793148795904</v>
          </cell>
          <cell r="I113">
            <v>8.8522143256949981</v>
          </cell>
          <cell r="J113">
            <v>10.264110696342875</v>
          </cell>
          <cell r="K113" t="str">
            <v>No</v>
          </cell>
          <cell r="L113" t="str">
            <v>No</v>
          </cell>
          <cell r="M113" t="str">
            <v>No</v>
          </cell>
          <cell r="N113" t="str">
            <v>No</v>
          </cell>
          <cell r="O113" t="str">
            <v>No</v>
          </cell>
        </row>
        <row r="114">
          <cell r="A114" t="str">
            <v>0662</v>
          </cell>
          <cell r="B114" t="str">
            <v>Farmington River Reg</v>
          </cell>
          <cell r="C114">
            <v>14.685314685314685</v>
          </cell>
          <cell r="D114">
            <v>15.217391304347828</v>
          </cell>
          <cell r="E114">
            <v>10.294117647058822</v>
          </cell>
          <cell r="F114">
            <v>15.789473684210526</v>
          </cell>
          <cell r="G114">
            <v>15.267175572519085</v>
          </cell>
          <cell r="H114">
            <v>11.200000000000001</v>
          </cell>
          <cell r="I114">
            <v>13.821138211382115</v>
          </cell>
          <cell r="J114">
            <v>12.396694214876034</v>
          </cell>
          <cell r="K114" t="str">
            <v>Yes</v>
          </cell>
          <cell r="L114" t="str">
            <v>Yes</v>
          </cell>
          <cell r="M114" t="str">
            <v>Yes</v>
          </cell>
          <cell r="N114" t="str">
            <v>Yes</v>
          </cell>
          <cell r="O114" t="str">
            <v>Yes</v>
          </cell>
        </row>
        <row r="115">
          <cell r="A115" t="str">
            <v>0097</v>
          </cell>
          <cell r="B115" t="str">
            <v>Fitchburg</v>
          </cell>
          <cell r="C115">
            <v>27.394423073929701</v>
          </cell>
          <cell r="D115">
            <v>30.044616568382267</v>
          </cell>
          <cell r="E115">
            <v>24.416344465010216</v>
          </cell>
          <cell r="F115">
            <v>26.081627570754144</v>
          </cell>
          <cell r="G115">
            <v>21.698252778206811</v>
          </cell>
          <cell r="H115">
            <v>25.61878063116761</v>
          </cell>
          <cell r="I115">
            <v>22.187989282642722</v>
          </cell>
          <cell r="J115">
            <v>24.101793028432645</v>
          </cell>
          <cell r="K115" t="str">
            <v>Yes</v>
          </cell>
          <cell r="L115" t="str">
            <v>Yes</v>
          </cell>
          <cell r="M115" t="str">
            <v>Yes</v>
          </cell>
          <cell r="N115" t="str">
            <v>Yes</v>
          </cell>
          <cell r="O115" t="str">
            <v>Yes</v>
          </cell>
        </row>
        <row r="116">
          <cell r="A116" t="str">
            <v>0098</v>
          </cell>
          <cell r="B116" t="str">
            <v>Florida</v>
          </cell>
          <cell r="C116">
            <v>16.572504708097931</v>
          </cell>
          <cell r="D116">
            <v>10.344827586206897</v>
          </cell>
          <cell r="E116">
            <v>18.78531073446328</v>
          </cell>
          <cell r="F116">
            <v>23.611111111111111</v>
          </cell>
          <cell r="G116">
            <v>22.626262626262626</v>
          </cell>
          <cell r="H116">
            <v>23.823529411764703</v>
          </cell>
          <cell r="I116">
            <v>26.349431818181817</v>
          </cell>
          <cell r="J116">
            <v>21.212121212121211</v>
          </cell>
          <cell r="K116" t="str">
            <v>Yes</v>
          </cell>
          <cell r="L116" t="str">
            <v>Yes</v>
          </cell>
          <cell r="M116" t="str">
            <v>Yes</v>
          </cell>
          <cell r="N116" t="str">
            <v>Yes</v>
          </cell>
          <cell r="O116" t="str">
            <v>Yes</v>
          </cell>
        </row>
        <row r="117">
          <cell r="A117" t="str">
            <v>0413</v>
          </cell>
          <cell r="B117" t="str">
            <v>Four Rivers Charter Public (District)</v>
          </cell>
          <cell r="C117">
            <v>16.142337754530679</v>
          </cell>
          <cell r="D117">
            <v>15.933101532366939</v>
          </cell>
          <cell r="E117">
            <v>13.397618667223018</v>
          </cell>
          <cell r="F117">
            <v>9.9229845120585125</v>
          </cell>
          <cell r="G117">
            <v>10.891966206428384</v>
          </cell>
          <cell r="H117">
            <v>10.124599945357524</v>
          </cell>
          <cell r="I117">
            <v>11.297522735360905</v>
          </cell>
          <cell r="J117">
            <v>13.455708796603203</v>
          </cell>
          <cell r="K117" t="str">
            <v>Yes</v>
          </cell>
          <cell r="L117" t="str">
            <v>Yes</v>
          </cell>
          <cell r="M117" t="str">
            <v>Yes</v>
          </cell>
          <cell r="N117" t="str">
            <v>No</v>
          </cell>
          <cell r="O117" t="str">
            <v>No</v>
          </cell>
        </row>
        <row r="118">
          <cell r="A118" t="str">
            <v>0099</v>
          </cell>
          <cell r="B118" t="str">
            <v>Foxborough</v>
          </cell>
          <cell r="C118">
            <v>5.5044081386479338</v>
          </cell>
          <cell r="D118">
            <v>4.4091886108191547</v>
          </cell>
          <cell r="E118">
            <v>4.2395736006115676</v>
          </cell>
          <cell r="F118">
            <v>4.6849634606998931</v>
          </cell>
          <cell r="G118">
            <v>4.3640269018945261</v>
          </cell>
          <cell r="H118">
            <v>4.5774510947769613</v>
          </cell>
          <cell r="I118">
            <v>3.66068603968003</v>
          </cell>
          <cell r="J118">
            <v>5.6353448303045788</v>
          </cell>
          <cell r="K118" t="str">
            <v>No</v>
          </cell>
          <cell r="L118" t="str">
            <v>No</v>
          </cell>
          <cell r="M118" t="str">
            <v>No</v>
          </cell>
          <cell r="N118" t="str">
            <v>No</v>
          </cell>
          <cell r="O118" t="str">
            <v>No</v>
          </cell>
        </row>
        <row r="119">
          <cell r="A119" t="str">
            <v>0446</v>
          </cell>
          <cell r="B119" t="str">
            <v>Foxborough Regional Charter (District)</v>
          </cell>
          <cell r="C119">
            <v>6.7759315989244975</v>
          </cell>
          <cell r="D119">
            <v>8.207879204115093</v>
          </cell>
          <cell r="E119">
            <v>8.0971745196404612</v>
          </cell>
          <cell r="F119">
            <v>8.1529824481350968</v>
          </cell>
          <cell r="G119">
            <v>8.404729305144464</v>
          </cell>
          <cell r="H119">
            <v>9.7255937933624939</v>
          </cell>
          <cell r="I119">
            <v>9.1005194629151003</v>
          </cell>
          <cell r="J119">
            <v>11.214381610666186</v>
          </cell>
          <cell r="K119" t="str">
            <v>No</v>
          </cell>
          <cell r="L119" t="str">
            <v>No</v>
          </cell>
          <cell r="M119" t="str">
            <v>No</v>
          </cell>
          <cell r="N119" t="str">
            <v>No</v>
          </cell>
          <cell r="O119" t="str">
            <v>No</v>
          </cell>
        </row>
        <row r="120">
          <cell r="A120" t="str">
            <v>0100</v>
          </cell>
          <cell r="B120" t="str">
            <v>Framingham</v>
          </cell>
          <cell r="C120">
            <v>15.063104902797683</v>
          </cell>
          <cell r="D120">
            <v>13.275425881934478</v>
          </cell>
          <cell r="E120">
            <v>14.176531504266348</v>
          </cell>
          <cell r="F120">
            <v>15.246937415302179</v>
          </cell>
          <cell r="G120">
            <v>13.17820286311418</v>
          </cell>
          <cell r="H120">
            <v>11.781399017344024</v>
          </cell>
          <cell r="I120">
            <v>12.263245947673179</v>
          </cell>
          <cell r="J120">
            <v>13.338372111772195</v>
          </cell>
          <cell r="K120" t="str">
            <v>Yes</v>
          </cell>
          <cell r="L120" t="str">
            <v>Yes</v>
          </cell>
          <cell r="M120" t="str">
            <v>Yes</v>
          </cell>
          <cell r="N120" t="str">
            <v>Yes</v>
          </cell>
          <cell r="O120" t="str">
            <v>Yes</v>
          </cell>
        </row>
        <row r="121">
          <cell r="A121" t="str">
            <v>0478</v>
          </cell>
          <cell r="B121" t="str">
            <v>Francis W. Parker Charter Essential (District)</v>
          </cell>
          <cell r="C121">
            <v>1.593496900004528</v>
          </cell>
          <cell r="D121">
            <v>3.436103107315855</v>
          </cell>
          <cell r="E121">
            <v>3.5077594603990279</v>
          </cell>
          <cell r="F121">
            <v>5.173174412069673</v>
          </cell>
          <cell r="G121">
            <v>4.1160757499177203</v>
          </cell>
          <cell r="H121">
            <v>4.1644517449400444</v>
          </cell>
          <cell r="I121">
            <v>3.7856476864914286</v>
          </cell>
          <cell r="J121">
            <v>3.3726711310001334</v>
          </cell>
          <cell r="K121" t="str">
            <v>No</v>
          </cell>
          <cell r="L121" t="str">
            <v>No</v>
          </cell>
          <cell r="M121" t="str">
            <v>No</v>
          </cell>
          <cell r="N121" t="str">
            <v>No</v>
          </cell>
          <cell r="O121" t="str">
            <v>No</v>
          </cell>
        </row>
        <row r="122">
          <cell r="A122" t="str">
            <v>0101</v>
          </cell>
          <cell r="B122" t="str">
            <v>Franklin</v>
          </cell>
          <cell r="C122">
            <v>3.1852786388868868</v>
          </cell>
          <cell r="D122">
            <v>2.8547362296610226</v>
          </cell>
          <cell r="E122">
            <v>2.826389005139192</v>
          </cell>
          <cell r="F122">
            <v>3.1318664369224241</v>
          </cell>
          <cell r="G122">
            <v>2.82921617979467</v>
          </cell>
          <cell r="H122">
            <v>2.8956884102951932</v>
          </cell>
          <cell r="I122">
            <v>2.6408276408276405</v>
          </cell>
          <cell r="J122">
            <v>3.9043729101516123</v>
          </cell>
          <cell r="K122" t="str">
            <v>No</v>
          </cell>
          <cell r="L122" t="str">
            <v>No</v>
          </cell>
          <cell r="M122" t="str">
            <v>No</v>
          </cell>
          <cell r="N122" t="str">
            <v>No</v>
          </cell>
          <cell r="O122" t="str">
            <v>No</v>
          </cell>
        </row>
        <row r="123">
          <cell r="A123" t="str">
            <v>0818</v>
          </cell>
          <cell r="B123" t="str">
            <v>Franklin County Regional Vocational Technical</v>
          </cell>
          <cell r="C123">
            <v>18.625536252964782</v>
          </cell>
          <cell r="D123">
            <v>20.138072472694788</v>
          </cell>
          <cell r="E123">
            <v>16.183960995439218</v>
          </cell>
          <cell r="F123">
            <v>13.988500733910842</v>
          </cell>
          <cell r="G123">
            <v>15.69684521539148</v>
          </cell>
          <cell r="H123">
            <v>14.206267936069874</v>
          </cell>
          <cell r="I123">
            <v>14.701199016859526</v>
          </cell>
          <cell r="J123">
            <v>17.919942262437402</v>
          </cell>
          <cell r="K123" t="str">
            <v>Yes</v>
          </cell>
          <cell r="L123" t="str">
            <v>Yes</v>
          </cell>
          <cell r="M123" t="str">
            <v>Yes</v>
          </cell>
          <cell r="N123" t="str">
            <v>Yes</v>
          </cell>
          <cell r="O123" t="str">
            <v>No</v>
          </cell>
        </row>
        <row r="124">
          <cell r="A124" t="str">
            <v>0665</v>
          </cell>
          <cell r="B124" t="str">
            <v>Freetown-Lakeville</v>
          </cell>
          <cell r="C124">
            <v>8.9338892197736754</v>
          </cell>
          <cell r="D124">
            <v>7.8130807554480475</v>
          </cell>
          <cell r="E124">
            <v>6.5551251471061649</v>
          </cell>
          <cell r="F124">
            <v>7.5659617213631529</v>
          </cell>
          <cell r="G124">
            <v>6.9715869715869738</v>
          </cell>
          <cell r="H124">
            <v>7.741330253260835</v>
          </cell>
          <cell r="I124">
            <v>5.8110595390525015</v>
          </cell>
          <cell r="J124">
            <v>6.6182295035486129</v>
          </cell>
          <cell r="K124" t="str">
            <v>No</v>
          </cell>
          <cell r="L124" t="str">
            <v>No</v>
          </cell>
          <cell r="M124" t="str">
            <v>No</v>
          </cell>
          <cell r="N124" t="str">
            <v>No</v>
          </cell>
          <cell r="O124" t="str">
            <v>No</v>
          </cell>
        </row>
        <row r="125">
          <cell r="A125" t="str">
            <v>0670</v>
          </cell>
          <cell r="B125" t="str">
            <v>Frontier</v>
          </cell>
          <cell r="C125">
            <v>6.4142461964038722</v>
          </cell>
          <cell r="D125">
            <v>5.958645670875887</v>
          </cell>
          <cell r="E125">
            <v>5.2373855652544146</v>
          </cell>
          <cell r="F125">
            <v>5.4766241651487571</v>
          </cell>
          <cell r="G125">
            <v>4.9687389926030345</v>
          </cell>
          <cell r="H125">
            <v>5.5084438646082452</v>
          </cell>
          <cell r="I125">
            <v>5.1219059979605106</v>
          </cell>
          <cell r="J125">
            <v>8.9204545454545396</v>
          </cell>
          <cell r="K125" t="str">
            <v>No</v>
          </cell>
          <cell r="L125" t="str">
            <v>No</v>
          </cell>
          <cell r="M125" t="str">
            <v>No</v>
          </cell>
          <cell r="N125" t="str">
            <v>No</v>
          </cell>
          <cell r="O125" t="str">
            <v>No</v>
          </cell>
        </row>
        <row r="126">
          <cell r="A126" t="str">
            <v>0103</v>
          </cell>
          <cell r="B126" t="str">
            <v>Gardner</v>
          </cell>
          <cell r="C126">
            <v>23.676908051100259</v>
          </cell>
          <cell r="D126">
            <v>26.838549844529897</v>
          </cell>
          <cell r="E126">
            <v>21.415982693898322</v>
          </cell>
          <cell r="F126">
            <v>20.098426158767385</v>
          </cell>
          <cell r="G126">
            <v>15.825612753634728</v>
          </cell>
          <cell r="H126">
            <v>18.864803858152698</v>
          </cell>
          <cell r="I126">
            <v>16.724883758587985</v>
          </cell>
          <cell r="J126">
            <v>19.015301363105788</v>
          </cell>
          <cell r="K126" t="str">
            <v>Yes</v>
          </cell>
          <cell r="L126" t="str">
            <v>Yes</v>
          </cell>
          <cell r="M126" t="str">
            <v>Yes</v>
          </cell>
          <cell r="N126" t="str">
            <v>Yes</v>
          </cell>
          <cell r="O126" t="str">
            <v>Yes</v>
          </cell>
        </row>
        <row r="127">
          <cell r="A127" t="str">
            <v>0672</v>
          </cell>
          <cell r="B127" t="str">
            <v>Gateway</v>
          </cell>
          <cell r="C127">
            <v>9.7839593154334921</v>
          </cell>
          <cell r="D127">
            <v>11.384482758620686</v>
          </cell>
          <cell r="E127">
            <v>9.3444693630294093</v>
          </cell>
          <cell r="F127">
            <v>9.8201139491709935</v>
          </cell>
          <cell r="G127">
            <v>10.879423825769328</v>
          </cell>
          <cell r="H127">
            <v>8.894590811992046</v>
          </cell>
          <cell r="I127">
            <v>9.3984452557516285</v>
          </cell>
          <cell r="J127">
            <v>20.39246196403872</v>
          </cell>
          <cell r="K127" t="str">
            <v>No</v>
          </cell>
          <cell r="L127" t="str">
            <v>No</v>
          </cell>
          <cell r="M127" t="str">
            <v>No</v>
          </cell>
          <cell r="N127" t="str">
            <v>No</v>
          </cell>
          <cell r="O127" t="str">
            <v>No</v>
          </cell>
        </row>
        <row r="128">
          <cell r="A128" t="str">
            <v>0105</v>
          </cell>
          <cell r="B128" t="str">
            <v>Georgetown</v>
          </cell>
          <cell r="C128">
            <v>3.7860329874166552</v>
          </cell>
          <cell r="D128">
            <v>3.4275667969240544</v>
          </cell>
          <cell r="E128">
            <v>3.1221029048207662</v>
          </cell>
          <cell r="F128">
            <v>3.7308172554074188</v>
          </cell>
          <cell r="G128">
            <v>3.5121419327225865</v>
          </cell>
          <cell r="H128">
            <v>3.7499999999999991</v>
          </cell>
          <cell r="I128">
            <v>3.4726216544398363</v>
          </cell>
          <cell r="J128">
            <v>4.6930410862048006</v>
          </cell>
          <cell r="K128" t="str">
            <v>No</v>
          </cell>
          <cell r="L128" t="str">
            <v>No</v>
          </cell>
          <cell r="M128" t="str">
            <v>No</v>
          </cell>
          <cell r="N128" t="str">
            <v>No</v>
          </cell>
          <cell r="O128" t="str">
            <v>No</v>
          </cell>
        </row>
        <row r="129">
          <cell r="A129" t="str">
            <v>0674</v>
          </cell>
          <cell r="B129" t="str">
            <v>Gill-Montague</v>
          </cell>
          <cell r="C129">
            <v>21.431753385602288</v>
          </cell>
          <cell r="D129">
            <v>21.716605244885969</v>
          </cell>
          <cell r="E129">
            <v>18.484076270459887</v>
          </cell>
          <cell r="F129">
            <v>16.10429447852761</v>
          </cell>
          <cell r="G129">
            <v>14.478899252008492</v>
          </cell>
          <cell r="H129">
            <v>12.670653822742247</v>
          </cell>
          <cell r="I129">
            <v>14.820471107717331</v>
          </cell>
          <cell r="J129">
            <v>16.099699872237803</v>
          </cell>
          <cell r="K129" t="str">
            <v>Yes</v>
          </cell>
          <cell r="L129" t="str">
            <v>Yes</v>
          </cell>
          <cell r="M129" t="str">
            <v>Yes</v>
          </cell>
          <cell r="N129" t="str">
            <v>Yes</v>
          </cell>
          <cell r="O129" t="str">
            <v>Yes</v>
          </cell>
        </row>
        <row r="130">
          <cell r="A130" t="str">
            <v>0496</v>
          </cell>
          <cell r="B130" t="str">
            <v>Global Learning Charter Public (District)</v>
          </cell>
          <cell r="C130">
            <v>24.439202489848249</v>
          </cell>
          <cell r="D130">
            <v>24.081849477799068</v>
          </cell>
          <cell r="E130">
            <v>19.189744171976521</v>
          </cell>
          <cell r="F130">
            <v>23.797083990019736</v>
          </cell>
          <cell r="G130">
            <v>19.389089243621925</v>
          </cell>
          <cell r="H130">
            <v>21.043843681081849</v>
          </cell>
          <cell r="I130">
            <v>20.70676010370186</v>
          </cell>
          <cell r="J130">
            <v>24.144480721849842</v>
          </cell>
          <cell r="K130" t="str">
            <v>Yes</v>
          </cell>
          <cell r="L130" t="str">
            <v>Yes</v>
          </cell>
          <cell r="M130" t="str">
            <v>Yes</v>
          </cell>
          <cell r="N130" t="str">
            <v>Yes</v>
          </cell>
          <cell r="O130" t="str">
            <v>Yes</v>
          </cell>
        </row>
        <row r="131">
          <cell r="A131" t="str">
            <v>0107</v>
          </cell>
          <cell r="B131" t="str">
            <v>Gloucester</v>
          </cell>
          <cell r="C131">
            <v>12.565980001378064</v>
          </cell>
          <cell r="D131">
            <v>13.039994549059756</v>
          </cell>
          <cell r="E131">
            <v>12.717848055687714</v>
          </cell>
          <cell r="F131">
            <v>11.157246541023026</v>
          </cell>
          <cell r="G131">
            <v>11.723681376808386</v>
          </cell>
          <cell r="H131">
            <v>11.055499284486277</v>
          </cell>
          <cell r="I131">
            <v>12.831487716834006</v>
          </cell>
          <cell r="J131">
            <v>13.118709469682543</v>
          </cell>
          <cell r="K131" t="str">
            <v>No</v>
          </cell>
          <cell r="L131" t="str">
            <v>No</v>
          </cell>
          <cell r="M131" t="str">
            <v>No</v>
          </cell>
          <cell r="N131" t="str">
            <v>No</v>
          </cell>
          <cell r="O131" t="str">
            <v>No</v>
          </cell>
        </row>
        <row r="132">
          <cell r="A132" t="str">
            <v>0109</v>
          </cell>
          <cell r="B132" t="str">
            <v>Gosnold</v>
          </cell>
          <cell r="C132">
            <v>16.666666666666664</v>
          </cell>
          <cell r="D132">
            <v>16.666666666666664</v>
          </cell>
          <cell r="E132">
            <v>16.666666666666664</v>
          </cell>
          <cell r="F132">
            <v>16.666666666666664</v>
          </cell>
          <cell r="G132">
            <v>16.666666666666664</v>
          </cell>
          <cell r="H132">
            <v>16.666666666666664</v>
          </cell>
          <cell r="I132">
            <v>16.666666666666664</v>
          </cell>
          <cell r="J132">
            <v>33.333333333333329</v>
          </cell>
          <cell r="K132" t="str">
            <v>No</v>
          </cell>
          <cell r="L132" t="str">
            <v>Yes</v>
          </cell>
          <cell r="M132" t="str">
            <v>Yes</v>
          </cell>
          <cell r="N132" t="str">
            <v>Yes</v>
          </cell>
          <cell r="O132" t="str">
            <v>Yes</v>
          </cell>
        </row>
        <row r="133">
          <cell r="A133" t="str">
            <v>0110</v>
          </cell>
          <cell r="B133" t="str">
            <v>Grafton</v>
          </cell>
          <cell r="C133">
            <v>6.8852680989348283</v>
          </cell>
          <cell r="D133">
            <v>6.1742030970421258</v>
          </cell>
          <cell r="E133">
            <v>4.3561740291887627</v>
          </cell>
          <cell r="F133">
            <v>4.2965595218866088</v>
          </cell>
          <cell r="G133">
            <v>3.4613044044719232</v>
          </cell>
          <cell r="H133">
            <v>4.2384100163891043</v>
          </cell>
          <cell r="I133">
            <v>3.6663770925080614</v>
          </cell>
          <cell r="J133">
            <v>3.8333952808164429</v>
          </cell>
          <cell r="K133" t="str">
            <v>No</v>
          </cell>
          <cell r="L133" t="str">
            <v>No</v>
          </cell>
          <cell r="M133" t="str">
            <v>No</v>
          </cell>
          <cell r="N133" t="str">
            <v>No</v>
          </cell>
          <cell r="O133" t="str">
            <v>No</v>
          </cell>
        </row>
        <row r="134">
          <cell r="A134" t="str">
            <v>0111</v>
          </cell>
          <cell r="B134" t="str">
            <v>Granby</v>
          </cell>
          <cell r="C134">
            <v>9.013088079235942</v>
          </cell>
          <cell r="D134">
            <v>6.7735220444580051</v>
          </cell>
          <cell r="E134">
            <v>7.5025479477439081</v>
          </cell>
          <cell r="F134">
            <v>6.1070049641478201</v>
          </cell>
          <cell r="G134">
            <v>6.6209639126305824</v>
          </cell>
          <cell r="H134">
            <v>7.7067782715623254</v>
          </cell>
          <cell r="I134">
            <v>6.1403946624072407</v>
          </cell>
          <cell r="J134">
            <v>8.6912612683889439</v>
          </cell>
          <cell r="K134" t="str">
            <v>No</v>
          </cell>
          <cell r="L134" t="str">
            <v>No</v>
          </cell>
          <cell r="M134" t="str">
            <v>No</v>
          </cell>
          <cell r="N134" t="str">
            <v>No</v>
          </cell>
          <cell r="O134" t="str">
            <v>No</v>
          </cell>
        </row>
        <row r="135">
          <cell r="A135" t="str">
            <v>0821</v>
          </cell>
          <cell r="B135" t="str">
            <v>Greater Fall River Regional Vocational Technical</v>
          </cell>
          <cell r="C135">
            <v>18.650274420658157</v>
          </cell>
          <cell r="D135">
            <v>19.15186871052504</v>
          </cell>
          <cell r="E135">
            <v>15.141563971500288</v>
          </cell>
          <cell r="F135">
            <v>16.939858542834251</v>
          </cell>
          <cell r="G135">
            <v>14.46375973552996</v>
          </cell>
          <cell r="H135">
            <v>16.301531472726509</v>
          </cell>
          <cell r="I135">
            <v>15.460748959417172</v>
          </cell>
          <cell r="J135">
            <v>17.137623632225932</v>
          </cell>
          <cell r="K135" t="str">
            <v>Yes</v>
          </cell>
          <cell r="L135" t="str">
            <v>Yes</v>
          </cell>
          <cell r="M135" t="str">
            <v>Yes</v>
          </cell>
          <cell r="N135" t="str">
            <v>Yes</v>
          </cell>
          <cell r="O135" t="str">
            <v>Yes</v>
          </cell>
        </row>
        <row r="136">
          <cell r="A136" t="str">
            <v>0823</v>
          </cell>
          <cell r="B136" t="str">
            <v>Greater Lawrence Regional Vocational Technical</v>
          </cell>
          <cell r="C136">
            <v>27.121535087341964</v>
          </cell>
          <cell r="D136">
            <v>29.902430006041943</v>
          </cell>
          <cell r="E136">
            <v>24.826041274889025</v>
          </cell>
          <cell r="F136">
            <v>22.2071279801918</v>
          </cell>
          <cell r="G136">
            <v>22.034922196112102</v>
          </cell>
          <cell r="H136">
            <v>18.522547856652178</v>
          </cell>
          <cell r="I136">
            <v>18.243095654421065</v>
          </cell>
          <cell r="J136">
            <v>21.137939640326501</v>
          </cell>
          <cell r="K136" t="str">
            <v>Yes</v>
          </cell>
          <cell r="L136" t="str">
            <v>Yes</v>
          </cell>
          <cell r="M136" t="str">
            <v>Yes</v>
          </cell>
          <cell r="N136" t="str">
            <v>Yes</v>
          </cell>
          <cell r="O136" t="str">
            <v>Yes</v>
          </cell>
        </row>
        <row r="137">
          <cell r="A137" t="str">
            <v>0828</v>
          </cell>
          <cell r="B137" t="str">
            <v>Greater Lowell Regional Vocational Technical</v>
          </cell>
          <cell r="C137">
            <v>18.507178659735207</v>
          </cell>
          <cell r="D137">
            <v>16.452700087326036</v>
          </cell>
          <cell r="E137">
            <v>16.879375487275897</v>
          </cell>
          <cell r="F137">
            <v>18.093952084025144</v>
          </cell>
          <cell r="G137">
            <v>15.721001694912074</v>
          </cell>
          <cell r="H137">
            <v>14.278306661509621</v>
          </cell>
          <cell r="I137">
            <v>15.084665723902988</v>
          </cell>
          <cell r="J137">
            <v>14.270828840122222</v>
          </cell>
          <cell r="K137" t="str">
            <v>Yes</v>
          </cell>
          <cell r="L137" t="str">
            <v>Yes</v>
          </cell>
          <cell r="M137" t="str">
            <v>Yes</v>
          </cell>
          <cell r="N137" t="str">
            <v>Yes</v>
          </cell>
          <cell r="O137" t="str">
            <v>Yes</v>
          </cell>
        </row>
        <row r="138">
          <cell r="A138" t="str">
            <v>0825</v>
          </cell>
          <cell r="B138" t="str">
            <v>Greater New Bedford Regional Vocational Technical</v>
          </cell>
          <cell r="C138">
            <v>19.138042900505315</v>
          </cell>
          <cell r="D138">
            <v>18.849206849213225</v>
          </cell>
          <cell r="E138">
            <v>15.046799116512489</v>
          </cell>
          <cell r="F138">
            <v>16.795577727109961</v>
          </cell>
          <cell r="G138">
            <v>14.481026547004131</v>
          </cell>
          <cell r="H138">
            <v>15.337831197161822</v>
          </cell>
          <cell r="I138">
            <v>15.268076240449288</v>
          </cell>
          <cell r="J138">
            <v>17.11129089967616</v>
          </cell>
          <cell r="K138" t="str">
            <v>Yes</v>
          </cell>
          <cell r="L138" t="str">
            <v>Yes</v>
          </cell>
          <cell r="M138" t="str">
            <v>Yes</v>
          </cell>
          <cell r="N138" t="str">
            <v>Yes</v>
          </cell>
          <cell r="O138" t="str">
            <v>Yes</v>
          </cell>
        </row>
        <row r="139">
          <cell r="A139" t="str">
            <v>0114</v>
          </cell>
          <cell r="B139" t="str">
            <v>Greenfield</v>
          </cell>
          <cell r="C139">
            <v>22.897272578801239</v>
          </cell>
          <cell r="D139">
            <v>22.041245866078732</v>
          </cell>
          <cell r="E139">
            <v>20.887249827467205</v>
          </cell>
          <cell r="F139">
            <v>17.646837685558936</v>
          </cell>
          <cell r="G139">
            <v>18.084193600691805</v>
          </cell>
          <cell r="H139">
            <v>16.499979414167797</v>
          </cell>
          <cell r="I139">
            <v>18.63618491872095</v>
          </cell>
          <cell r="J139">
            <v>20.25089605734766</v>
          </cell>
          <cell r="K139" t="str">
            <v>Yes</v>
          </cell>
          <cell r="L139" t="str">
            <v>Yes</v>
          </cell>
          <cell r="M139" t="str">
            <v>Yes</v>
          </cell>
          <cell r="N139" t="str">
            <v>Yes</v>
          </cell>
          <cell r="O139" t="str">
            <v>Yes</v>
          </cell>
        </row>
        <row r="140">
          <cell r="A140" t="str">
            <v>3901</v>
          </cell>
          <cell r="B140" t="str">
            <v>Greenfield Commonwealth Virtual District</v>
          </cell>
          <cell r="C140">
            <v>23.969672429856132</v>
          </cell>
          <cell r="D140">
            <v>24.733001504825904</v>
          </cell>
          <cell r="E140">
            <v>23.014265311106861</v>
          </cell>
          <cell r="F140">
            <v>22.720442798596196</v>
          </cell>
          <cell r="G140">
            <v>26.825992026001654</v>
          </cell>
          <cell r="H140">
            <v>18.680286806890773</v>
          </cell>
          <cell r="I140">
            <v>16.663436959948783</v>
          </cell>
          <cell r="J140">
            <v>21.774325690408663</v>
          </cell>
          <cell r="K140" t="str">
            <v>Yes</v>
          </cell>
          <cell r="L140" t="str">
            <v>Yes</v>
          </cell>
          <cell r="M140" t="str">
            <v>Yes</v>
          </cell>
          <cell r="N140" t="str">
            <v>Yes</v>
          </cell>
          <cell r="O140" t="str">
            <v>Yes</v>
          </cell>
        </row>
        <row r="141">
          <cell r="A141" t="str">
            <v>0673</v>
          </cell>
          <cell r="B141" t="str">
            <v>Groton-Dunstable</v>
          </cell>
          <cell r="C141">
            <v>2.5412430346439319</v>
          </cell>
          <cell r="D141">
            <v>1.9049975259772391</v>
          </cell>
          <cell r="E141">
            <v>1.6423771048855988</v>
          </cell>
          <cell r="F141">
            <v>2.0371752035553232</v>
          </cell>
          <cell r="G141">
            <v>1.9555649214650004</v>
          </cell>
          <cell r="H141">
            <v>1.983464683631583</v>
          </cell>
          <cell r="I141">
            <v>2.4994993906869514</v>
          </cell>
          <cell r="J141">
            <v>2.3808305120686732</v>
          </cell>
          <cell r="K141" t="str">
            <v>No</v>
          </cell>
          <cell r="L141" t="str">
            <v>No</v>
          </cell>
          <cell r="M141" t="str">
            <v>No</v>
          </cell>
          <cell r="N141" t="str">
            <v>No</v>
          </cell>
          <cell r="O141" t="str">
            <v>No</v>
          </cell>
        </row>
        <row r="142">
          <cell r="A142" t="str">
            <v>0117</v>
          </cell>
          <cell r="B142" t="str">
            <v>Hadley</v>
          </cell>
          <cell r="C142">
            <v>9.4010206822455</v>
          </cell>
          <cell r="D142">
            <v>8.453968770331814</v>
          </cell>
          <cell r="E142">
            <v>8.5852033660589093</v>
          </cell>
          <cell r="F142">
            <v>7.2695160720593393</v>
          </cell>
          <cell r="G142">
            <v>6.5671641791044761</v>
          </cell>
          <cell r="H142">
            <v>7.2549019607843119</v>
          </cell>
          <cell r="I142">
            <v>5.013150734627243</v>
          </cell>
          <cell r="J142">
            <v>7.9362101313320794</v>
          </cell>
          <cell r="K142" t="str">
            <v>No</v>
          </cell>
          <cell r="L142" t="str">
            <v>No</v>
          </cell>
          <cell r="M142" t="str">
            <v>No</v>
          </cell>
          <cell r="N142" t="str">
            <v>No</v>
          </cell>
          <cell r="O142" t="str">
            <v>No</v>
          </cell>
        </row>
        <row r="143">
          <cell r="A143" t="str">
            <v>0118</v>
          </cell>
          <cell r="B143" t="str">
            <v>Halifax</v>
          </cell>
          <cell r="C143">
            <v>9.3093093093093096</v>
          </cell>
          <cell r="D143">
            <v>9.0352025391235848</v>
          </cell>
          <cell r="E143">
            <v>8.4355828220858893</v>
          </cell>
          <cell r="F143">
            <v>6.7292644757433493</v>
          </cell>
          <cell r="G143">
            <v>4.850456937136526</v>
          </cell>
          <cell r="H143">
            <v>5.9651634454784057</v>
          </cell>
          <cell r="I143">
            <v>4.5924138451097205</v>
          </cell>
          <cell r="J143">
            <v>5.8513460127546697</v>
          </cell>
          <cell r="K143" t="str">
            <v>No</v>
          </cell>
          <cell r="L143" t="str">
            <v>No</v>
          </cell>
          <cell r="M143" t="str">
            <v>No</v>
          </cell>
          <cell r="N143" t="str">
            <v>No</v>
          </cell>
          <cell r="O143" t="str">
            <v>No</v>
          </cell>
        </row>
        <row r="144">
          <cell r="A144" t="str">
            <v>0675</v>
          </cell>
          <cell r="B144" t="str">
            <v>Hamilton-Wenham</v>
          </cell>
          <cell r="C144">
            <v>3.8070569836770605</v>
          </cell>
          <cell r="D144">
            <v>5.3597720324894045</v>
          </cell>
          <cell r="E144">
            <v>5.7768701393162853</v>
          </cell>
          <cell r="F144">
            <v>4.8812211642289185</v>
          </cell>
          <cell r="G144">
            <v>4.820549610410314</v>
          </cell>
          <cell r="H144">
            <v>5.0150331572440159</v>
          </cell>
          <cell r="I144">
            <v>4.8392899113108641</v>
          </cell>
          <cell r="J144">
            <v>3.3774092335275667</v>
          </cell>
          <cell r="K144" t="str">
            <v>No</v>
          </cell>
          <cell r="L144" t="str">
            <v>No</v>
          </cell>
          <cell r="M144" t="str">
            <v>No</v>
          </cell>
          <cell r="N144" t="str">
            <v>No</v>
          </cell>
          <cell r="O144" t="str">
            <v>No</v>
          </cell>
        </row>
        <row r="145">
          <cell r="A145" t="str">
            <v>0499</v>
          </cell>
          <cell r="B145" t="str">
            <v>Hampden Charter School of Science East (District)</v>
          </cell>
          <cell r="C145">
            <v>23.675729265503477</v>
          </cell>
          <cell r="D145">
            <v>24.884947692979477</v>
          </cell>
          <cell r="E145">
            <v>20.348852521251612</v>
          </cell>
          <cell r="F145">
            <v>22.694520315092173</v>
          </cell>
          <cell r="G145">
            <v>24.711756923064865</v>
          </cell>
          <cell r="H145">
            <v>18.290958337859983</v>
          </cell>
          <cell r="I145">
            <v>22.064413304382846</v>
          </cell>
          <cell r="J145">
            <v>28.49442169120254</v>
          </cell>
          <cell r="K145" t="str">
            <v>Yes</v>
          </cell>
          <cell r="L145" t="str">
            <v>Yes</v>
          </cell>
          <cell r="M145" t="str">
            <v>Yes</v>
          </cell>
          <cell r="N145" t="str">
            <v>Yes</v>
          </cell>
          <cell r="O145" t="str">
            <v>Yes</v>
          </cell>
        </row>
        <row r="146">
          <cell r="A146" t="str">
            <v>3516</v>
          </cell>
          <cell r="B146" t="str">
            <v>Hampden Charter School of Science West (District)</v>
          </cell>
          <cell r="C146" t="str">
            <v xml:space="preserve"> </v>
          </cell>
          <cell r="D146" t="str">
            <v xml:space="preserve"> </v>
          </cell>
          <cell r="E146" t="str">
            <v xml:space="preserve"> </v>
          </cell>
          <cell r="F146">
            <v>23.156004604327332</v>
          </cell>
          <cell r="G146">
            <v>28.985035767027746</v>
          </cell>
          <cell r="H146">
            <v>18.0084862451587</v>
          </cell>
          <cell r="I146">
            <v>21.77641450774431</v>
          </cell>
          <cell r="J146">
            <v>27.603488434475054</v>
          </cell>
          <cell r="K146" t="str">
            <v>Yes</v>
          </cell>
          <cell r="L146" t="str">
            <v>Yes</v>
          </cell>
          <cell r="M146" t="str">
            <v>Yes</v>
          </cell>
          <cell r="N146" t="str">
            <v>Yes</v>
          </cell>
          <cell r="O146" t="str">
            <v>Yes</v>
          </cell>
        </row>
        <row r="147">
          <cell r="A147" t="str">
            <v>0680</v>
          </cell>
          <cell r="B147" t="str">
            <v>Hampden-Wilbraham</v>
          </cell>
          <cell r="C147">
            <v>6.1882517517455025</v>
          </cell>
          <cell r="D147">
            <v>6.3397062957315775</v>
          </cell>
          <cell r="E147">
            <v>6.016501733269541</v>
          </cell>
          <cell r="F147">
            <v>6.3112797011591644</v>
          </cell>
          <cell r="G147">
            <v>6.5696223957375093</v>
          </cell>
          <cell r="H147">
            <v>5.2435960554702152</v>
          </cell>
          <cell r="I147">
            <v>5.3237777396131607</v>
          </cell>
          <cell r="J147">
            <v>7.7488206557992632</v>
          </cell>
          <cell r="K147" t="str">
            <v>No</v>
          </cell>
          <cell r="L147" t="str">
            <v>No</v>
          </cell>
          <cell r="M147" t="str">
            <v>No</v>
          </cell>
          <cell r="N147" t="str">
            <v>No</v>
          </cell>
          <cell r="O147" t="str">
            <v>No</v>
          </cell>
        </row>
        <row r="148">
          <cell r="A148" t="str">
            <v>0683</v>
          </cell>
          <cell r="B148" t="str">
            <v>Hampshire</v>
          </cell>
          <cell r="C148">
            <v>5.3385349828037558</v>
          </cell>
          <cell r="D148">
            <v>5.4038144572639499</v>
          </cell>
          <cell r="E148">
            <v>5.0062578222778473</v>
          </cell>
          <cell r="F148">
            <v>4.1753935544895642</v>
          </cell>
          <cell r="G148">
            <v>3.4805642826341425</v>
          </cell>
          <cell r="H148">
            <v>3.9011658557242748</v>
          </cell>
          <cell r="I148">
            <v>3.0071704357418629</v>
          </cell>
          <cell r="J148">
            <v>5.3547000195426975</v>
          </cell>
          <cell r="K148" t="str">
            <v>No</v>
          </cell>
          <cell r="L148" t="str">
            <v>No</v>
          </cell>
          <cell r="M148" t="str">
            <v>No</v>
          </cell>
          <cell r="N148" t="str">
            <v>No</v>
          </cell>
          <cell r="O148" t="str">
            <v>No</v>
          </cell>
        </row>
        <row r="149">
          <cell r="A149" t="str">
            <v>0121</v>
          </cell>
          <cell r="B149" t="str">
            <v>Hancock</v>
          </cell>
          <cell r="C149">
            <v>8.7378640776699026</v>
          </cell>
          <cell r="D149">
            <v>10</v>
          </cell>
          <cell r="E149">
            <v>9.6711798839458414</v>
          </cell>
          <cell r="F149">
            <v>6.666666666666667</v>
          </cell>
          <cell r="G149">
            <v>6.5040650406504055</v>
          </cell>
          <cell r="H149">
            <v>8.0344332855093246</v>
          </cell>
          <cell r="I149">
            <v>8.5</v>
          </cell>
          <cell r="J149">
            <v>10.966810966810966</v>
          </cell>
          <cell r="K149" t="str">
            <v>No</v>
          </cell>
          <cell r="L149" t="str">
            <v>No</v>
          </cell>
          <cell r="M149" t="str">
            <v>No</v>
          </cell>
          <cell r="N149" t="str">
            <v>No</v>
          </cell>
          <cell r="O149" t="str">
            <v>No</v>
          </cell>
        </row>
        <row r="150">
          <cell r="A150" t="str">
            <v>0122</v>
          </cell>
          <cell r="B150" t="str">
            <v>Hanover</v>
          </cell>
          <cell r="C150">
            <v>3.3351703908833374</v>
          </cell>
          <cell r="D150">
            <v>3.4639570162206139</v>
          </cell>
          <cell r="E150">
            <v>3.0421621031962487</v>
          </cell>
          <cell r="F150">
            <v>2.9015190305512899</v>
          </cell>
          <cell r="G150">
            <v>2.5916104916775811</v>
          </cell>
          <cell r="H150">
            <v>3.1564457945699629</v>
          </cell>
          <cell r="I150">
            <v>2.5176900856014628</v>
          </cell>
          <cell r="J150">
            <v>3.0746347431806731</v>
          </cell>
          <cell r="K150" t="str">
            <v>No</v>
          </cell>
          <cell r="L150" t="str">
            <v>No</v>
          </cell>
          <cell r="M150" t="str">
            <v>No</v>
          </cell>
          <cell r="N150" t="str">
            <v>No</v>
          </cell>
          <cell r="O150" t="str">
            <v>No</v>
          </cell>
        </row>
        <row r="151">
          <cell r="A151" t="str">
            <v>0125</v>
          </cell>
          <cell r="B151" t="str">
            <v>Harvard</v>
          </cell>
          <cell r="C151">
            <v>13.689482470784641</v>
          </cell>
          <cell r="D151">
            <v>12.421782285036141</v>
          </cell>
          <cell r="E151">
            <v>5.2144659377628262</v>
          </cell>
          <cell r="F151">
            <v>5.7328015952143554</v>
          </cell>
          <cell r="G151">
            <v>4.8163576465463258</v>
          </cell>
          <cell r="H151">
            <v>3.7897511945954845</v>
          </cell>
          <cell r="I151">
            <v>2.9982311029419035</v>
          </cell>
          <cell r="J151">
            <v>2.357655502392344</v>
          </cell>
          <cell r="K151" t="str">
            <v>No</v>
          </cell>
          <cell r="L151" t="str">
            <v>No</v>
          </cell>
          <cell r="M151" t="str">
            <v>No</v>
          </cell>
          <cell r="N151" t="str">
            <v>No</v>
          </cell>
          <cell r="O151" t="str">
            <v>No</v>
          </cell>
        </row>
        <row r="152">
          <cell r="A152" t="str">
            <v>0127</v>
          </cell>
          <cell r="B152" t="str">
            <v>Hatfield</v>
          </cell>
          <cell r="C152">
            <v>12.464387464387464</v>
          </cell>
          <cell r="D152">
            <v>5.7097541633624109</v>
          </cell>
          <cell r="E152">
            <v>3.9370387815983667</v>
          </cell>
          <cell r="F152">
            <v>3.6502371623015053</v>
          </cell>
          <cell r="G152">
            <v>5.1573426573426575</v>
          </cell>
          <cell r="H152">
            <v>4.235294117647058</v>
          </cell>
          <cell r="I152">
            <v>6.1231114258734651</v>
          </cell>
          <cell r="J152">
            <v>4.3003851091142478</v>
          </cell>
          <cell r="K152" t="str">
            <v>No</v>
          </cell>
          <cell r="L152" t="str">
            <v>No</v>
          </cell>
          <cell r="M152" t="str">
            <v>No</v>
          </cell>
          <cell r="N152" t="str">
            <v>No</v>
          </cell>
          <cell r="O152" t="str">
            <v>No</v>
          </cell>
        </row>
        <row r="153">
          <cell r="A153" t="str">
            <v>0128</v>
          </cell>
          <cell r="B153" t="str">
            <v>Haverhill</v>
          </cell>
          <cell r="C153">
            <v>18.803615301545843</v>
          </cell>
          <cell r="D153">
            <v>19.631037552058309</v>
          </cell>
          <cell r="E153">
            <v>17.632690085319958</v>
          </cell>
          <cell r="F153">
            <v>16.889752453505391</v>
          </cell>
          <cell r="G153">
            <v>16.933916934629657</v>
          </cell>
          <cell r="H153">
            <v>14.787067245902724</v>
          </cell>
          <cell r="I153">
            <v>15.531369584243821</v>
          </cell>
          <cell r="J153">
            <v>15.497682592906129</v>
          </cell>
          <cell r="K153" t="str">
            <v>Yes</v>
          </cell>
          <cell r="L153" t="str">
            <v>Yes</v>
          </cell>
          <cell r="M153" t="str">
            <v>Yes</v>
          </cell>
          <cell r="N153" t="str">
            <v>Yes</v>
          </cell>
          <cell r="O153" t="str">
            <v>Yes</v>
          </cell>
        </row>
        <row r="154">
          <cell r="A154" t="str">
            <v>0685</v>
          </cell>
          <cell r="B154" t="str">
            <v>Hawlemont</v>
          </cell>
          <cell r="C154">
            <v>22.448979591836736</v>
          </cell>
          <cell r="D154">
            <v>18.75</v>
          </cell>
          <cell r="E154">
            <v>14.736842105263156</v>
          </cell>
          <cell r="F154">
            <v>17.767823814856285</v>
          </cell>
          <cell r="G154">
            <v>21.276595744680851</v>
          </cell>
          <cell r="H154">
            <v>17.273954116059379</v>
          </cell>
          <cell r="I154">
            <v>17.391304347826086</v>
          </cell>
          <cell r="J154">
            <v>18.823529411764707</v>
          </cell>
          <cell r="K154" t="str">
            <v>Yes</v>
          </cell>
          <cell r="L154" t="str">
            <v>Yes</v>
          </cell>
          <cell r="M154" t="str">
            <v>Yes</v>
          </cell>
          <cell r="N154" t="str">
            <v>Yes</v>
          </cell>
          <cell r="O154" t="str">
            <v>Yes</v>
          </cell>
        </row>
        <row r="155">
          <cell r="A155" t="str">
            <v>0419</v>
          </cell>
          <cell r="B155" t="str">
            <v>Helen Y. Davis Leadership Academy Charter Public (District)</v>
          </cell>
          <cell r="C155">
            <v>40.918881174870357</v>
          </cell>
          <cell r="D155">
            <v>34.906866305721735</v>
          </cell>
          <cell r="E155">
            <v>34.820733834633522</v>
          </cell>
          <cell r="F155">
            <v>36.902866190885227</v>
          </cell>
          <cell r="G155">
            <v>45.453850034405349</v>
          </cell>
          <cell r="H155">
            <v>34.320795532818195</v>
          </cell>
          <cell r="I155">
            <v>32.252026006770166</v>
          </cell>
          <cell r="J155">
            <v>35.459619215794838</v>
          </cell>
          <cell r="K155" t="str">
            <v>Yes</v>
          </cell>
          <cell r="L155" t="str">
            <v>Yes</v>
          </cell>
          <cell r="M155" t="str">
            <v>Yes</v>
          </cell>
          <cell r="N155" t="str">
            <v>Yes</v>
          </cell>
          <cell r="O155" t="str">
            <v>Yes</v>
          </cell>
        </row>
        <row r="156">
          <cell r="A156" t="str">
            <v>0455</v>
          </cell>
          <cell r="B156" t="str">
            <v>Hill View Montessori Charter Public (District)</v>
          </cell>
          <cell r="C156">
            <v>8.3356185913515866</v>
          </cell>
          <cell r="D156">
            <v>8.668147446214256</v>
          </cell>
          <cell r="E156">
            <v>7.4000168130504136</v>
          </cell>
          <cell r="F156">
            <v>6.6634082779007295</v>
          </cell>
          <cell r="G156">
            <v>7.800215552813075</v>
          </cell>
          <cell r="H156">
            <v>9.3144242488840199</v>
          </cell>
          <cell r="I156">
            <v>9.8500205140893833</v>
          </cell>
          <cell r="J156">
            <v>12.232406535752011</v>
          </cell>
          <cell r="K156" t="str">
            <v>No</v>
          </cell>
          <cell r="L156" t="str">
            <v>No</v>
          </cell>
          <cell r="M156" t="str">
            <v>No</v>
          </cell>
          <cell r="N156" t="str">
            <v>No</v>
          </cell>
          <cell r="O156" t="str">
            <v>No</v>
          </cell>
        </row>
        <row r="157">
          <cell r="A157" t="str">
            <v>0450</v>
          </cell>
          <cell r="B157" t="str">
            <v>Hilltown Cooperative Charter Public (District)</v>
          </cell>
          <cell r="C157">
            <v>4.9830985845446634</v>
          </cell>
          <cell r="D157">
            <v>6.9762914741432729</v>
          </cell>
          <cell r="E157">
            <v>7.3878330297231409</v>
          </cell>
          <cell r="F157">
            <v>6.1783456046420842</v>
          </cell>
          <cell r="G157">
            <v>7.1175870512704016</v>
          </cell>
          <cell r="H157">
            <v>5.5104177325874071</v>
          </cell>
          <cell r="I157">
            <v>5.2091721900515315</v>
          </cell>
          <cell r="J157">
            <v>7.5848196155106784</v>
          </cell>
          <cell r="K157" t="str">
            <v>No</v>
          </cell>
          <cell r="L157" t="str">
            <v>No</v>
          </cell>
          <cell r="M157" t="str">
            <v>No</v>
          </cell>
          <cell r="N157" t="str">
            <v>No</v>
          </cell>
          <cell r="O157" t="str">
            <v>No</v>
          </cell>
        </row>
        <row r="158">
          <cell r="A158" t="str">
            <v>0131</v>
          </cell>
          <cell r="B158" t="str">
            <v>Hingham</v>
          </cell>
          <cell r="C158">
            <v>4.9264718667408554</v>
          </cell>
          <cell r="D158">
            <v>6.2878026496116943</v>
          </cell>
          <cell r="E158">
            <v>5.0855293573740177</v>
          </cell>
          <cell r="F158">
            <v>4.4872898870212188</v>
          </cell>
          <cell r="G158">
            <v>3.1134943945724562</v>
          </cell>
          <cell r="H158">
            <v>2.3727547216316989</v>
          </cell>
          <cell r="I158">
            <v>1.8353856366815327</v>
          </cell>
          <cell r="J158">
            <v>2.3979823872328114</v>
          </cell>
          <cell r="K158" t="str">
            <v>No</v>
          </cell>
          <cell r="L158" t="str">
            <v>No</v>
          </cell>
          <cell r="M158" t="str">
            <v>No</v>
          </cell>
          <cell r="N158" t="str">
            <v>No</v>
          </cell>
          <cell r="O158" t="str">
            <v>No</v>
          </cell>
        </row>
        <row r="159">
          <cell r="A159" t="str">
            <v>0133</v>
          </cell>
          <cell r="B159" t="str">
            <v>Holbrook</v>
          </cell>
          <cell r="C159">
            <v>11.139129934648039</v>
          </cell>
          <cell r="D159">
            <v>10.6455105638793</v>
          </cell>
          <cell r="E159">
            <v>9.5847289591898477</v>
          </cell>
          <cell r="F159">
            <v>11.447863939082428</v>
          </cell>
          <cell r="G159">
            <v>10.795178010853435</v>
          </cell>
          <cell r="H159">
            <v>8.7542087542087543</v>
          </cell>
          <cell r="I159">
            <v>8.4174043008259023</v>
          </cell>
          <cell r="J159">
            <v>10.785785014853127</v>
          </cell>
          <cell r="K159" t="str">
            <v>No</v>
          </cell>
          <cell r="L159" t="str">
            <v>No</v>
          </cell>
          <cell r="M159" t="str">
            <v>No</v>
          </cell>
          <cell r="N159" t="str">
            <v>No</v>
          </cell>
          <cell r="O159" t="str">
            <v>No</v>
          </cell>
        </row>
        <row r="160">
          <cell r="A160" t="str">
            <v>0135</v>
          </cell>
          <cell r="B160" t="str">
            <v>Holland</v>
          </cell>
          <cell r="C160">
            <v>15.346534653465346</v>
          </cell>
          <cell r="D160">
            <v>10.891089108910892</v>
          </cell>
          <cell r="E160">
            <v>10.298545986406262</v>
          </cell>
          <cell r="F160">
            <v>9.6476380981689474</v>
          </cell>
          <cell r="G160">
            <v>10.817429488262118</v>
          </cell>
          <cell r="H160">
            <v>7.4866310160427805</v>
          </cell>
          <cell r="I160">
            <v>10.322262007655267</v>
          </cell>
          <cell r="J160">
            <v>13.397096730430064</v>
          </cell>
          <cell r="K160" t="str">
            <v>Yes</v>
          </cell>
          <cell r="L160" t="str">
            <v>Yes</v>
          </cell>
          <cell r="M160" t="str">
            <v>No</v>
          </cell>
          <cell r="N160" t="str">
            <v>No</v>
          </cell>
          <cell r="O160" t="str">
            <v>No</v>
          </cell>
        </row>
        <row r="161">
          <cell r="A161" t="str">
            <v>0136</v>
          </cell>
          <cell r="B161" t="str">
            <v>Holliston</v>
          </cell>
          <cell r="C161">
            <v>3.2263226962839675</v>
          </cell>
          <cell r="D161">
            <v>2.916036036036036</v>
          </cell>
          <cell r="E161">
            <v>2.708431638551374</v>
          </cell>
          <cell r="F161">
            <v>3.2011852600831365</v>
          </cell>
          <cell r="G161">
            <v>2.5962871748173595</v>
          </cell>
          <cell r="H161">
            <v>2.3208387624617419</v>
          </cell>
          <cell r="I161">
            <v>2.521000943239196</v>
          </cell>
          <cell r="J161">
            <v>2.7645117225287121</v>
          </cell>
          <cell r="K161" t="str">
            <v>No</v>
          </cell>
          <cell r="L161" t="str">
            <v>No</v>
          </cell>
          <cell r="M161" t="str">
            <v>No</v>
          </cell>
          <cell r="N161" t="str">
            <v>No</v>
          </cell>
          <cell r="O161" t="str">
            <v>No</v>
          </cell>
        </row>
        <row r="162">
          <cell r="A162" t="str">
            <v>0137</v>
          </cell>
          <cell r="B162" t="str">
            <v>Holyoke</v>
          </cell>
          <cell r="C162">
            <v>37.192994277291994</v>
          </cell>
          <cell r="D162">
            <v>39.346727180398183</v>
          </cell>
          <cell r="E162">
            <v>35.943197177170767</v>
          </cell>
          <cell r="F162">
            <v>37.490146146003241</v>
          </cell>
          <cell r="G162">
            <v>36.455040744711376</v>
          </cell>
          <cell r="H162">
            <v>26.302414188685709</v>
          </cell>
          <cell r="I162">
            <v>28.698816027851699</v>
          </cell>
          <cell r="J162">
            <v>36.682150777598153</v>
          </cell>
          <cell r="K162" t="str">
            <v>Yes</v>
          </cell>
          <cell r="L162" t="str">
            <v>Yes</v>
          </cell>
          <cell r="M162" t="str">
            <v>Yes</v>
          </cell>
          <cell r="N162" t="str">
            <v>Yes</v>
          </cell>
          <cell r="O162" t="str">
            <v>Yes</v>
          </cell>
        </row>
        <row r="163">
          <cell r="A163" t="str">
            <v>0453</v>
          </cell>
          <cell r="B163" t="str">
            <v>Holyoke Community Charter (District)</v>
          </cell>
          <cell r="C163">
            <v>39.614051841977286</v>
          </cell>
          <cell r="D163">
            <v>42.935050930671039</v>
          </cell>
          <cell r="E163">
            <v>37.669266031637179</v>
          </cell>
          <cell r="F163">
            <v>38.507248308944334</v>
          </cell>
          <cell r="G163">
            <v>42.053858456580592</v>
          </cell>
          <cell r="H163">
            <v>27.744691715297019</v>
          </cell>
          <cell r="I163">
            <v>32.876311931300521</v>
          </cell>
          <cell r="J163">
            <v>40.053471088748218</v>
          </cell>
          <cell r="K163" t="str">
            <v>Yes</v>
          </cell>
          <cell r="L163" t="str">
            <v>Yes</v>
          </cell>
          <cell r="M163" t="str">
            <v>Yes</v>
          </cell>
          <cell r="N163" t="str">
            <v>Yes</v>
          </cell>
          <cell r="O163" t="str">
            <v>Yes</v>
          </cell>
        </row>
        <row r="164">
          <cell r="A164" t="str">
            <v>0138</v>
          </cell>
          <cell r="B164" t="str">
            <v>Hopedale</v>
          </cell>
          <cell r="C164">
            <v>5.8584036942918836</v>
          </cell>
          <cell r="D164">
            <v>6.2799168259904832</v>
          </cell>
          <cell r="E164">
            <v>4.587950138504155</v>
          </cell>
          <cell r="F164">
            <v>5.6356332703213621</v>
          </cell>
          <cell r="G164">
            <v>5.1408765652951702</v>
          </cell>
          <cell r="H164">
            <v>5.6851790995727898</v>
          </cell>
          <cell r="I164">
            <v>6.245561079545455</v>
          </cell>
          <cell r="J164">
            <v>6.5479644504168837</v>
          </cell>
          <cell r="K164" t="str">
            <v>No</v>
          </cell>
          <cell r="L164" t="str">
            <v>No</v>
          </cell>
          <cell r="M164" t="str">
            <v>No</v>
          </cell>
          <cell r="N164" t="str">
            <v>No</v>
          </cell>
          <cell r="O164" t="str">
            <v>No</v>
          </cell>
        </row>
        <row r="165">
          <cell r="A165" t="str">
            <v>0139</v>
          </cell>
          <cell r="B165" t="str">
            <v>Hopkinton</v>
          </cell>
          <cell r="C165">
            <v>2.043308165757145</v>
          </cell>
          <cell r="D165">
            <v>1.7468380911666657</v>
          </cell>
          <cell r="E165">
            <v>2.121142430514587</v>
          </cell>
          <cell r="F165">
            <v>2.0767265680056375</v>
          </cell>
          <cell r="G165">
            <v>2.1764001105956816</v>
          </cell>
          <cell r="H165">
            <v>2.8949066342796419</v>
          </cell>
          <cell r="I165">
            <v>2.6896501660849585</v>
          </cell>
          <cell r="J165">
            <v>2.9654403567447045</v>
          </cell>
          <cell r="K165" t="str">
            <v>No</v>
          </cell>
          <cell r="L165" t="str">
            <v>No</v>
          </cell>
          <cell r="M165" t="str">
            <v>No</v>
          </cell>
          <cell r="N165" t="str">
            <v>No</v>
          </cell>
          <cell r="O165" t="str">
            <v>No</v>
          </cell>
        </row>
        <row r="166">
          <cell r="A166" t="str">
            <v>0141</v>
          </cell>
          <cell r="B166" t="str">
            <v>Hudson</v>
          </cell>
          <cell r="C166">
            <v>8.2534659162426021</v>
          </cell>
          <cell r="D166">
            <v>7.2573556547119802</v>
          </cell>
          <cell r="E166">
            <v>7.6262044724562159</v>
          </cell>
          <cell r="F166">
            <v>8.4507042253521121</v>
          </cell>
          <cell r="G166">
            <v>7.7026370376562889</v>
          </cell>
          <cell r="H166">
            <v>6.2373865845482079</v>
          </cell>
          <cell r="I166">
            <v>7.3249046758980514</v>
          </cell>
          <cell r="J166">
            <v>7.8993153635012874</v>
          </cell>
          <cell r="K166" t="str">
            <v>No</v>
          </cell>
          <cell r="L166" t="str">
            <v>No</v>
          </cell>
          <cell r="M166" t="str">
            <v>No</v>
          </cell>
          <cell r="N166" t="str">
            <v>No</v>
          </cell>
          <cell r="O166" t="str">
            <v>No</v>
          </cell>
        </row>
        <row r="167">
          <cell r="A167" t="str">
            <v>0142</v>
          </cell>
          <cell r="B167" t="str">
            <v>Hull</v>
          </cell>
          <cell r="C167">
            <v>12.636854728993091</v>
          </cell>
          <cell r="D167">
            <v>11.057654346198351</v>
          </cell>
          <cell r="E167">
            <v>10.536416850590152</v>
          </cell>
          <cell r="F167">
            <v>7.2758296746486728</v>
          </cell>
          <cell r="G167">
            <v>7.1365055731331593</v>
          </cell>
          <cell r="H167">
            <v>8.5227958889220865</v>
          </cell>
          <cell r="I167">
            <v>7.2072259136212642</v>
          </cell>
          <cell r="J167">
            <v>7.9462039045553139</v>
          </cell>
          <cell r="K167" t="str">
            <v>No</v>
          </cell>
          <cell r="L167" t="str">
            <v>No</v>
          </cell>
          <cell r="M167" t="str">
            <v>No</v>
          </cell>
          <cell r="N167" t="str">
            <v>No</v>
          </cell>
          <cell r="O167" t="str">
            <v>No</v>
          </cell>
        </row>
        <row r="168">
          <cell r="A168" t="str">
            <v>0435</v>
          </cell>
          <cell r="B168" t="str">
            <v>Innovation Academy Charter (District)</v>
          </cell>
          <cell r="C168">
            <v>4.3239750364218956</v>
          </cell>
          <cell r="D168">
            <v>4.71261670666643</v>
          </cell>
          <cell r="E168">
            <v>3.9504696014953744</v>
          </cell>
          <cell r="F168">
            <v>5.0692673938107946</v>
          </cell>
          <cell r="G168">
            <v>5.4542162762611603</v>
          </cell>
          <cell r="H168">
            <v>5.247544913319703</v>
          </cell>
          <cell r="I168">
            <v>7.1987060008764256</v>
          </cell>
          <cell r="J168">
            <v>7.8940688857308459</v>
          </cell>
          <cell r="K168" t="str">
            <v>No</v>
          </cell>
          <cell r="L168" t="str">
            <v>No</v>
          </cell>
          <cell r="M168" t="str">
            <v>No</v>
          </cell>
          <cell r="N168" t="str">
            <v>No</v>
          </cell>
          <cell r="O168" t="str">
            <v>No</v>
          </cell>
        </row>
        <row r="169">
          <cell r="A169" t="str">
            <v>0144</v>
          </cell>
          <cell r="B169" t="str">
            <v>Ipswich</v>
          </cell>
          <cell r="C169">
            <v>5.8055555555555562</v>
          </cell>
          <cell r="D169">
            <v>5.4160872429188318</v>
          </cell>
          <cell r="E169">
            <v>5.1340362073379078</v>
          </cell>
          <cell r="F169">
            <v>6.4523980323836847</v>
          </cell>
          <cell r="G169">
            <v>5.2835938463497003</v>
          </cell>
          <cell r="H169">
            <v>5.2105104333150782</v>
          </cell>
          <cell r="I169">
            <v>4.9544868119266052</v>
          </cell>
          <cell r="J169">
            <v>5.4416812918750077</v>
          </cell>
          <cell r="K169" t="str">
            <v>No</v>
          </cell>
          <cell r="L169" t="str">
            <v>No</v>
          </cell>
          <cell r="M169" t="str">
            <v>No</v>
          </cell>
          <cell r="N169" t="str">
            <v>No</v>
          </cell>
          <cell r="O169" t="str">
            <v>No</v>
          </cell>
        </row>
        <row r="170">
          <cell r="A170" t="str">
            <v>0690</v>
          </cell>
          <cell r="B170" t="str">
            <v>King Philip</v>
          </cell>
          <cell r="C170">
            <v>3.049993213056899</v>
          </cell>
          <cell r="D170">
            <v>2.434425582313462</v>
          </cell>
          <cell r="E170">
            <v>2.0304365238285951</v>
          </cell>
          <cell r="F170">
            <v>2.8262681219276691</v>
          </cell>
          <cell r="G170">
            <v>2.298159127637553</v>
          </cell>
          <cell r="H170">
            <v>2.4093770349468211</v>
          </cell>
          <cell r="I170">
            <v>2.2013238073199903</v>
          </cell>
          <cell r="J170">
            <v>3.2889186246938227</v>
          </cell>
          <cell r="K170" t="str">
            <v>No</v>
          </cell>
          <cell r="L170" t="str">
            <v>No</v>
          </cell>
          <cell r="M170" t="str">
            <v>No</v>
          </cell>
          <cell r="N170" t="str">
            <v>No</v>
          </cell>
          <cell r="O170" t="str">
            <v>No</v>
          </cell>
        </row>
        <row r="171">
          <cell r="A171" t="str">
            <v>0145</v>
          </cell>
          <cell r="B171" t="str">
            <v>Kingston</v>
          </cell>
          <cell r="C171">
            <v>8.0032224362121269</v>
          </cell>
          <cell r="D171">
            <v>7.109839937449614</v>
          </cell>
          <cell r="E171">
            <v>6.3675258360781442</v>
          </cell>
          <cell r="F171">
            <v>4.8292283652057444</v>
          </cell>
          <cell r="G171">
            <v>4.3150136746848924</v>
          </cell>
          <cell r="H171">
            <v>6.2895697017876424</v>
          </cell>
          <cell r="I171">
            <v>4.4778467528891985</v>
          </cell>
          <cell r="J171">
            <v>5.5725938009787912</v>
          </cell>
          <cell r="K171" t="str">
            <v>No</v>
          </cell>
          <cell r="L171" t="str">
            <v>No</v>
          </cell>
          <cell r="M171" t="str">
            <v>No</v>
          </cell>
          <cell r="N171" t="str">
            <v>No</v>
          </cell>
          <cell r="O171" t="str">
            <v>No</v>
          </cell>
        </row>
        <row r="172">
          <cell r="A172" t="str">
            <v>0463</v>
          </cell>
          <cell r="B172" t="str">
            <v>KIPP Academy Boston Charter School (District)</v>
          </cell>
          <cell r="C172">
            <v>45.725961099988645</v>
          </cell>
          <cell r="D172">
            <v>41.3480050267679</v>
          </cell>
          <cell r="E172">
            <v>40.098932244745924</v>
          </cell>
          <cell r="F172">
            <v>37.895178775071599</v>
          </cell>
          <cell r="G172">
            <v>40.50443599846102</v>
          </cell>
          <cell r="H172">
            <v>38.583697360682017</v>
          </cell>
          <cell r="I172">
            <v>30.849209182484501</v>
          </cell>
          <cell r="J172">
            <v>34.632036756920016</v>
          </cell>
          <cell r="K172" t="str">
            <v>Yes</v>
          </cell>
          <cell r="L172" t="str">
            <v>Yes</v>
          </cell>
          <cell r="M172" t="str">
            <v>Yes</v>
          </cell>
          <cell r="N172" t="str">
            <v>Yes</v>
          </cell>
          <cell r="O172" t="str">
            <v>Yes</v>
          </cell>
        </row>
        <row r="173">
          <cell r="A173" t="str">
            <v>0429</v>
          </cell>
          <cell r="B173" t="str">
            <v>KIPP Academy Lynn Charter (District)</v>
          </cell>
          <cell r="C173">
            <v>22.809244368796385</v>
          </cell>
          <cell r="D173">
            <v>24.567562533477169</v>
          </cell>
          <cell r="E173">
            <v>19.72580220836673</v>
          </cell>
          <cell r="F173">
            <v>18.313014991738754</v>
          </cell>
          <cell r="G173">
            <v>17.699282650455082</v>
          </cell>
          <cell r="H173">
            <v>15.177728579793964</v>
          </cell>
          <cell r="I173">
            <v>15.800118071656247</v>
          </cell>
          <cell r="J173">
            <v>18.522410664893421</v>
          </cell>
          <cell r="K173" t="str">
            <v>Yes</v>
          </cell>
          <cell r="L173" t="str">
            <v>Yes</v>
          </cell>
          <cell r="M173" t="str">
            <v>Yes</v>
          </cell>
          <cell r="N173" t="str">
            <v>Yes</v>
          </cell>
          <cell r="O173" t="str">
            <v>Yes</v>
          </cell>
        </row>
        <row r="174">
          <cell r="A174" t="str">
            <v>0149</v>
          </cell>
          <cell r="B174" t="str">
            <v>Lawrence</v>
          </cell>
          <cell r="C174">
            <v>36.405909260402211</v>
          </cell>
          <cell r="D174">
            <v>37.487425848878409</v>
          </cell>
          <cell r="E174">
            <v>31.83282476536067</v>
          </cell>
          <cell r="F174">
            <v>29.897744672380878</v>
          </cell>
          <cell r="G174">
            <v>28.918869251001389</v>
          </cell>
          <cell r="H174">
            <v>24.543503359005712</v>
          </cell>
          <cell r="I174">
            <v>23.514166221241204</v>
          </cell>
          <cell r="J174">
            <v>24.536629812552757</v>
          </cell>
          <cell r="K174" t="str">
            <v>Yes</v>
          </cell>
          <cell r="L174" t="str">
            <v>Yes</v>
          </cell>
          <cell r="M174" t="str">
            <v>Yes</v>
          </cell>
          <cell r="N174" t="str">
            <v>Yes</v>
          </cell>
          <cell r="O174" t="str">
            <v>Yes</v>
          </cell>
        </row>
        <row r="175">
          <cell r="A175" t="str">
            <v>0454</v>
          </cell>
          <cell r="B175" t="str">
            <v>Lawrence Family Development Charter (District)</v>
          </cell>
          <cell r="C175">
            <v>30.580357575492982</v>
          </cell>
          <cell r="D175">
            <v>30.970115119670353</v>
          </cell>
          <cell r="E175">
            <v>27.827367381447512</v>
          </cell>
          <cell r="F175">
            <v>23.577831608201549</v>
          </cell>
          <cell r="G175">
            <v>24.396177330507587</v>
          </cell>
          <cell r="H175">
            <v>20.037709608214112</v>
          </cell>
          <cell r="I175">
            <v>21.431506516574235</v>
          </cell>
          <cell r="J175">
            <v>23.979263464458853</v>
          </cell>
          <cell r="K175" t="str">
            <v>Yes</v>
          </cell>
          <cell r="L175" t="str">
            <v>Yes</v>
          </cell>
          <cell r="M175" t="str">
            <v>Yes</v>
          </cell>
          <cell r="N175" t="str">
            <v>Yes</v>
          </cell>
          <cell r="O175" t="str">
            <v>Yes</v>
          </cell>
        </row>
        <row r="176">
          <cell r="A176" t="str">
            <v>0150</v>
          </cell>
          <cell r="B176" t="str">
            <v>Lee</v>
          </cell>
          <cell r="C176">
            <v>12.337662337662337</v>
          </cell>
          <cell r="D176">
            <v>11.538461538461538</v>
          </cell>
          <cell r="E176">
            <v>9.0049315068493154</v>
          </cell>
          <cell r="F176">
            <v>8.2393859438714312</v>
          </cell>
          <cell r="G176">
            <v>10.192769090758667</v>
          </cell>
          <cell r="H176">
            <v>11.403746945424926</v>
          </cell>
          <cell r="I176">
            <v>8.8836912162999209</v>
          </cell>
          <cell r="J176">
            <v>9.9786479656800342</v>
          </cell>
          <cell r="K176" t="str">
            <v>No</v>
          </cell>
          <cell r="L176" t="str">
            <v>No</v>
          </cell>
          <cell r="M176" t="str">
            <v>No</v>
          </cell>
          <cell r="N176" t="str">
            <v>No</v>
          </cell>
          <cell r="O176" t="str">
            <v>No</v>
          </cell>
        </row>
        <row r="177">
          <cell r="A177" t="str">
            <v>0151</v>
          </cell>
          <cell r="B177" t="str">
            <v>Leicester</v>
          </cell>
          <cell r="C177">
            <v>8.7869951888030347</v>
          </cell>
          <cell r="D177">
            <v>10.094887371646685</v>
          </cell>
          <cell r="E177">
            <v>7.6046390778533635</v>
          </cell>
          <cell r="F177">
            <v>8.8612189643117478</v>
          </cell>
          <cell r="G177">
            <v>10.279818512119448</v>
          </cell>
          <cell r="H177">
            <v>11.827239403498155</v>
          </cell>
          <cell r="I177">
            <v>9.5905601179332933</v>
          </cell>
          <cell r="J177">
            <v>9.840110874488726</v>
          </cell>
          <cell r="K177" t="str">
            <v>No</v>
          </cell>
          <cell r="L177" t="str">
            <v>No</v>
          </cell>
          <cell r="M177" t="str">
            <v>No</v>
          </cell>
          <cell r="N177" t="str">
            <v>No</v>
          </cell>
          <cell r="O177" t="str">
            <v>No</v>
          </cell>
        </row>
        <row r="178">
          <cell r="A178" t="str">
            <v>0152</v>
          </cell>
          <cell r="B178" t="str">
            <v>Lenox</v>
          </cell>
          <cell r="C178">
            <v>20.004467335891103</v>
          </cell>
          <cell r="D178">
            <v>15.354466858789625</v>
          </cell>
          <cell r="E178">
            <v>15.129193894751424</v>
          </cell>
          <cell r="F178">
            <v>15.945945945945947</v>
          </cell>
          <cell r="G178">
            <v>14.174184594031921</v>
          </cell>
          <cell r="H178">
            <v>15.807678211471504</v>
          </cell>
          <cell r="I178">
            <v>13.235424223657436</v>
          </cell>
          <cell r="J178">
            <v>17.277717674399966</v>
          </cell>
          <cell r="K178" t="str">
            <v>Yes</v>
          </cell>
          <cell r="L178" t="str">
            <v>Yes</v>
          </cell>
          <cell r="M178" t="str">
            <v>Yes</v>
          </cell>
          <cell r="N178" t="str">
            <v>Yes</v>
          </cell>
          <cell r="O178" t="str">
            <v>Yes</v>
          </cell>
        </row>
        <row r="179">
          <cell r="A179" t="str">
            <v>0153</v>
          </cell>
          <cell r="B179" t="str">
            <v>Leominster</v>
          </cell>
          <cell r="C179">
            <v>17.032847872145211</v>
          </cell>
          <cell r="D179">
            <v>18.460496572678437</v>
          </cell>
          <cell r="E179">
            <v>14.49372208398011</v>
          </cell>
          <cell r="F179">
            <v>15.439217976316755</v>
          </cell>
          <cell r="G179">
            <v>15.167440176374351</v>
          </cell>
          <cell r="H179">
            <v>17.473427213630803</v>
          </cell>
          <cell r="I179">
            <v>13.07256782835737</v>
          </cell>
          <cell r="J179">
            <v>14.694873804862791</v>
          </cell>
          <cell r="K179" t="str">
            <v>Yes</v>
          </cell>
          <cell r="L179" t="str">
            <v>Yes</v>
          </cell>
          <cell r="M179" t="str">
            <v>Yes</v>
          </cell>
          <cell r="N179" t="str">
            <v>Yes</v>
          </cell>
          <cell r="O179" t="str">
            <v>Yes</v>
          </cell>
        </row>
        <row r="180">
          <cell r="A180" t="str">
            <v>0154</v>
          </cell>
          <cell r="B180" t="str">
            <v>Leverett</v>
          </cell>
          <cell r="C180">
            <v>9.5238095238095237</v>
          </cell>
          <cell r="D180">
            <v>9.9173553719008272</v>
          </cell>
          <cell r="E180">
            <v>7.5</v>
          </cell>
          <cell r="F180">
            <v>5.8823529411764701</v>
          </cell>
          <cell r="G180">
            <v>6.0344827586206895</v>
          </cell>
          <cell r="H180">
            <v>5.1724137931034484</v>
          </cell>
          <cell r="I180">
            <v>7.6271186440677967</v>
          </cell>
          <cell r="J180">
            <v>9.4827586206896548</v>
          </cell>
          <cell r="K180" t="str">
            <v>No</v>
          </cell>
          <cell r="L180" t="str">
            <v>No</v>
          </cell>
          <cell r="M180" t="str">
            <v>No</v>
          </cell>
          <cell r="N180" t="str">
            <v>No</v>
          </cell>
          <cell r="O180" t="str">
            <v>No</v>
          </cell>
        </row>
        <row r="181">
          <cell r="A181" t="str">
            <v>0155</v>
          </cell>
          <cell r="B181" t="str">
            <v>Lexington</v>
          </cell>
          <cell r="C181">
            <v>3.7240870202345731</v>
          </cell>
          <cell r="D181">
            <v>3.2149783174594395</v>
          </cell>
          <cell r="E181">
            <v>3.3573499035868966</v>
          </cell>
          <cell r="F181">
            <v>3.9562542264433591</v>
          </cell>
          <cell r="G181">
            <v>3.4433639259513744</v>
          </cell>
          <cell r="H181">
            <v>3.6966020180429373</v>
          </cell>
          <cell r="I181">
            <v>3.675436308811221</v>
          </cell>
          <cell r="J181">
            <v>3.7688281278711426</v>
          </cell>
          <cell r="K181" t="str">
            <v>No</v>
          </cell>
          <cell r="L181" t="str">
            <v>No</v>
          </cell>
          <cell r="M181" t="str">
            <v>No</v>
          </cell>
          <cell r="N181" t="str">
            <v>No</v>
          </cell>
          <cell r="O181" t="str">
            <v>No</v>
          </cell>
        </row>
        <row r="182">
          <cell r="A182" t="str">
            <v>3514</v>
          </cell>
          <cell r="B182" t="str">
            <v>Libertas Academy Charter School (District)</v>
          </cell>
          <cell r="C182" t="str">
            <v xml:space="preserve"> </v>
          </cell>
          <cell r="D182" t="str">
            <v xml:space="preserve"> </v>
          </cell>
          <cell r="E182">
            <v>40.475871678219683</v>
          </cell>
          <cell r="F182">
            <v>44.789507028375716</v>
          </cell>
          <cell r="G182">
            <v>42.835708792529324</v>
          </cell>
          <cell r="H182">
            <v>29.133605476466368</v>
          </cell>
          <cell r="I182">
            <v>31.619397307087517</v>
          </cell>
          <cell r="J182">
            <v>41.925057601991838</v>
          </cell>
          <cell r="K182" t="str">
            <v>Yes</v>
          </cell>
          <cell r="L182" t="str">
            <v>Yes</v>
          </cell>
          <cell r="M182" t="str">
            <v>Yes</v>
          </cell>
          <cell r="N182" t="str">
            <v>Yes</v>
          </cell>
          <cell r="O182" t="str">
            <v>Yes</v>
          </cell>
        </row>
        <row r="183">
          <cell r="A183" t="str">
            <v>0157</v>
          </cell>
          <cell r="B183" t="str">
            <v>Lincoln</v>
          </cell>
          <cell r="C183">
            <v>4.5312242544076469</v>
          </cell>
          <cell r="D183">
            <v>4.3112513144058884</v>
          </cell>
          <cell r="E183">
            <v>3.8824763903462749</v>
          </cell>
          <cell r="F183">
            <v>3.0687830687830688</v>
          </cell>
          <cell r="G183">
            <v>2.3182297154899896</v>
          </cell>
          <cell r="H183">
            <v>3.0818278427205104</v>
          </cell>
          <cell r="I183">
            <v>3.5181236673773988</v>
          </cell>
          <cell r="J183">
            <v>3.6046511627906979</v>
          </cell>
          <cell r="K183" t="str">
            <v>No</v>
          </cell>
          <cell r="L183" t="str">
            <v>No</v>
          </cell>
          <cell r="M183" t="str">
            <v>No</v>
          </cell>
          <cell r="N183" t="str">
            <v>No</v>
          </cell>
          <cell r="O183" t="str">
            <v>No</v>
          </cell>
        </row>
        <row r="184">
          <cell r="A184" t="str">
            <v>0695</v>
          </cell>
          <cell r="B184" t="str">
            <v>Lincoln-Sudbury</v>
          </cell>
          <cell r="C184">
            <v>2.4901142884698841</v>
          </cell>
          <cell r="D184">
            <v>2.1469232854432097</v>
          </cell>
          <cell r="E184">
            <v>2.2198204190222808</v>
          </cell>
          <cell r="F184">
            <v>2.5887909891906626</v>
          </cell>
          <cell r="G184">
            <v>3.8223938223938214</v>
          </cell>
          <cell r="H184">
            <v>3.4562278400737951</v>
          </cell>
          <cell r="I184">
            <v>2.8977871443624865</v>
          </cell>
          <cell r="J184">
            <v>2.4777261282200267</v>
          </cell>
          <cell r="K184" t="str">
            <v>No</v>
          </cell>
          <cell r="L184" t="str">
            <v>No</v>
          </cell>
          <cell r="M184" t="str">
            <v>No</v>
          </cell>
          <cell r="N184" t="str">
            <v>No</v>
          </cell>
          <cell r="O184" t="str">
            <v>No</v>
          </cell>
        </row>
        <row r="185">
          <cell r="A185" t="str">
            <v>0158</v>
          </cell>
          <cell r="B185" t="str">
            <v>Littleton</v>
          </cell>
          <cell r="C185">
            <v>3.9816139539131234</v>
          </cell>
          <cell r="D185">
            <v>4.4530079212160141</v>
          </cell>
          <cell r="E185">
            <v>3.3497754546123817</v>
          </cell>
          <cell r="F185">
            <v>4.3071305016336741</v>
          </cell>
          <cell r="G185">
            <v>4.3866083246916387</v>
          </cell>
          <cell r="H185">
            <v>4.2781645835080964</v>
          </cell>
          <cell r="I185">
            <v>3.8669085665108285</v>
          </cell>
          <cell r="J185">
            <v>3.0517785409248157</v>
          </cell>
          <cell r="K185" t="str">
            <v>No</v>
          </cell>
          <cell r="L185" t="str">
            <v>No</v>
          </cell>
          <cell r="M185" t="str">
            <v>No</v>
          </cell>
          <cell r="N185" t="str">
            <v>No</v>
          </cell>
          <cell r="O185" t="str">
            <v>No</v>
          </cell>
        </row>
        <row r="186">
          <cell r="A186" t="str">
            <v>0159</v>
          </cell>
          <cell r="B186" t="str">
            <v>Longmeadow</v>
          </cell>
          <cell r="C186">
            <v>9.0791180285343707</v>
          </cell>
          <cell r="D186">
            <v>8.7198037876157741</v>
          </cell>
          <cell r="E186">
            <v>7.0863702161160056</v>
          </cell>
          <cell r="F186">
            <v>7.4336806708734624</v>
          </cell>
          <cell r="G186">
            <v>4.5344218887908214</v>
          </cell>
          <cell r="H186">
            <v>3.281249045935533</v>
          </cell>
          <cell r="I186">
            <v>3.7157977705213376</v>
          </cell>
          <cell r="J186">
            <v>5.3516430910531287</v>
          </cell>
          <cell r="K186" t="str">
            <v>No</v>
          </cell>
          <cell r="L186" t="str">
            <v>No</v>
          </cell>
          <cell r="M186" t="str">
            <v>No</v>
          </cell>
          <cell r="N186" t="str">
            <v>No</v>
          </cell>
          <cell r="O186" t="str">
            <v>No</v>
          </cell>
        </row>
        <row r="187">
          <cell r="A187" t="str">
            <v>0160</v>
          </cell>
          <cell r="B187" t="str">
            <v>Lowell</v>
          </cell>
          <cell r="C187">
            <v>22.717033580572497</v>
          </cell>
          <cell r="D187">
            <v>19.495149277988276</v>
          </cell>
          <cell r="E187">
            <v>20.319391891692202</v>
          </cell>
          <cell r="F187">
            <v>22.310203614989266</v>
          </cell>
          <cell r="G187">
            <v>20.078438744133805</v>
          </cell>
          <cell r="H187">
            <v>19.164734140928765</v>
          </cell>
          <cell r="I187">
            <v>20.009265207710943</v>
          </cell>
          <cell r="J187">
            <v>19.836686411907188</v>
          </cell>
          <cell r="K187" t="str">
            <v>Yes</v>
          </cell>
          <cell r="L187" t="str">
            <v>Yes</v>
          </cell>
          <cell r="M187" t="str">
            <v>Yes</v>
          </cell>
          <cell r="N187" t="str">
            <v>Yes</v>
          </cell>
          <cell r="O187" t="str">
            <v>Yes</v>
          </cell>
        </row>
        <row r="188">
          <cell r="A188" t="str">
            <v>0456</v>
          </cell>
          <cell r="B188" t="str">
            <v>Lowell Community Charter Public (District)</v>
          </cell>
          <cell r="C188">
            <v>21.891309001012814</v>
          </cell>
          <cell r="D188">
            <v>18.776641693568255</v>
          </cell>
          <cell r="E188">
            <v>17.956429317310384</v>
          </cell>
          <cell r="F188">
            <v>19.386540478929952</v>
          </cell>
          <cell r="G188">
            <v>19.609682740232898</v>
          </cell>
          <cell r="H188">
            <v>16.979434643723447</v>
          </cell>
          <cell r="I188">
            <v>19.158001279662933</v>
          </cell>
          <cell r="J188">
            <v>18.807529715804318</v>
          </cell>
          <cell r="K188" t="str">
            <v>Yes</v>
          </cell>
          <cell r="L188" t="str">
            <v>Yes</v>
          </cell>
          <cell r="M188" t="str">
            <v>Yes</v>
          </cell>
          <cell r="N188" t="str">
            <v>Yes</v>
          </cell>
          <cell r="O188" t="str">
            <v>Yes</v>
          </cell>
        </row>
        <row r="189">
          <cell r="A189" t="str">
            <v>0458</v>
          </cell>
          <cell r="B189" t="str">
            <v>Lowell Middlesex Academy Charter (District)</v>
          </cell>
          <cell r="C189">
            <v>26.431395776295126</v>
          </cell>
          <cell r="D189">
            <v>24.33469250490878</v>
          </cell>
          <cell r="E189">
            <v>26.201145222198985</v>
          </cell>
          <cell r="F189">
            <v>24.37942948615105</v>
          </cell>
          <cell r="G189">
            <v>28.445887550210923</v>
          </cell>
          <cell r="H189">
            <v>19.970481168478866</v>
          </cell>
          <cell r="I189">
            <v>21.218269511806643</v>
          </cell>
          <cell r="J189">
            <v>20.654357249811174</v>
          </cell>
          <cell r="K189" t="str">
            <v>Yes</v>
          </cell>
          <cell r="L189" t="str">
            <v>Yes</v>
          </cell>
          <cell r="M189" t="str">
            <v>Yes</v>
          </cell>
          <cell r="N189" t="str">
            <v>Yes</v>
          </cell>
          <cell r="O189" t="str">
            <v>Yes</v>
          </cell>
        </row>
        <row r="190">
          <cell r="A190" t="str">
            <v>0161</v>
          </cell>
          <cell r="B190" t="str">
            <v>Ludlow</v>
          </cell>
          <cell r="C190">
            <v>10.778924263358517</v>
          </cell>
          <cell r="D190">
            <v>11.910669975186106</v>
          </cell>
          <cell r="E190">
            <v>10.362661425652071</v>
          </cell>
          <cell r="F190">
            <v>11.501034904885394</v>
          </cell>
          <cell r="G190">
            <v>10.838052437476067</v>
          </cell>
          <cell r="H190">
            <v>9.5585312688442539</v>
          </cell>
          <cell r="I190">
            <v>10.373748449406344</v>
          </cell>
          <cell r="J190">
            <v>12.492599465668974</v>
          </cell>
          <cell r="K190" t="str">
            <v>No</v>
          </cell>
          <cell r="L190" t="str">
            <v>No</v>
          </cell>
          <cell r="M190" t="str">
            <v>No</v>
          </cell>
          <cell r="N190" t="str">
            <v>No</v>
          </cell>
          <cell r="O190" t="str">
            <v>No</v>
          </cell>
        </row>
        <row r="191">
          <cell r="A191" t="str">
            <v>0162</v>
          </cell>
          <cell r="B191" t="str">
            <v>Lunenburg</v>
          </cell>
          <cell r="C191">
            <v>14.869398608991736</v>
          </cell>
          <cell r="D191">
            <v>14.677520350657487</v>
          </cell>
          <cell r="E191">
            <v>8.0574187208954591</v>
          </cell>
          <cell r="F191">
            <v>7.8467153284671536</v>
          </cell>
          <cell r="G191">
            <v>5.536224135645913</v>
          </cell>
          <cell r="H191">
            <v>7.5624524293682605</v>
          </cell>
          <cell r="I191">
            <v>7.2523239767678191</v>
          </cell>
          <cell r="J191">
            <v>7.6823548023238306</v>
          </cell>
          <cell r="K191" t="str">
            <v>Yes</v>
          </cell>
          <cell r="L191" t="str">
            <v>No</v>
          </cell>
          <cell r="M191" t="str">
            <v>No</v>
          </cell>
          <cell r="N191" t="str">
            <v>No</v>
          </cell>
          <cell r="O191" t="str">
            <v>No</v>
          </cell>
        </row>
        <row r="192">
          <cell r="A192" t="str">
            <v>0163</v>
          </cell>
          <cell r="B192" t="str">
            <v>Lynn</v>
          </cell>
          <cell r="C192">
            <v>25.677839227778655</v>
          </cell>
          <cell r="D192">
            <v>27.288006402348618</v>
          </cell>
          <cell r="E192">
            <v>24.701402390809122</v>
          </cell>
          <cell r="F192">
            <v>23.929611856555308</v>
          </cell>
          <cell r="G192">
            <v>22.821654290763838</v>
          </cell>
          <cell r="H192">
            <v>19.937001382286457</v>
          </cell>
          <cell r="I192">
            <v>19.644637094687791</v>
          </cell>
          <cell r="J192">
            <v>20.059732084348823</v>
          </cell>
          <cell r="K192" t="str">
            <v>Yes</v>
          </cell>
          <cell r="L192" t="str">
            <v>Yes</v>
          </cell>
          <cell r="M192" t="str">
            <v>Yes</v>
          </cell>
          <cell r="N192" t="str">
            <v>Yes</v>
          </cell>
          <cell r="O192" t="str">
            <v>Yes</v>
          </cell>
        </row>
        <row r="193">
          <cell r="A193" t="str">
            <v>0164</v>
          </cell>
          <cell r="B193" t="str">
            <v>Lynnfield</v>
          </cell>
          <cell r="C193">
            <v>2.4766686707506649</v>
          </cell>
          <cell r="D193">
            <v>2.9704057926301966</v>
          </cell>
          <cell r="E193">
            <v>3.4200317581556146</v>
          </cell>
          <cell r="F193">
            <v>3.4345683362966999</v>
          </cell>
          <cell r="G193">
            <v>3.1549755921515001</v>
          </cell>
          <cell r="H193">
            <v>3.0203594760064307</v>
          </cell>
          <cell r="I193">
            <v>2.9202597313361047</v>
          </cell>
          <cell r="J193">
            <v>3.2402355771920988</v>
          </cell>
          <cell r="K193" t="str">
            <v>No</v>
          </cell>
          <cell r="L193" t="str">
            <v>No</v>
          </cell>
          <cell r="M193" t="str">
            <v>No</v>
          </cell>
          <cell r="N193" t="str">
            <v>No</v>
          </cell>
          <cell r="O193" t="str">
            <v>No</v>
          </cell>
        </row>
        <row r="194">
          <cell r="A194" t="str">
            <v>0468</v>
          </cell>
          <cell r="B194" t="str">
            <v>Ma Academy for Math and Science</v>
          </cell>
          <cell r="C194">
            <v>2.1092064856837847</v>
          </cell>
          <cell r="D194">
            <v>2.0284676067106213</v>
          </cell>
          <cell r="E194">
            <v>1.6552917388117359</v>
          </cell>
          <cell r="F194">
            <v>0.7778054888792143</v>
          </cell>
          <cell r="G194">
            <v>0.74436435418134439</v>
          </cell>
          <cell r="H194">
            <v>0.63252674165254186</v>
          </cell>
          <cell r="I194">
            <v>0.88074330316387439</v>
          </cell>
          <cell r="J194">
            <v>0.57483219147522757</v>
          </cell>
          <cell r="K194" t="str">
            <v>No</v>
          </cell>
          <cell r="L194" t="str">
            <v>No</v>
          </cell>
          <cell r="M194" t="str">
            <v>No</v>
          </cell>
          <cell r="N194" t="str">
            <v>No</v>
          </cell>
          <cell r="O194" t="str">
            <v>No</v>
          </cell>
        </row>
        <row r="195">
          <cell r="A195" t="str">
            <v>0165</v>
          </cell>
          <cell r="B195" t="str">
            <v>Malden</v>
          </cell>
          <cell r="C195">
            <v>21.297768073978894</v>
          </cell>
          <cell r="D195">
            <v>18.101843077610027</v>
          </cell>
          <cell r="E195">
            <v>18.263058432437642</v>
          </cell>
          <cell r="F195">
            <v>19.002923238287622</v>
          </cell>
          <cell r="G195">
            <v>15.803704683442909</v>
          </cell>
          <cell r="H195">
            <v>15.128525376899299</v>
          </cell>
          <cell r="I195">
            <v>15.001575315800872</v>
          </cell>
          <cell r="J195">
            <v>15.296683830964874</v>
          </cell>
          <cell r="K195" t="str">
            <v>Yes</v>
          </cell>
          <cell r="L195" t="str">
            <v>Yes</v>
          </cell>
          <cell r="M195" t="str">
            <v>Yes</v>
          </cell>
          <cell r="N195" t="str">
            <v>Yes</v>
          </cell>
          <cell r="O195" t="str">
            <v>Yes</v>
          </cell>
        </row>
        <row r="196">
          <cell r="A196" t="str">
            <v>0698</v>
          </cell>
          <cell r="B196" t="str">
            <v>Manchester Essex Regional</v>
          </cell>
          <cell r="C196">
            <v>4.8920263910468593</v>
          </cell>
          <cell r="D196">
            <v>6.5523967031287915</v>
          </cell>
          <cell r="E196">
            <v>6.3414525834314022</v>
          </cell>
          <cell r="F196">
            <v>4.6180880974695411</v>
          </cell>
          <cell r="G196">
            <v>4.8155806042819993</v>
          </cell>
          <cell r="H196">
            <v>3.8176265270506113</v>
          </cell>
          <cell r="I196">
            <v>3.427871862885127</v>
          </cell>
          <cell r="J196">
            <v>4.6862197079390739</v>
          </cell>
          <cell r="K196" t="str">
            <v>No</v>
          </cell>
          <cell r="L196" t="str">
            <v>No</v>
          </cell>
          <cell r="M196" t="str">
            <v>No</v>
          </cell>
          <cell r="N196" t="str">
            <v>No</v>
          </cell>
          <cell r="O196" t="str">
            <v>No</v>
          </cell>
        </row>
        <row r="197">
          <cell r="A197" t="str">
            <v>0167</v>
          </cell>
          <cell r="B197" t="str">
            <v>Mansfield</v>
          </cell>
          <cell r="C197">
            <v>4.9473052324662969</v>
          </cell>
          <cell r="D197">
            <v>4.3304166453629147</v>
          </cell>
          <cell r="E197">
            <v>4.2209357699863084</v>
          </cell>
          <cell r="F197">
            <v>4.6684130978365594</v>
          </cell>
          <cell r="G197">
            <v>3.7408093008195626</v>
          </cell>
          <cell r="H197">
            <v>4.1258243501676573</v>
          </cell>
          <cell r="I197">
            <v>4.471047208223899</v>
          </cell>
          <cell r="J197">
            <v>4.7907736489218786</v>
          </cell>
          <cell r="K197" t="str">
            <v>No</v>
          </cell>
          <cell r="L197" t="str">
            <v>No</v>
          </cell>
          <cell r="M197" t="str">
            <v>No</v>
          </cell>
          <cell r="N197" t="str">
            <v>No</v>
          </cell>
          <cell r="O197" t="str">
            <v>No</v>
          </cell>
        </row>
        <row r="198">
          <cell r="A198" t="str">
            <v>3517</v>
          </cell>
          <cell r="B198" t="str">
            <v>Map Academy Charter School (District)</v>
          </cell>
          <cell r="C198" t="str">
            <v xml:space="preserve"> </v>
          </cell>
          <cell r="D198" t="str">
            <v xml:space="preserve"> </v>
          </cell>
          <cell r="E198" t="str">
            <v xml:space="preserve"> </v>
          </cell>
          <cell r="F198">
            <v>19.274946588827476</v>
          </cell>
          <cell r="G198">
            <v>18.965356719484188</v>
          </cell>
          <cell r="H198">
            <v>20.786460536212719</v>
          </cell>
          <cell r="I198">
            <v>16.047422148056402</v>
          </cell>
          <cell r="J198">
            <v>18.714024602116957</v>
          </cell>
          <cell r="K198" t="str">
            <v>Yes</v>
          </cell>
          <cell r="L198" t="str">
            <v>Yes</v>
          </cell>
          <cell r="M198" t="str">
            <v>Yes</v>
          </cell>
          <cell r="N198" t="str">
            <v>Yes</v>
          </cell>
          <cell r="O198" t="str">
            <v>Yes</v>
          </cell>
        </row>
        <row r="199">
          <cell r="A199" t="str">
            <v>0168</v>
          </cell>
          <cell r="B199" t="str">
            <v>Marblehead</v>
          </cell>
          <cell r="C199">
            <v>4.4668590694747641</v>
          </cell>
          <cell r="D199">
            <v>4.8723628545024775</v>
          </cell>
          <cell r="E199">
            <v>4.6421300335792282</v>
          </cell>
          <cell r="F199">
            <v>3.84411464782906</v>
          </cell>
          <cell r="G199">
            <v>3.9980708609132645</v>
          </cell>
          <cell r="H199">
            <v>3.5213322439971559</v>
          </cell>
          <cell r="I199">
            <v>3.3303518209706069</v>
          </cell>
          <cell r="J199">
            <v>4.1985753878091154</v>
          </cell>
          <cell r="K199" t="str">
            <v>No</v>
          </cell>
          <cell r="L199" t="str">
            <v>No</v>
          </cell>
          <cell r="M199" t="str">
            <v>No</v>
          </cell>
          <cell r="N199" t="str">
            <v>No</v>
          </cell>
          <cell r="O199" t="str">
            <v>No</v>
          </cell>
        </row>
        <row r="200">
          <cell r="A200" t="str">
            <v>0464</v>
          </cell>
          <cell r="B200" t="str">
            <v>Marblehead Community Charter Public (District)</v>
          </cell>
          <cell r="C200">
            <v>2.2598576306945768</v>
          </cell>
          <cell r="D200">
            <v>1.6590696839934633</v>
          </cell>
          <cell r="E200">
            <v>5.3168267602046493</v>
          </cell>
          <cell r="F200">
            <v>5.4875508986045851</v>
          </cell>
          <cell r="G200">
            <v>8.7501062644683998</v>
          </cell>
          <cell r="H200">
            <v>5.9920309802293552</v>
          </cell>
          <cell r="I200">
            <v>6.1073461485773732</v>
          </cell>
          <cell r="J200">
            <v>7.2110762213551443</v>
          </cell>
          <cell r="K200" t="str">
            <v>No</v>
          </cell>
          <cell r="L200" t="str">
            <v>No</v>
          </cell>
          <cell r="M200" t="str">
            <v>No</v>
          </cell>
          <cell r="N200" t="str">
            <v>No</v>
          </cell>
          <cell r="O200" t="str">
            <v>No</v>
          </cell>
        </row>
        <row r="201">
          <cell r="A201" t="str">
            <v>0169</v>
          </cell>
          <cell r="B201" t="str">
            <v>Marion</v>
          </cell>
          <cell r="C201">
            <v>5.8426966292134832</v>
          </cell>
          <cell r="D201">
            <v>7.4829931972789119</v>
          </cell>
          <cell r="E201">
            <v>5.7339449541284404</v>
          </cell>
          <cell r="F201">
            <v>7.9254079254079253</v>
          </cell>
          <cell r="G201">
            <v>6.367924528301887</v>
          </cell>
          <cell r="H201">
            <v>7.8014184397163122</v>
          </cell>
          <cell r="I201">
            <v>6.0913927875457077</v>
          </cell>
          <cell r="J201">
            <v>8.2324455205811145</v>
          </cell>
          <cell r="K201" t="str">
            <v>No</v>
          </cell>
          <cell r="L201" t="str">
            <v>No</v>
          </cell>
          <cell r="M201" t="str">
            <v>No</v>
          </cell>
          <cell r="N201" t="str">
            <v>No</v>
          </cell>
          <cell r="O201" t="str">
            <v>No</v>
          </cell>
        </row>
        <row r="202">
          <cell r="A202" t="str">
            <v>0170</v>
          </cell>
          <cell r="B202" t="str">
            <v>Marlborough</v>
          </cell>
          <cell r="C202">
            <v>13.754006293332136</v>
          </cell>
          <cell r="D202">
            <v>11.559319639078762</v>
          </cell>
          <cell r="E202">
            <v>12.785523300903048</v>
          </cell>
          <cell r="F202">
            <v>13.547086493232213</v>
          </cell>
          <cell r="G202">
            <v>13.480202993942223</v>
          </cell>
          <cell r="H202">
            <v>12.454661108705064</v>
          </cell>
          <cell r="I202">
            <v>13.024702720585921</v>
          </cell>
          <cell r="J202">
            <v>13.505938265112075</v>
          </cell>
          <cell r="K202" t="str">
            <v>Yes</v>
          </cell>
          <cell r="L202" t="str">
            <v>No</v>
          </cell>
          <cell r="M202" t="str">
            <v>No</v>
          </cell>
          <cell r="N202" t="str">
            <v>No</v>
          </cell>
          <cell r="O202" t="str">
            <v>No</v>
          </cell>
        </row>
        <row r="203">
          <cell r="A203" t="str">
            <v>0171</v>
          </cell>
          <cell r="B203" t="str">
            <v>Marshfield</v>
          </cell>
          <cell r="C203">
            <v>6.4919219267045385</v>
          </cell>
          <cell r="D203">
            <v>8.0398007407265446</v>
          </cell>
          <cell r="E203">
            <v>7.3560711959968703</v>
          </cell>
          <cell r="F203">
            <v>5.5531764225116387</v>
          </cell>
          <cell r="G203">
            <v>6.3481194745241405</v>
          </cell>
          <cell r="H203">
            <v>7.5930477528089941</v>
          </cell>
          <cell r="I203">
            <v>4.0284218128944911</v>
          </cell>
          <cell r="J203">
            <v>4.5053584858360498</v>
          </cell>
          <cell r="K203" t="str">
            <v>No</v>
          </cell>
          <cell r="L203" t="str">
            <v>No</v>
          </cell>
          <cell r="M203" t="str">
            <v>No</v>
          </cell>
          <cell r="N203" t="str">
            <v>No</v>
          </cell>
          <cell r="O203" t="str">
            <v>No</v>
          </cell>
        </row>
        <row r="204">
          <cell r="A204" t="str">
            <v>0700</v>
          </cell>
          <cell r="B204" t="str">
            <v>Martha's Vineyard</v>
          </cell>
          <cell r="C204">
            <v>8.5675057208237941</v>
          </cell>
          <cell r="D204">
            <v>7.8473852079196007</v>
          </cell>
          <cell r="E204">
            <v>5.7604355716878368</v>
          </cell>
          <cell r="F204">
            <v>6.8291020333516181</v>
          </cell>
          <cell r="G204">
            <v>3.4155379504216703</v>
          </cell>
          <cell r="H204">
            <v>3.0602863272185972</v>
          </cell>
          <cell r="I204">
            <v>8.7967840076860178</v>
          </cell>
          <cell r="J204">
            <v>8.951023979145468</v>
          </cell>
          <cell r="K204" t="str">
            <v>No</v>
          </cell>
          <cell r="L204" t="str">
            <v>No</v>
          </cell>
          <cell r="M204" t="str">
            <v>No</v>
          </cell>
          <cell r="N204" t="str">
            <v>No</v>
          </cell>
          <cell r="O204" t="str">
            <v>No</v>
          </cell>
        </row>
        <row r="205">
          <cell r="A205" t="str">
            <v>0466</v>
          </cell>
          <cell r="B205" t="str">
            <v>Martha's Vineyard Charter (District)</v>
          </cell>
          <cell r="C205">
            <v>14.119087002040443</v>
          </cell>
          <cell r="D205">
            <v>14.069204756862334</v>
          </cell>
          <cell r="E205">
            <v>13.498201865937938</v>
          </cell>
          <cell r="F205">
            <v>12.098613210246951</v>
          </cell>
          <cell r="G205">
            <v>17.82356017783518</v>
          </cell>
          <cell r="H205">
            <v>13.492505150098562</v>
          </cell>
          <cell r="I205">
            <v>11.733551507513912</v>
          </cell>
          <cell r="J205">
            <v>13.832985174905305</v>
          </cell>
          <cell r="K205" t="str">
            <v>No</v>
          </cell>
          <cell r="L205" t="str">
            <v>No</v>
          </cell>
          <cell r="M205" t="str">
            <v>No</v>
          </cell>
          <cell r="N205" t="str">
            <v>No</v>
          </cell>
          <cell r="O205" t="str">
            <v>No</v>
          </cell>
        </row>
        <row r="206">
          <cell r="A206" t="str">
            <v>0492</v>
          </cell>
          <cell r="B206" t="str">
            <v>Martin Luther King Jr. Charter School of Excellence (District)</v>
          </cell>
          <cell r="C206">
            <v>41.635974589761929</v>
          </cell>
          <cell r="D206">
            <v>42.323351247214738</v>
          </cell>
          <cell r="E206">
            <v>36.80403258547755</v>
          </cell>
          <cell r="F206">
            <v>39.56229521612773</v>
          </cell>
          <cell r="G206">
            <v>45.970769792016668</v>
          </cell>
          <cell r="H206">
            <v>28.133187791372581</v>
          </cell>
          <cell r="I206">
            <v>31.497893372501615</v>
          </cell>
          <cell r="J206">
            <v>42.516865555533748</v>
          </cell>
          <cell r="K206" t="str">
            <v>Yes</v>
          </cell>
          <cell r="L206" t="str">
            <v>Yes</v>
          </cell>
          <cell r="M206" t="str">
            <v>Yes</v>
          </cell>
          <cell r="N206" t="str">
            <v>Yes</v>
          </cell>
          <cell r="O206" t="str">
            <v>Yes</v>
          </cell>
        </row>
        <row r="207">
          <cell r="A207" t="str">
            <v>0705</v>
          </cell>
          <cell r="B207" t="str">
            <v>Masconomet</v>
          </cell>
          <cell r="C207">
            <v>2.7676480749299457</v>
          </cell>
          <cell r="D207">
            <v>2.638749302065885</v>
          </cell>
          <cell r="E207">
            <v>2.3214758276808216</v>
          </cell>
          <cell r="F207">
            <v>2.0299638586826734</v>
          </cell>
          <cell r="G207">
            <v>5.9046364798388655</v>
          </cell>
          <cell r="H207">
            <v>3.7685824109665145</v>
          </cell>
          <cell r="I207">
            <v>3.6212952063774604</v>
          </cell>
          <cell r="J207">
            <v>3.0242498442769081</v>
          </cell>
          <cell r="K207" t="str">
            <v>No</v>
          </cell>
          <cell r="L207" t="str">
            <v>No</v>
          </cell>
          <cell r="M207" t="str">
            <v>No</v>
          </cell>
          <cell r="N207" t="str">
            <v>No</v>
          </cell>
          <cell r="O207" t="str">
            <v>No</v>
          </cell>
        </row>
        <row r="208">
          <cell r="A208" t="str">
            <v>0172</v>
          </cell>
          <cell r="B208" t="str">
            <v>Mashpee</v>
          </cell>
          <cell r="C208">
            <v>12.289354347885636</v>
          </cell>
          <cell r="D208">
            <v>9.6281468001213213</v>
          </cell>
          <cell r="E208">
            <v>9.6458387715755123</v>
          </cell>
          <cell r="F208">
            <v>8.616958264989977</v>
          </cell>
          <cell r="G208">
            <v>8.7845020299246652</v>
          </cell>
          <cell r="H208">
            <v>7.4374445430346086</v>
          </cell>
          <cell r="I208">
            <v>8.8640300483503172</v>
          </cell>
          <cell r="J208">
            <v>10.433005821873277</v>
          </cell>
          <cell r="K208" t="str">
            <v>No</v>
          </cell>
          <cell r="L208" t="str">
            <v>No</v>
          </cell>
          <cell r="M208" t="str">
            <v>No</v>
          </cell>
          <cell r="N208" t="str">
            <v>No</v>
          </cell>
          <cell r="O208" t="str">
            <v>No</v>
          </cell>
        </row>
        <row r="209">
          <cell r="A209" t="str">
            <v>0469</v>
          </cell>
          <cell r="B209" t="str">
            <v>MATCH Charter Public School (District)</v>
          </cell>
          <cell r="C209">
            <v>40.215744108202429</v>
          </cell>
          <cell r="D209">
            <v>38.274368332862089</v>
          </cell>
          <cell r="E209">
            <v>36.240406785597251</v>
          </cell>
          <cell r="F209">
            <v>34.90137705999976</v>
          </cell>
          <cell r="G209">
            <v>34.611530868619923</v>
          </cell>
          <cell r="H209">
            <v>37.323200298244096</v>
          </cell>
          <cell r="I209">
            <v>30.149789798305168</v>
          </cell>
          <cell r="J209">
            <v>33.122051243197554</v>
          </cell>
          <cell r="K209" t="str">
            <v>Yes</v>
          </cell>
          <cell r="L209" t="str">
            <v>Yes</v>
          </cell>
          <cell r="M209" t="str">
            <v>Yes</v>
          </cell>
          <cell r="N209" t="str">
            <v>Yes</v>
          </cell>
          <cell r="O209" t="str">
            <v>Yes</v>
          </cell>
        </row>
        <row r="210">
          <cell r="A210" t="str">
            <v>0173</v>
          </cell>
          <cell r="B210" t="str">
            <v>Mattapoisett</v>
          </cell>
          <cell r="C210">
            <v>5.8455114822546967</v>
          </cell>
          <cell r="D210">
            <v>5.8823529411764701</v>
          </cell>
          <cell r="E210">
            <v>6.5817409766454356</v>
          </cell>
          <cell r="F210">
            <v>5.3304904051172715</v>
          </cell>
          <cell r="G210">
            <v>5.3994145897865806</v>
          </cell>
          <cell r="H210">
            <v>5.2516411378555796</v>
          </cell>
          <cell r="I210">
            <v>4.8458149779735686</v>
          </cell>
          <cell r="J210">
            <v>5.9734513274336285</v>
          </cell>
          <cell r="K210" t="str">
            <v>No</v>
          </cell>
          <cell r="L210" t="str">
            <v>No</v>
          </cell>
          <cell r="M210" t="str">
            <v>No</v>
          </cell>
          <cell r="N210" t="str">
            <v>No</v>
          </cell>
          <cell r="O210" t="str">
            <v>No</v>
          </cell>
        </row>
        <row r="211">
          <cell r="A211" t="str">
            <v>0174</v>
          </cell>
          <cell r="B211" t="str">
            <v>Maynard</v>
          </cell>
          <cell r="C211">
            <v>11.347835837631756</v>
          </cell>
          <cell r="D211">
            <v>8.017690927441965</v>
          </cell>
          <cell r="E211">
            <v>9.3811920955390153</v>
          </cell>
          <cell r="F211">
            <v>9.4251565167899809</v>
          </cell>
          <cell r="G211">
            <v>5.5636926250644674</v>
          </cell>
          <cell r="H211">
            <v>5.3365760930336545</v>
          </cell>
          <cell r="I211">
            <v>7.4451592899775196</v>
          </cell>
          <cell r="J211">
            <v>7.4100769404449736</v>
          </cell>
          <cell r="K211" t="str">
            <v>No</v>
          </cell>
          <cell r="L211" t="str">
            <v>No</v>
          </cell>
          <cell r="M211" t="str">
            <v>No</v>
          </cell>
          <cell r="N211" t="str">
            <v>No</v>
          </cell>
          <cell r="O211" t="str">
            <v>No</v>
          </cell>
        </row>
        <row r="212">
          <cell r="A212" t="str">
            <v>0175</v>
          </cell>
          <cell r="B212" t="str">
            <v>Medfield</v>
          </cell>
          <cell r="C212">
            <v>4.2996278716685508</v>
          </cell>
          <cell r="D212">
            <v>3.3528836754643208</v>
          </cell>
          <cell r="E212">
            <v>1.6948885976408912</v>
          </cell>
          <cell r="F212">
            <v>1.9481359287363911</v>
          </cell>
          <cell r="G212">
            <v>2.3117111285773726</v>
          </cell>
          <cell r="H212">
            <v>2.0760770793521415</v>
          </cell>
          <cell r="I212">
            <v>1.8550451055487991</v>
          </cell>
          <cell r="J212">
            <v>2.2765083063174476</v>
          </cell>
          <cell r="K212" t="str">
            <v>No</v>
          </cell>
          <cell r="L212" t="str">
            <v>No</v>
          </cell>
          <cell r="M212" t="str">
            <v>No</v>
          </cell>
          <cell r="N212" t="str">
            <v>No</v>
          </cell>
          <cell r="O212" t="str">
            <v>No</v>
          </cell>
        </row>
        <row r="213">
          <cell r="A213" t="str">
            <v>0176</v>
          </cell>
          <cell r="B213" t="str">
            <v>Medford</v>
          </cell>
          <cell r="C213">
            <v>11.655118539960077</v>
          </cell>
          <cell r="D213">
            <v>9.6701415984487493</v>
          </cell>
          <cell r="E213">
            <v>9.4217481640678091</v>
          </cell>
          <cell r="F213">
            <v>9.998739969888641</v>
          </cell>
          <cell r="G213">
            <v>8.1320376220735469</v>
          </cell>
          <cell r="H213">
            <v>7.9833986249107483</v>
          </cell>
          <cell r="I213">
            <v>8.409410844491104</v>
          </cell>
          <cell r="J213">
            <v>8.8027059151203773</v>
          </cell>
          <cell r="K213" t="str">
            <v>No</v>
          </cell>
          <cell r="L213" t="str">
            <v>No</v>
          </cell>
          <cell r="M213" t="str">
            <v>No</v>
          </cell>
          <cell r="N213" t="str">
            <v>No</v>
          </cell>
          <cell r="O213" t="str">
            <v>No</v>
          </cell>
        </row>
        <row r="214">
          <cell r="A214" t="str">
            <v>0177</v>
          </cell>
          <cell r="B214" t="str">
            <v>Medway</v>
          </cell>
          <cell r="C214">
            <v>3.1339318860899565</v>
          </cell>
          <cell r="D214">
            <v>2.8942443444856685</v>
          </cell>
          <cell r="E214">
            <v>3.6746226253102496</v>
          </cell>
          <cell r="F214">
            <v>4.4697849575898365</v>
          </cell>
          <cell r="G214">
            <v>2.9898486502123616</v>
          </cell>
          <cell r="H214">
            <v>2.854370427416248</v>
          </cell>
          <cell r="I214">
            <v>2.1924976321717984</v>
          </cell>
          <cell r="J214">
            <v>2.8485480999447486</v>
          </cell>
          <cell r="K214" t="str">
            <v>No</v>
          </cell>
          <cell r="L214" t="str">
            <v>No</v>
          </cell>
          <cell r="M214" t="str">
            <v>No</v>
          </cell>
          <cell r="N214" t="str">
            <v>No</v>
          </cell>
          <cell r="O214" t="str">
            <v>No</v>
          </cell>
        </row>
        <row r="215">
          <cell r="A215" t="str">
            <v>0178</v>
          </cell>
          <cell r="B215" t="str">
            <v>Melrose</v>
          </cell>
          <cell r="C215">
            <v>5.146539564529327</v>
          </cell>
          <cell r="D215">
            <v>4.2317283801327443</v>
          </cell>
          <cell r="E215">
            <v>3.960352093230902</v>
          </cell>
          <cell r="F215">
            <v>4.762999831240478</v>
          </cell>
          <cell r="G215">
            <v>3.5413836973263453</v>
          </cell>
          <cell r="H215">
            <v>3.3295095958072896</v>
          </cell>
          <cell r="I215">
            <v>3.6796524076217989</v>
          </cell>
          <cell r="J215">
            <v>3.680160588825693</v>
          </cell>
          <cell r="K215" t="str">
            <v>No</v>
          </cell>
          <cell r="L215" t="str">
            <v>No</v>
          </cell>
          <cell r="M215" t="str">
            <v>No</v>
          </cell>
          <cell r="N215" t="str">
            <v>No</v>
          </cell>
          <cell r="O215" t="str">
            <v>No</v>
          </cell>
        </row>
        <row r="216">
          <cell r="A216" t="str">
            <v>0710</v>
          </cell>
          <cell r="B216" t="str">
            <v>Mendon-Upton</v>
          </cell>
          <cell r="C216">
            <v>4.4168723687163212</v>
          </cell>
          <cell r="D216">
            <v>4.1586377812430397</v>
          </cell>
          <cell r="E216">
            <v>3.0417589553883095</v>
          </cell>
          <cell r="F216">
            <v>3.1495712217396163</v>
          </cell>
          <cell r="G216">
            <v>2.9734513274336285</v>
          </cell>
          <cell r="H216">
            <v>3.5733452381517794</v>
          </cell>
          <cell r="I216">
            <v>3.8075856042099598</v>
          </cell>
          <cell r="J216">
            <v>3.7310231023102327</v>
          </cell>
          <cell r="K216" t="str">
            <v>No</v>
          </cell>
          <cell r="L216" t="str">
            <v>No</v>
          </cell>
          <cell r="M216" t="str">
            <v>No</v>
          </cell>
          <cell r="N216" t="str">
            <v>No</v>
          </cell>
          <cell r="O216" t="str">
            <v>No</v>
          </cell>
        </row>
        <row r="217">
          <cell r="A217" t="str">
            <v>0181</v>
          </cell>
          <cell r="B217" t="str">
            <v>Methuen</v>
          </cell>
          <cell r="C217">
            <v>14.748775752965463</v>
          </cell>
          <cell r="D217">
            <v>15.714849716146507</v>
          </cell>
          <cell r="E217">
            <v>14.143317990175216</v>
          </cell>
          <cell r="F217">
            <v>13.786040509221582</v>
          </cell>
          <cell r="G217">
            <v>13.520222766768578</v>
          </cell>
          <cell r="H217">
            <v>12.331975936869769</v>
          </cell>
          <cell r="I217">
            <v>12.109089027302495</v>
          </cell>
          <cell r="J217">
            <v>13.794661763753544</v>
          </cell>
          <cell r="K217" t="str">
            <v>Yes</v>
          </cell>
          <cell r="L217" t="str">
            <v>Yes</v>
          </cell>
          <cell r="M217" t="str">
            <v>Yes</v>
          </cell>
          <cell r="N217" t="str">
            <v>No</v>
          </cell>
          <cell r="O217" t="str">
            <v>No</v>
          </cell>
        </row>
        <row r="218">
          <cell r="A218" t="str">
            <v>0182</v>
          </cell>
          <cell r="B218" t="str">
            <v>Middleborough</v>
          </cell>
          <cell r="C218">
            <v>11.891824578754285</v>
          </cell>
          <cell r="D218">
            <v>11.820118309129375</v>
          </cell>
          <cell r="E218">
            <v>11.067429207243629</v>
          </cell>
          <cell r="F218">
            <v>9.8364792081129604</v>
          </cell>
          <cell r="G218">
            <v>7.7185945055155667</v>
          </cell>
          <cell r="H218">
            <v>10.137433415472694</v>
          </cell>
          <cell r="I218">
            <v>8.1788727868343827</v>
          </cell>
          <cell r="J218">
            <v>10.223417723988323</v>
          </cell>
          <cell r="K218" t="str">
            <v>No</v>
          </cell>
          <cell r="L218" t="str">
            <v>No</v>
          </cell>
          <cell r="M218" t="str">
            <v>No</v>
          </cell>
          <cell r="N218" t="str">
            <v>No</v>
          </cell>
          <cell r="O218" t="str">
            <v>No</v>
          </cell>
        </row>
        <row r="219">
          <cell r="A219" t="str">
            <v>0184</v>
          </cell>
          <cell r="B219" t="str">
            <v>Middleton</v>
          </cell>
          <cell r="C219">
            <v>5.5837563451776653</v>
          </cell>
          <cell r="D219">
            <v>4.9429657794676807</v>
          </cell>
          <cell r="E219">
            <v>4.7193877551020407</v>
          </cell>
          <cell r="F219">
            <v>4.1025641025641022</v>
          </cell>
          <cell r="G219">
            <v>4.7496790757381255</v>
          </cell>
          <cell r="H219">
            <v>3.5202086049543677</v>
          </cell>
          <cell r="I219">
            <v>4.1720990873533248</v>
          </cell>
          <cell r="J219">
            <v>4.5272969374167777</v>
          </cell>
          <cell r="K219" t="str">
            <v>No</v>
          </cell>
          <cell r="L219" t="str">
            <v>No</v>
          </cell>
          <cell r="M219" t="str">
            <v>No</v>
          </cell>
          <cell r="N219" t="str">
            <v>No</v>
          </cell>
          <cell r="O219" t="str">
            <v>No</v>
          </cell>
        </row>
        <row r="220">
          <cell r="A220" t="str">
            <v>0185</v>
          </cell>
          <cell r="B220" t="str">
            <v>Milford</v>
          </cell>
          <cell r="C220">
            <v>12.009466543689131</v>
          </cell>
          <cell r="D220">
            <v>13.7365407092945</v>
          </cell>
          <cell r="E220">
            <v>9.9053380027591995</v>
          </cell>
          <cell r="F220">
            <v>11.885998847494021</v>
          </cell>
          <cell r="G220">
            <v>10.661360667759553</v>
          </cell>
          <cell r="H220">
            <v>13.626503989656532</v>
          </cell>
          <cell r="I220">
            <v>10.931879880069101</v>
          </cell>
          <cell r="J220">
            <v>12.155016346699943</v>
          </cell>
          <cell r="K220" t="str">
            <v>No</v>
          </cell>
          <cell r="L220" t="str">
            <v>No</v>
          </cell>
          <cell r="M220" t="str">
            <v>No</v>
          </cell>
          <cell r="N220" t="str">
            <v>No</v>
          </cell>
          <cell r="O220" t="str">
            <v>No</v>
          </cell>
        </row>
        <row r="221">
          <cell r="A221" t="str">
            <v>0186</v>
          </cell>
          <cell r="B221" t="str">
            <v>Millbury</v>
          </cell>
          <cell r="C221">
            <v>8.0923321511556825</v>
          </cell>
          <cell r="D221">
            <v>8.8733254938806176</v>
          </cell>
          <cell r="E221">
            <v>6.8735803405794753</v>
          </cell>
          <cell r="F221">
            <v>7.6135229274700444</v>
          </cell>
          <cell r="G221">
            <v>6.8616385368519222</v>
          </cell>
          <cell r="H221">
            <v>8.2511959199824894</v>
          </cell>
          <cell r="I221">
            <v>7.8904139783362792</v>
          </cell>
          <cell r="J221">
            <v>8.8543010671078761</v>
          </cell>
          <cell r="K221" t="str">
            <v>No</v>
          </cell>
          <cell r="L221" t="str">
            <v>No</v>
          </cell>
          <cell r="M221" t="str">
            <v>No</v>
          </cell>
          <cell r="N221" t="str">
            <v>No</v>
          </cell>
          <cell r="O221" t="str">
            <v>No</v>
          </cell>
        </row>
        <row r="222">
          <cell r="A222" t="str">
            <v>0187</v>
          </cell>
          <cell r="B222" t="str">
            <v>Millis</v>
          </cell>
          <cell r="C222">
            <v>7.2581330374502082</v>
          </cell>
          <cell r="D222">
            <v>6.0633236851829047</v>
          </cell>
          <cell r="E222">
            <v>3.0819214743295587</v>
          </cell>
          <cell r="F222">
            <v>4.2084015691053827</v>
          </cell>
          <cell r="G222">
            <v>3.5023333069682825</v>
          </cell>
          <cell r="H222">
            <v>3.5480356027865185</v>
          </cell>
          <cell r="I222">
            <v>3.0396647846312281</v>
          </cell>
          <cell r="J222">
            <v>3.9743075070252916</v>
          </cell>
          <cell r="K222" t="str">
            <v>No</v>
          </cell>
          <cell r="L222" t="str">
            <v>No</v>
          </cell>
          <cell r="M222" t="str">
            <v>No</v>
          </cell>
          <cell r="N222" t="str">
            <v>No</v>
          </cell>
          <cell r="O222" t="str">
            <v>No</v>
          </cell>
        </row>
        <row r="223">
          <cell r="A223" t="str">
            <v>0189</v>
          </cell>
          <cell r="B223" t="str">
            <v>Milton</v>
          </cell>
          <cell r="C223">
            <v>4.403088936238345</v>
          </cell>
          <cell r="D223">
            <v>3.9685365505450028</v>
          </cell>
          <cell r="E223">
            <v>3.1633955931708742</v>
          </cell>
          <cell r="F223">
            <v>3.6645467524521163</v>
          </cell>
          <cell r="G223">
            <v>3.2892657599187309</v>
          </cell>
          <cell r="H223">
            <v>3.1871982061180559</v>
          </cell>
          <cell r="I223">
            <v>2.6210142756412247</v>
          </cell>
          <cell r="J223">
            <v>3.317381274956162</v>
          </cell>
          <cell r="K223" t="str">
            <v>No</v>
          </cell>
          <cell r="L223" t="str">
            <v>No</v>
          </cell>
          <cell r="M223" t="str">
            <v>No</v>
          </cell>
          <cell r="N223" t="str">
            <v>No</v>
          </cell>
          <cell r="O223" t="str">
            <v>No</v>
          </cell>
        </row>
        <row r="224">
          <cell r="A224" t="str">
            <v>0830</v>
          </cell>
          <cell r="B224" t="str">
            <v>Minuteman Regional Vocational Technical</v>
          </cell>
          <cell r="C224">
            <v>15.470409571039903</v>
          </cell>
          <cell r="D224">
            <v>13.467508057853161</v>
          </cell>
          <cell r="E224">
            <v>12.461400358104651</v>
          </cell>
          <cell r="F224">
            <v>12.187889823843102</v>
          </cell>
          <cell r="G224">
            <v>9.3393834128536177</v>
          </cell>
          <cell r="H224">
            <v>7.0253884965457676</v>
          </cell>
          <cell r="I224">
            <v>6.9033250666568753</v>
          </cell>
          <cell r="J224">
            <v>7.3632386038573294</v>
          </cell>
          <cell r="K224" t="str">
            <v>Yes</v>
          </cell>
          <cell r="L224" t="str">
            <v>Yes</v>
          </cell>
          <cell r="M224" t="str">
            <v>No</v>
          </cell>
          <cell r="N224" t="str">
            <v>No</v>
          </cell>
          <cell r="O224" t="str">
            <v>No</v>
          </cell>
        </row>
        <row r="225">
          <cell r="A225" t="str">
            <v>0717</v>
          </cell>
          <cell r="B225" t="str">
            <v>Mohawk Trail</v>
          </cell>
          <cell r="C225">
            <v>12.910436822046325</v>
          </cell>
          <cell r="D225">
            <v>13.051440377526816</v>
          </cell>
          <cell r="E225">
            <v>10.764399707489151</v>
          </cell>
          <cell r="F225">
            <v>9.7423510466988859</v>
          </cell>
          <cell r="G225">
            <v>13.682014629122705</v>
          </cell>
          <cell r="H225">
            <v>11.301407221555584</v>
          </cell>
          <cell r="I225">
            <v>11.426565511114948</v>
          </cell>
          <cell r="J225">
            <v>14.460093896713607</v>
          </cell>
          <cell r="K225" t="str">
            <v>No</v>
          </cell>
          <cell r="L225" t="str">
            <v>No</v>
          </cell>
          <cell r="M225" t="str">
            <v>No</v>
          </cell>
          <cell r="N225" t="str">
            <v>No</v>
          </cell>
          <cell r="O225" t="str">
            <v>No</v>
          </cell>
        </row>
        <row r="226">
          <cell r="A226" t="str">
            <v>0712</v>
          </cell>
          <cell r="B226" t="str">
            <v>Monomoy Regional School District</v>
          </cell>
          <cell r="C226">
            <v>11.06880563170542</v>
          </cell>
          <cell r="D226">
            <v>10.297120012420431</v>
          </cell>
          <cell r="E226">
            <v>10.349456897603842</v>
          </cell>
          <cell r="F226">
            <v>8.7742919148883818</v>
          </cell>
          <cell r="G226">
            <v>8.7301950030469193</v>
          </cell>
          <cell r="H226">
            <v>11.692670930076485</v>
          </cell>
          <cell r="I226">
            <v>8.5784551269625862</v>
          </cell>
          <cell r="J226">
            <v>10.516278747292999</v>
          </cell>
          <cell r="K226" t="str">
            <v>No</v>
          </cell>
          <cell r="L226" t="str">
            <v>No</v>
          </cell>
          <cell r="M226" t="str">
            <v>No</v>
          </cell>
          <cell r="N226" t="str">
            <v>No</v>
          </cell>
          <cell r="O226" t="str">
            <v>No</v>
          </cell>
        </row>
        <row r="227">
          <cell r="A227" t="str">
            <v>0191</v>
          </cell>
          <cell r="B227" t="str">
            <v>Monson</v>
          </cell>
          <cell r="C227">
            <v>8.8084645687200354</v>
          </cell>
          <cell r="D227">
            <v>10.37398649284196</v>
          </cell>
          <cell r="E227">
            <v>9.3102782603899499</v>
          </cell>
          <cell r="F227">
            <v>8.3111886725102124</v>
          </cell>
          <cell r="G227">
            <v>9.0895710681244761</v>
          </cell>
          <cell r="H227">
            <v>7.2920833771975975</v>
          </cell>
          <cell r="I227">
            <v>8.2216813970368516</v>
          </cell>
          <cell r="J227">
            <v>12.212066029703907</v>
          </cell>
          <cell r="K227" t="str">
            <v>No</v>
          </cell>
          <cell r="L227" t="str">
            <v>No</v>
          </cell>
          <cell r="M227" t="str">
            <v>No</v>
          </cell>
          <cell r="N227" t="str">
            <v>No</v>
          </cell>
          <cell r="O227" t="str">
            <v>No</v>
          </cell>
        </row>
        <row r="228">
          <cell r="A228" t="str">
            <v>0832</v>
          </cell>
          <cell r="B228" t="str">
            <v>Montachusett Regional Vocational Technical</v>
          </cell>
          <cell r="C228">
            <v>12.007693511156035</v>
          </cell>
          <cell r="D228">
            <v>14.206426325995436</v>
          </cell>
          <cell r="E228">
            <v>11.13460649617738</v>
          </cell>
          <cell r="F228">
            <v>10.35081574993092</v>
          </cell>
          <cell r="G228">
            <v>9.0439423053364631</v>
          </cell>
          <cell r="H228">
            <v>10.704808348125402</v>
          </cell>
          <cell r="I228">
            <v>10.684956323190484</v>
          </cell>
          <cell r="J228">
            <v>13.953994057132302</v>
          </cell>
          <cell r="K228" t="str">
            <v>Yes</v>
          </cell>
          <cell r="L228" t="str">
            <v>No</v>
          </cell>
          <cell r="M228" t="str">
            <v>No</v>
          </cell>
          <cell r="N228" t="str">
            <v>No</v>
          </cell>
          <cell r="O228" t="str">
            <v>No</v>
          </cell>
        </row>
        <row r="229">
          <cell r="A229" t="str">
            <v>0715</v>
          </cell>
          <cell r="B229" t="str">
            <v>Mount Greylock</v>
          </cell>
          <cell r="C229">
            <v>8.0579584775086524</v>
          </cell>
          <cell r="D229">
            <v>7.4553288556583457</v>
          </cell>
          <cell r="E229">
            <v>8.148247257158145</v>
          </cell>
          <cell r="F229">
            <v>10.4</v>
          </cell>
          <cell r="G229">
            <v>8.1194231826447325</v>
          </cell>
          <cell r="H229">
            <v>8.7326610413665353</v>
          </cell>
          <cell r="I229">
            <v>7.6534253092293056</v>
          </cell>
          <cell r="J229">
            <v>6.8447885196374623</v>
          </cell>
          <cell r="K229" t="str">
            <v>No</v>
          </cell>
          <cell r="L229" t="str">
            <v>No</v>
          </cell>
          <cell r="M229" t="str">
            <v>No</v>
          </cell>
          <cell r="N229" t="str">
            <v>No</v>
          </cell>
          <cell r="O229" t="str">
            <v>No</v>
          </cell>
        </row>
        <row r="230">
          <cell r="A230" t="str">
            <v>0470</v>
          </cell>
          <cell r="B230" t="str">
            <v>Mystic Valley Regional Charter (District)</v>
          </cell>
          <cell r="C230">
            <v>10.094902988343854</v>
          </cell>
          <cell r="D230">
            <v>8.0722068466205563</v>
          </cell>
          <cell r="E230">
            <v>7.8693703964733244</v>
          </cell>
          <cell r="F230">
            <v>8.8031560153531938</v>
          </cell>
          <cell r="G230">
            <v>6.9093639371201068</v>
          </cell>
          <cell r="H230">
            <v>6.8746388560725862</v>
          </cell>
          <cell r="I230">
            <v>8.2946723134730238</v>
          </cell>
          <cell r="J230">
            <v>8.4001571669534929</v>
          </cell>
          <cell r="K230" t="str">
            <v>No</v>
          </cell>
          <cell r="L230" t="str">
            <v>No</v>
          </cell>
          <cell r="M230" t="str">
            <v>No</v>
          </cell>
          <cell r="N230" t="str">
            <v>No</v>
          </cell>
          <cell r="O230" t="str">
            <v>No</v>
          </cell>
        </row>
        <row r="231">
          <cell r="A231" t="str">
            <v>0196</v>
          </cell>
          <cell r="B231" t="str">
            <v>Nahant</v>
          </cell>
          <cell r="C231">
            <v>5.8545454545454536</v>
          </cell>
          <cell r="D231">
            <v>6.7291516462388845</v>
          </cell>
          <cell r="E231">
            <v>4.9808429118773949</v>
          </cell>
          <cell r="F231">
            <v>5.5469422911283379</v>
          </cell>
          <cell r="G231">
            <v>6.7135989010989032</v>
          </cell>
          <cell r="H231">
            <v>4.9284578696343404</v>
          </cell>
          <cell r="I231">
            <v>5.363036303630361</v>
          </cell>
          <cell r="J231">
            <v>7.7639136462665865</v>
          </cell>
          <cell r="K231" t="str">
            <v>No</v>
          </cell>
          <cell r="L231" t="str">
            <v>No</v>
          </cell>
          <cell r="M231" t="str">
            <v>No</v>
          </cell>
          <cell r="N231" t="str">
            <v>No</v>
          </cell>
          <cell r="O231" t="str">
            <v>No</v>
          </cell>
        </row>
        <row r="232">
          <cell r="A232" t="str">
            <v>0197</v>
          </cell>
          <cell r="B232" t="str">
            <v>Nantucket</v>
          </cell>
          <cell r="C232">
            <v>7.904505888376856</v>
          </cell>
          <cell r="D232">
            <v>8.0047617158049285</v>
          </cell>
          <cell r="E232">
            <v>6.6127508042006173</v>
          </cell>
          <cell r="F232">
            <v>5.8354015544501365</v>
          </cell>
          <cell r="G232">
            <v>5.3948209718670084</v>
          </cell>
          <cell r="H232">
            <v>5.4805000933009884</v>
          </cell>
          <cell r="I232">
            <v>4.5398009950248754</v>
          </cell>
          <cell r="J232">
            <v>5.450280769584829</v>
          </cell>
          <cell r="K232" t="str">
            <v>No</v>
          </cell>
          <cell r="L232" t="str">
            <v>No</v>
          </cell>
          <cell r="M232" t="str">
            <v>No</v>
          </cell>
          <cell r="N232" t="str">
            <v>No</v>
          </cell>
          <cell r="O232" t="str">
            <v>No</v>
          </cell>
        </row>
        <row r="233">
          <cell r="A233" t="str">
            <v>0720</v>
          </cell>
          <cell r="B233" t="str">
            <v>Narragansett</v>
          </cell>
          <cell r="C233">
            <v>9.8154991254947817</v>
          </cell>
          <cell r="D233">
            <v>9.6923837298364379</v>
          </cell>
          <cell r="E233">
            <v>7.8858637423583522</v>
          </cell>
          <cell r="F233">
            <v>7.5904752597804483</v>
          </cell>
          <cell r="G233">
            <v>8.1505652905479682</v>
          </cell>
          <cell r="H233">
            <v>8.5585585585585555</v>
          </cell>
          <cell r="I233">
            <v>9.8495920418348817</v>
          </cell>
          <cell r="J233">
            <v>12.543176259990418</v>
          </cell>
          <cell r="K233" t="str">
            <v>No</v>
          </cell>
          <cell r="L233" t="str">
            <v>No</v>
          </cell>
          <cell r="M233" t="str">
            <v>No</v>
          </cell>
          <cell r="N233" t="str">
            <v>No</v>
          </cell>
          <cell r="O233" t="str">
            <v>No</v>
          </cell>
        </row>
        <row r="234">
          <cell r="A234" t="str">
            <v>0725</v>
          </cell>
          <cell r="B234" t="str">
            <v>Nashoba</v>
          </cell>
          <cell r="C234">
            <v>6.0302999742270966</v>
          </cell>
          <cell r="D234">
            <v>5.831811660362594</v>
          </cell>
          <cell r="E234">
            <v>5.1039864411567448</v>
          </cell>
          <cell r="F234">
            <v>6.2211718065032624</v>
          </cell>
          <cell r="G234">
            <v>4.8107664292168701</v>
          </cell>
          <cell r="H234">
            <v>4.7325367971480032</v>
          </cell>
          <cell r="I234">
            <v>4.1437928292886044</v>
          </cell>
          <cell r="J234">
            <v>4.8463131071826666</v>
          </cell>
          <cell r="K234" t="str">
            <v>No</v>
          </cell>
          <cell r="L234" t="str">
            <v>No</v>
          </cell>
          <cell r="M234" t="str">
            <v>No</v>
          </cell>
          <cell r="N234" t="str">
            <v>No</v>
          </cell>
          <cell r="O234" t="str">
            <v>No</v>
          </cell>
        </row>
        <row r="235">
          <cell r="A235" t="str">
            <v>0852</v>
          </cell>
          <cell r="B235" t="str">
            <v>Nashoba Valley Regional Vocational Technical</v>
          </cell>
          <cell r="C235">
            <v>12.065036486331019</v>
          </cell>
          <cell r="D235">
            <v>10.653148424228363</v>
          </cell>
          <cell r="E235">
            <v>9.588112558241999</v>
          </cell>
          <cell r="F235">
            <v>9.7770052862250623</v>
          </cell>
          <cell r="G235">
            <v>9.4742283628837853</v>
          </cell>
          <cell r="H235">
            <v>8.2268165392185857</v>
          </cell>
          <cell r="I235">
            <v>9.1471364969243165</v>
          </cell>
          <cell r="J235">
            <v>9.3784214626954796</v>
          </cell>
          <cell r="K235" t="str">
            <v>No</v>
          </cell>
          <cell r="L235" t="str">
            <v>No</v>
          </cell>
          <cell r="M235" t="str">
            <v>No</v>
          </cell>
          <cell r="N235" t="str">
            <v>No</v>
          </cell>
          <cell r="O235" t="str">
            <v>No</v>
          </cell>
        </row>
        <row r="236">
          <cell r="A236" t="str">
            <v>0198</v>
          </cell>
          <cell r="B236" t="str">
            <v>Natick</v>
          </cell>
          <cell r="C236">
            <v>6.3082303878437083</v>
          </cell>
          <cell r="D236">
            <v>5.1642861399166966</v>
          </cell>
          <cell r="E236">
            <v>5.2522139213320846</v>
          </cell>
          <cell r="F236">
            <v>5.4701439151657958</v>
          </cell>
          <cell r="G236">
            <v>4.9135422016777959</v>
          </cell>
          <cell r="H236">
            <v>4.9082373026034993</v>
          </cell>
          <cell r="I236">
            <v>4.9780557384244002</v>
          </cell>
          <cell r="J236">
            <v>4.4824980258013687</v>
          </cell>
          <cell r="K236" t="str">
            <v>No</v>
          </cell>
          <cell r="L236" t="str">
            <v>No</v>
          </cell>
          <cell r="M236" t="str">
            <v>No</v>
          </cell>
          <cell r="N236" t="str">
            <v>No</v>
          </cell>
          <cell r="O236" t="str">
            <v>No</v>
          </cell>
        </row>
        <row r="237">
          <cell r="A237" t="str">
            <v>0660</v>
          </cell>
          <cell r="B237" t="str">
            <v>Nauset</v>
          </cell>
          <cell r="C237">
            <v>7.0660146699266457</v>
          </cell>
          <cell r="D237">
            <v>5.8573252020989948</v>
          </cell>
          <cell r="E237">
            <v>8.1766626568138836</v>
          </cell>
          <cell r="F237">
            <v>8.3833021806853516</v>
          </cell>
          <cell r="G237">
            <v>11.022507594587134</v>
          </cell>
          <cell r="H237">
            <v>10.750862588312614</v>
          </cell>
          <cell r="I237">
            <v>8.9862909560499915</v>
          </cell>
          <cell r="J237">
            <v>9.814281895236741</v>
          </cell>
          <cell r="K237" t="str">
            <v>No</v>
          </cell>
          <cell r="L237" t="str">
            <v>No</v>
          </cell>
          <cell r="M237" t="str">
            <v>No</v>
          </cell>
          <cell r="N237" t="str">
            <v>No</v>
          </cell>
          <cell r="O237" t="str">
            <v>No</v>
          </cell>
        </row>
        <row r="238">
          <cell r="A238" t="str">
            <v>0199</v>
          </cell>
          <cell r="B238" t="str">
            <v>Needham</v>
          </cell>
          <cell r="C238">
            <v>2.7191431585527859</v>
          </cell>
          <cell r="D238">
            <v>2.6039776117110636</v>
          </cell>
          <cell r="E238">
            <v>2.1822668489030503</v>
          </cell>
          <cell r="F238">
            <v>2.7010541972183799</v>
          </cell>
          <cell r="G238">
            <v>2.6512842479858976</v>
          </cell>
          <cell r="H238">
            <v>2.5001177279448474</v>
          </cell>
          <cell r="I238">
            <v>1.9794600472871005</v>
          </cell>
          <cell r="J238">
            <v>2.9791753256216911</v>
          </cell>
          <cell r="K238" t="str">
            <v>No</v>
          </cell>
          <cell r="L238" t="str">
            <v>No</v>
          </cell>
          <cell r="M238" t="str">
            <v>No</v>
          </cell>
          <cell r="N238" t="str">
            <v>No</v>
          </cell>
          <cell r="O238" t="str">
            <v>No</v>
          </cell>
        </row>
        <row r="239">
          <cell r="A239" t="str">
            <v>0444</v>
          </cell>
          <cell r="B239" t="str">
            <v>Neighborhood House Charter (District)</v>
          </cell>
          <cell r="C239">
            <v>24.657130370929323</v>
          </cell>
          <cell r="D239">
            <v>24.574183206346341</v>
          </cell>
          <cell r="E239">
            <v>23.315544003324465</v>
          </cell>
          <cell r="F239">
            <v>23.618228874722703</v>
          </cell>
          <cell r="G239">
            <v>26.08956635644245</v>
          </cell>
          <cell r="H239">
            <v>27.951136205535125</v>
          </cell>
          <cell r="I239">
            <v>24.207821570386852</v>
          </cell>
          <cell r="J239">
            <v>26.670578057747406</v>
          </cell>
          <cell r="K239" t="str">
            <v>Yes</v>
          </cell>
          <cell r="L239" t="str">
            <v>Yes</v>
          </cell>
          <cell r="M239" t="str">
            <v>Yes</v>
          </cell>
          <cell r="N239" t="str">
            <v>Yes</v>
          </cell>
          <cell r="O239" t="str">
            <v>Yes</v>
          </cell>
        </row>
        <row r="240">
          <cell r="A240" t="str">
            <v>0201</v>
          </cell>
          <cell r="B240" t="str">
            <v>New Bedford</v>
          </cell>
          <cell r="C240">
            <v>31.320925109293228</v>
          </cell>
          <cell r="D240">
            <v>30.343505305324719</v>
          </cell>
          <cell r="E240">
            <v>25.561702270043636</v>
          </cell>
          <cell r="F240">
            <v>30.61584133400704</v>
          </cell>
          <cell r="G240">
            <v>25.035699971200039</v>
          </cell>
          <cell r="H240">
            <v>28.231089270715813</v>
          </cell>
          <cell r="I240">
            <v>24.631111776320463</v>
          </cell>
          <cell r="J240">
            <v>25.473770682964474</v>
          </cell>
          <cell r="K240" t="str">
            <v>Yes</v>
          </cell>
          <cell r="L240" t="str">
            <v>Yes</v>
          </cell>
          <cell r="M240" t="str">
            <v>Yes</v>
          </cell>
          <cell r="N240" t="str">
            <v>Yes</v>
          </cell>
          <cell r="O240" t="str">
            <v>Yes</v>
          </cell>
        </row>
        <row r="241">
          <cell r="A241" t="str">
            <v>3513</v>
          </cell>
          <cell r="B241" t="str">
            <v>New Heights Charter School of Brockton (District)</v>
          </cell>
          <cell r="C241" t="str">
            <v xml:space="preserve"> </v>
          </cell>
          <cell r="D241">
            <v>20.137238117177191</v>
          </cell>
          <cell r="E241">
            <v>14.312617289485154</v>
          </cell>
          <cell r="F241">
            <v>13.214162922132029</v>
          </cell>
          <cell r="G241">
            <v>13.184202776882396</v>
          </cell>
          <cell r="H241">
            <v>14.933193666014933</v>
          </cell>
          <cell r="I241">
            <v>11.790189977701969</v>
          </cell>
          <cell r="J241">
            <v>14.443829102291181</v>
          </cell>
          <cell r="K241" t="str">
            <v>Yes</v>
          </cell>
          <cell r="L241" t="str">
            <v>Yes</v>
          </cell>
          <cell r="M241" t="str">
            <v>Yes</v>
          </cell>
          <cell r="N241" t="str">
            <v>No</v>
          </cell>
          <cell r="O241" t="str">
            <v>No</v>
          </cell>
        </row>
        <row r="242">
          <cell r="A242" t="str">
            <v>0728</v>
          </cell>
          <cell r="B242" t="str">
            <v>New Salem-Wendell</v>
          </cell>
          <cell r="C242">
            <v>15.873015873015872</v>
          </cell>
          <cell r="D242">
            <v>17.886178861788618</v>
          </cell>
          <cell r="E242">
            <v>18.487394957983195</v>
          </cell>
          <cell r="F242">
            <v>14.87603305785124</v>
          </cell>
          <cell r="G242">
            <v>13.333333333333334</v>
          </cell>
          <cell r="H242">
            <v>12.068965517241379</v>
          </cell>
          <cell r="I242">
            <v>13.559322033898304</v>
          </cell>
          <cell r="J242">
            <v>14.835858585858585</v>
          </cell>
          <cell r="K242" t="str">
            <v>Yes</v>
          </cell>
          <cell r="L242" t="str">
            <v>Yes</v>
          </cell>
          <cell r="M242" t="str">
            <v>Yes</v>
          </cell>
          <cell r="N242" t="str">
            <v>Yes</v>
          </cell>
          <cell r="O242" t="str">
            <v>No</v>
          </cell>
        </row>
        <row r="243">
          <cell r="A243" t="str">
            <v>0204</v>
          </cell>
          <cell r="B243" t="str">
            <v>Newburyport</v>
          </cell>
          <cell r="C243">
            <v>7.9531594113739228</v>
          </cell>
          <cell r="D243">
            <v>8.1560764124102416</v>
          </cell>
          <cell r="E243">
            <v>10.740433379437533</v>
          </cell>
          <cell r="F243">
            <v>10.53952321204517</v>
          </cell>
          <cell r="G243">
            <v>5.7954004758128441</v>
          </cell>
          <cell r="H243">
            <v>5.8496964038525761</v>
          </cell>
          <cell r="I243">
            <v>5.315709057314427</v>
          </cell>
          <cell r="J243">
            <v>3.5925642275290666</v>
          </cell>
          <cell r="K243" t="str">
            <v>No</v>
          </cell>
          <cell r="L243" t="str">
            <v>No</v>
          </cell>
          <cell r="M243" t="str">
            <v>No</v>
          </cell>
          <cell r="N243" t="str">
            <v>No</v>
          </cell>
          <cell r="O243" t="str">
            <v>No</v>
          </cell>
        </row>
        <row r="244">
          <cell r="A244" t="str">
            <v>0207</v>
          </cell>
          <cell r="B244" t="str">
            <v>Newton</v>
          </cell>
          <cell r="C244">
            <v>4.9644008715336527</v>
          </cell>
          <cell r="D244">
            <v>4.1270874842799925</v>
          </cell>
          <cell r="E244">
            <v>4.1458344697842371</v>
          </cell>
          <cell r="F244">
            <v>5.0161709501397658</v>
          </cell>
          <cell r="G244">
            <v>3.9082924826081831</v>
          </cell>
          <cell r="H244">
            <v>3.8662559249650097</v>
          </cell>
          <cell r="I244">
            <v>3.6392940037723935</v>
          </cell>
          <cell r="J244">
            <v>4.4410351984458849</v>
          </cell>
          <cell r="K244" t="str">
            <v>No</v>
          </cell>
          <cell r="L244" t="str">
            <v>No</v>
          </cell>
          <cell r="M244" t="str">
            <v>No</v>
          </cell>
          <cell r="N244" t="str">
            <v>No</v>
          </cell>
          <cell r="O244" t="str">
            <v>No</v>
          </cell>
        </row>
        <row r="245">
          <cell r="A245" t="str">
            <v>0208</v>
          </cell>
          <cell r="B245" t="str">
            <v>Norfolk</v>
          </cell>
          <cell r="C245">
            <v>4.061895551257253</v>
          </cell>
          <cell r="D245">
            <v>2.3346303501945527</v>
          </cell>
          <cell r="E245">
            <v>2.0527859237536656</v>
          </cell>
          <cell r="F245">
            <v>2.7640671273445214</v>
          </cell>
          <cell r="G245">
            <v>2.19560878243513</v>
          </cell>
          <cell r="H245">
            <v>2.4217961654894045</v>
          </cell>
          <cell r="I245">
            <v>1.2182741116751268</v>
          </cell>
          <cell r="J245">
            <v>2.1463900208417579</v>
          </cell>
          <cell r="K245" t="str">
            <v>No</v>
          </cell>
          <cell r="L245" t="str">
            <v>No</v>
          </cell>
          <cell r="M245" t="str">
            <v>No</v>
          </cell>
          <cell r="N245" t="str">
            <v>No</v>
          </cell>
          <cell r="O245" t="str">
            <v>No</v>
          </cell>
        </row>
        <row r="246">
          <cell r="A246" t="str">
            <v>0915</v>
          </cell>
          <cell r="B246" t="str">
            <v>Norfolk County Agricultural</v>
          </cell>
          <cell r="C246">
            <v>7.0812854053675451</v>
          </cell>
          <cell r="D246">
            <v>7.0659508351528215</v>
          </cell>
          <cell r="E246">
            <v>6.3498376193490245</v>
          </cell>
          <cell r="F246">
            <v>6.2292185478548481</v>
          </cell>
          <cell r="G246">
            <v>5.4242515763886869</v>
          </cell>
          <cell r="H246">
            <v>5.3908363306938201</v>
          </cell>
          <cell r="I246">
            <v>5.7185873759676973</v>
          </cell>
          <cell r="J246">
            <v>6.0639468528159615</v>
          </cell>
          <cell r="K246" t="str">
            <v>No</v>
          </cell>
          <cell r="L246" t="str">
            <v>No</v>
          </cell>
          <cell r="M246" t="str">
            <v>No</v>
          </cell>
          <cell r="N246" t="str">
            <v>No</v>
          </cell>
          <cell r="O246" t="str">
            <v>No</v>
          </cell>
        </row>
        <row r="247">
          <cell r="A247" t="str">
            <v>0209</v>
          </cell>
          <cell r="B247" t="str">
            <v>North Adams</v>
          </cell>
          <cell r="C247">
            <v>27.340744734708323</v>
          </cell>
          <cell r="D247">
            <v>25.530413064746092</v>
          </cell>
          <cell r="E247">
            <v>21.480032198917755</v>
          </cell>
          <cell r="F247">
            <v>24.113723771968253</v>
          </cell>
          <cell r="G247">
            <v>23.651404814402149</v>
          </cell>
          <cell r="H247">
            <v>25.978251881253613</v>
          </cell>
          <cell r="I247">
            <v>23.238095238095227</v>
          </cell>
          <cell r="J247">
            <v>19.31490804160816</v>
          </cell>
          <cell r="K247" t="str">
            <v>Yes</v>
          </cell>
          <cell r="L247" t="str">
            <v>Yes</v>
          </cell>
          <cell r="M247" t="str">
            <v>Yes</v>
          </cell>
          <cell r="N247" t="str">
            <v>Yes</v>
          </cell>
          <cell r="O247" t="str">
            <v>Yes</v>
          </cell>
        </row>
        <row r="248">
          <cell r="A248" t="str">
            <v>0211</v>
          </cell>
          <cell r="B248" t="str">
            <v>North Andover</v>
          </cell>
          <cell r="C248">
            <v>4.9851653202460069</v>
          </cell>
          <cell r="D248">
            <v>6.2011298299194282</v>
          </cell>
          <cell r="E248">
            <v>4.8936965193503879</v>
          </cell>
          <cell r="F248">
            <v>5.149591907212586</v>
          </cell>
          <cell r="G248">
            <v>5.2846701538417395</v>
          </cell>
          <cell r="H248">
            <v>4.6495109724693275</v>
          </cell>
          <cell r="I248">
            <v>5.2255490030810234</v>
          </cell>
          <cell r="J248">
            <v>5.9901737061673002</v>
          </cell>
          <cell r="K248" t="str">
            <v>No</v>
          </cell>
          <cell r="L248" t="str">
            <v>No</v>
          </cell>
          <cell r="M248" t="str">
            <v>No</v>
          </cell>
          <cell r="N248" t="str">
            <v>No</v>
          </cell>
          <cell r="O248" t="str">
            <v>No</v>
          </cell>
        </row>
        <row r="249">
          <cell r="A249" t="str">
            <v>0212</v>
          </cell>
          <cell r="B249" t="str">
            <v>North Attleborough</v>
          </cell>
          <cell r="C249">
            <v>6.3088505396197734</v>
          </cell>
          <cell r="D249">
            <v>6.4506076285884495</v>
          </cell>
          <cell r="E249">
            <v>5.3764768453443779</v>
          </cell>
          <cell r="F249">
            <v>8.0424619747643131</v>
          </cell>
          <cell r="G249">
            <v>7.8016507375212818</v>
          </cell>
          <cell r="H249">
            <v>9.2336441841972121</v>
          </cell>
          <cell r="I249">
            <v>6.5029950165538457</v>
          </cell>
          <cell r="J249">
            <v>6.2839030155758566</v>
          </cell>
          <cell r="K249" t="str">
            <v>No</v>
          </cell>
          <cell r="L249" t="str">
            <v>No</v>
          </cell>
          <cell r="M249" t="str">
            <v>No</v>
          </cell>
          <cell r="N249" t="str">
            <v>No</v>
          </cell>
          <cell r="O249" t="str">
            <v>No</v>
          </cell>
        </row>
        <row r="250">
          <cell r="A250" t="str">
            <v>0215</v>
          </cell>
          <cell r="B250" t="str">
            <v>North Brookfield</v>
          </cell>
          <cell r="C250">
            <v>11.072426391575325</v>
          </cell>
          <cell r="D250">
            <v>11.459367987345033</v>
          </cell>
          <cell r="E250">
            <v>7.6247771836007159</v>
          </cell>
          <cell r="F250">
            <v>8.7074348097221463</v>
          </cell>
          <cell r="G250">
            <v>8.8493869980971649</v>
          </cell>
          <cell r="H250">
            <v>11.242435703479577</v>
          </cell>
          <cell r="I250">
            <v>9.1922689800613497</v>
          </cell>
          <cell r="J250">
            <v>12.04714098646879</v>
          </cell>
          <cell r="K250" t="str">
            <v>No</v>
          </cell>
          <cell r="L250" t="str">
            <v>No</v>
          </cell>
          <cell r="M250" t="str">
            <v>No</v>
          </cell>
          <cell r="N250" t="str">
            <v>No</v>
          </cell>
          <cell r="O250" t="str">
            <v>No</v>
          </cell>
        </row>
        <row r="251">
          <cell r="A251" t="str">
            <v>0735</v>
          </cell>
          <cell r="B251" t="str">
            <v>North Middlesex</v>
          </cell>
          <cell r="C251">
            <v>6.1394940477636855</v>
          </cell>
          <cell r="D251">
            <v>4.515049697037858</v>
          </cell>
          <cell r="E251">
            <v>4.8580097155691089</v>
          </cell>
          <cell r="F251">
            <v>5.4017991133064038</v>
          </cell>
          <cell r="G251">
            <v>5.0047007429294519</v>
          </cell>
          <cell r="H251">
            <v>5.0190257652608468</v>
          </cell>
          <cell r="I251">
            <v>5.682724447677832</v>
          </cell>
          <cell r="J251">
            <v>6.6833349960095809</v>
          </cell>
          <cell r="K251" t="str">
            <v>No</v>
          </cell>
          <cell r="L251" t="str">
            <v>No</v>
          </cell>
          <cell r="M251" t="str">
            <v>No</v>
          </cell>
          <cell r="N251" t="str">
            <v>No</v>
          </cell>
          <cell r="O251" t="str">
            <v>No</v>
          </cell>
        </row>
        <row r="252">
          <cell r="A252" t="str">
            <v>0217</v>
          </cell>
          <cell r="B252" t="str">
            <v>North Reading</v>
          </cell>
          <cell r="C252">
            <v>3.3353753999047031</v>
          </cell>
          <cell r="D252">
            <v>2.6864877986752518</v>
          </cell>
          <cell r="E252">
            <v>2.9901176703988881</v>
          </cell>
          <cell r="F252">
            <v>3.0828037002691517</v>
          </cell>
          <cell r="G252">
            <v>2.5612158739093718</v>
          </cell>
          <cell r="H252">
            <v>2.5924410919847252</v>
          </cell>
          <cell r="I252">
            <v>3.0189734258311529</v>
          </cell>
          <cell r="J252">
            <v>3.1653489286116052</v>
          </cell>
          <cell r="K252" t="str">
            <v>No</v>
          </cell>
          <cell r="L252" t="str">
            <v>No</v>
          </cell>
          <cell r="M252" t="str">
            <v>No</v>
          </cell>
          <cell r="N252" t="str">
            <v>No</v>
          </cell>
          <cell r="O252" t="str">
            <v>No</v>
          </cell>
        </row>
        <row r="253">
          <cell r="A253" t="str">
            <v>0210</v>
          </cell>
          <cell r="B253" t="str">
            <v>Northampton</v>
          </cell>
          <cell r="C253">
            <v>14.213586971478426</v>
          </cell>
          <cell r="D253">
            <v>15.319981651607801</v>
          </cell>
          <cell r="E253">
            <v>11.572171519589434</v>
          </cell>
          <cell r="F253">
            <v>9.7441827322033436</v>
          </cell>
          <cell r="G253">
            <v>10.524658961895568</v>
          </cell>
          <cell r="H253">
            <v>9.1035410129986598</v>
          </cell>
          <cell r="I253">
            <v>8.3131114586767385</v>
          </cell>
          <cell r="J253">
            <v>9.2386245051431928</v>
          </cell>
          <cell r="K253" t="str">
            <v>Yes</v>
          </cell>
          <cell r="L253" t="str">
            <v>Yes</v>
          </cell>
          <cell r="M253" t="str">
            <v>Yes</v>
          </cell>
          <cell r="N253" t="str">
            <v>No</v>
          </cell>
          <cell r="O253" t="str">
            <v>No</v>
          </cell>
        </row>
        <row r="254">
          <cell r="A254" t="str">
            <v>0406</v>
          </cell>
          <cell r="B254" t="str">
            <v>Northampton-Smith Vocational Agricultural</v>
          </cell>
          <cell r="C254">
            <v>19.391967084466899</v>
          </cell>
          <cell r="D254">
            <v>19.080139301441324</v>
          </cell>
          <cell r="E254">
            <v>15.796429880214918</v>
          </cell>
          <cell r="F254">
            <v>13.813720157500031</v>
          </cell>
          <cell r="G254">
            <v>13.79077364349684</v>
          </cell>
          <cell r="H254">
            <v>12.472001977450867</v>
          </cell>
          <cell r="I254">
            <v>11.90950706580294</v>
          </cell>
          <cell r="J254">
            <v>14.518169570118815</v>
          </cell>
          <cell r="K254" t="str">
            <v>Yes</v>
          </cell>
          <cell r="L254" t="str">
            <v>Yes</v>
          </cell>
          <cell r="M254" t="str">
            <v>Yes</v>
          </cell>
          <cell r="N254" t="str">
            <v>Yes</v>
          </cell>
          <cell r="O254" t="str">
            <v>No</v>
          </cell>
        </row>
        <row r="255">
          <cell r="A255" t="str">
            <v>0730</v>
          </cell>
          <cell r="B255" t="str">
            <v>Northboro-Southboro</v>
          </cell>
          <cell r="C255">
            <v>2.5128556324490581</v>
          </cell>
          <cell r="D255">
            <v>2.5143984894632463</v>
          </cell>
          <cell r="E255">
            <v>2.3604648692289709</v>
          </cell>
          <cell r="F255">
            <v>2.7640449438202244</v>
          </cell>
          <cell r="G255">
            <v>2.0268266156938988</v>
          </cell>
          <cell r="H255">
            <v>2.4508824508824514</v>
          </cell>
          <cell r="I255">
            <v>1.992624479052425</v>
          </cell>
          <cell r="J255">
            <v>2.5180706170079481</v>
          </cell>
          <cell r="K255" t="str">
            <v>No</v>
          </cell>
          <cell r="L255" t="str">
            <v>No</v>
          </cell>
          <cell r="M255" t="str">
            <v>No</v>
          </cell>
          <cell r="N255" t="str">
            <v>No</v>
          </cell>
          <cell r="O255" t="str">
            <v>No</v>
          </cell>
        </row>
        <row r="256">
          <cell r="A256" t="str">
            <v>0213</v>
          </cell>
          <cell r="B256" t="str">
            <v>Northborough</v>
          </cell>
          <cell r="C256">
            <v>3.4446020565333595</v>
          </cell>
          <cell r="D256">
            <v>4.3686031425688343</v>
          </cell>
          <cell r="E256">
            <v>2.3813523151271498</v>
          </cell>
          <cell r="F256">
            <v>3.3719679912552203</v>
          </cell>
          <cell r="G256">
            <v>3.1716050840121199</v>
          </cell>
          <cell r="H256">
            <v>4.2686100989068194</v>
          </cell>
          <cell r="I256">
            <v>3.6042796034833033</v>
          </cell>
          <cell r="J256">
            <v>4.5621555419473365</v>
          </cell>
          <cell r="K256" t="str">
            <v>No</v>
          </cell>
          <cell r="L256" t="str">
            <v>No</v>
          </cell>
          <cell r="M256" t="str">
            <v>No</v>
          </cell>
          <cell r="N256" t="str">
            <v>No</v>
          </cell>
          <cell r="O256" t="str">
            <v>No</v>
          </cell>
        </row>
        <row r="257">
          <cell r="A257" t="str">
            <v>0214</v>
          </cell>
          <cell r="B257" t="str">
            <v>Northbridge</v>
          </cell>
          <cell r="C257">
            <v>10.446515095042859</v>
          </cell>
          <cell r="D257">
            <v>10.007548164975685</v>
          </cell>
          <cell r="E257">
            <v>8.2794725343143138</v>
          </cell>
          <cell r="F257">
            <v>9.3827474090631977</v>
          </cell>
          <cell r="G257">
            <v>7.1793250318512776</v>
          </cell>
          <cell r="H257">
            <v>8.6568439915940409</v>
          </cell>
          <cell r="I257">
            <v>8.1231540627790348</v>
          </cell>
          <cell r="J257">
            <v>9.2421800586629264</v>
          </cell>
          <cell r="K257" t="str">
            <v>No</v>
          </cell>
          <cell r="L257" t="str">
            <v>No</v>
          </cell>
          <cell r="M257" t="str">
            <v>No</v>
          </cell>
          <cell r="N257" t="str">
            <v>No</v>
          </cell>
          <cell r="O257" t="str">
            <v>No</v>
          </cell>
        </row>
        <row r="258">
          <cell r="A258" t="str">
            <v>0853</v>
          </cell>
          <cell r="B258" t="str">
            <v>Northeast Metropolitan Regional Vocational Technical</v>
          </cell>
          <cell r="C258">
            <v>18.660331584517671</v>
          </cell>
          <cell r="D258">
            <v>16.704709640410272</v>
          </cell>
          <cell r="E258">
            <v>16.216916968956951</v>
          </cell>
          <cell r="F258">
            <v>15.109883136010836</v>
          </cell>
          <cell r="G258">
            <v>13.293832561710014</v>
          </cell>
          <cell r="H258">
            <v>14.570503653494843</v>
          </cell>
          <cell r="I258">
            <v>13.161070947819256</v>
          </cell>
          <cell r="J258">
            <v>17.310071925462911</v>
          </cell>
          <cell r="K258" t="str">
            <v>Yes</v>
          </cell>
          <cell r="L258" t="str">
            <v>Yes</v>
          </cell>
          <cell r="M258" t="str">
            <v>Yes</v>
          </cell>
          <cell r="N258" t="str">
            <v>Yes</v>
          </cell>
          <cell r="O258" t="str">
            <v>Yes</v>
          </cell>
        </row>
        <row r="259">
          <cell r="A259" t="str">
            <v>0851</v>
          </cell>
          <cell r="B259" t="str">
            <v>Northern Berkshire Regional Vocational Technical</v>
          </cell>
          <cell r="C259">
            <v>14.707372545519853</v>
          </cell>
          <cell r="D259">
            <v>15.821520281385901</v>
          </cell>
          <cell r="E259">
            <v>14.477709462888843</v>
          </cell>
          <cell r="F259">
            <v>14.771222771265712</v>
          </cell>
          <cell r="G259">
            <v>16.404872139127207</v>
          </cell>
          <cell r="H259">
            <v>17.247761662772263</v>
          </cell>
          <cell r="I259">
            <v>14.777578169094445</v>
          </cell>
          <cell r="J259">
            <v>14.035204010621216</v>
          </cell>
          <cell r="K259" t="str">
            <v>Yes</v>
          </cell>
          <cell r="L259" t="str">
            <v>Yes</v>
          </cell>
          <cell r="M259" t="str">
            <v>Yes</v>
          </cell>
          <cell r="N259" t="str">
            <v>No</v>
          </cell>
          <cell r="O259" t="str">
            <v>No</v>
          </cell>
        </row>
        <row r="260">
          <cell r="A260" t="str">
            <v>0218</v>
          </cell>
          <cell r="B260" t="str">
            <v>Norton</v>
          </cell>
          <cell r="C260">
            <v>6.8675255746265513</v>
          </cell>
          <cell r="D260">
            <v>6.2019657614881272</v>
          </cell>
          <cell r="E260">
            <v>5.1699923862344894</v>
          </cell>
          <cell r="F260">
            <v>5.6964798172607543</v>
          </cell>
          <cell r="G260">
            <v>5.3217934535042648</v>
          </cell>
          <cell r="H260">
            <v>5.2898290203214193</v>
          </cell>
          <cell r="I260">
            <v>5.4266077849891046</v>
          </cell>
          <cell r="J260">
            <v>7.7473285288270342</v>
          </cell>
          <cell r="K260" t="str">
            <v>No</v>
          </cell>
          <cell r="L260" t="str">
            <v>No</v>
          </cell>
          <cell r="M260" t="str">
            <v>No</v>
          </cell>
          <cell r="N260" t="str">
            <v>No</v>
          </cell>
          <cell r="O260" t="str">
            <v>No</v>
          </cell>
        </row>
        <row r="261">
          <cell r="A261" t="str">
            <v>0219</v>
          </cell>
          <cell r="B261" t="str">
            <v>Norwell</v>
          </cell>
          <cell r="C261">
            <v>2.7644289112179026</v>
          </cell>
          <cell r="D261">
            <v>3.028469209104057</v>
          </cell>
          <cell r="E261">
            <v>2.5867977946654745</v>
          </cell>
          <cell r="F261">
            <v>2.191517224790871</v>
          </cell>
          <cell r="G261">
            <v>1.8650040661425864</v>
          </cell>
          <cell r="H261">
            <v>2.2259998621671904</v>
          </cell>
          <cell r="I261">
            <v>1.7251710355635455</v>
          </cell>
          <cell r="J261">
            <v>2.1258617709753618</v>
          </cell>
          <cell r="K261" t="str">
            <v>No</v>
          </cell>
          <cell r="L261" t="str">
            <v>No</v>
          </cell>
          <cell r="M261" t="str">
            <v>No</v>
          </cell>
          <cell r="N261" t="str">
            <v>No</v>
          </cell>
          <cell r="O261" t="str">
            <v>No</v>
          </cell>
        </row>
        <row r="262">
          <cell r="A262" t="str">
            <v>0220</v>
          </cell>
          <cell r="B262" t="str">
            <v>Norwood</v>
          </cell>
          <cell r="C262">
            <v>9.8269322202545908</v>
          </cell>
          <cell r="D262">
            <v>8.1490854422450525</v>
          </cell>
          <cell r="E262">
            <v>7.1306229727811115</v>
          </cell>
          <cell r="F262">
            <v>8.363879645426497</v>
          </cell>
          <cell r="G262">
            <v>7.345553423521582</v>
          </cell>
          <cell r="H262">
            <v>8.1312689580735729</v>
          </cell>
          <cell r="I262">
            <v>6.8410089380396899</v>
          </cell>
          <cell r="J262">
            <v>8.1960757527303976</v>
          </cell>
          <cell r="K262" t="str">
            <v>No</v>
          </cell>
          <cell r="L262" t="str">
            <v>No</v>
          </cell>
          <cell r="M262" t="str">
            <v>No</v>
          </cell>
          <cell r="N262" t="str">
            <v>No</v>
          </cell>
          <cell r="O262" t="str">
            <v>No</v>
          </cell>
        </row>
        <row r="263">
          <cell r="A263" t="str">
            <v>0221</v>
          </cell>
          <cell r="B263" t="str">
            <v>Oak Bluffs</v>
          </cell>
          <cell r="C263">
            <v>17.892444295526889</v>
          </cell>
          <cell r="D263">
            <v>21.588824608437985</v>
          </cell>
          <cell r="E263">
            <v>21.149415101028005</v>
          </cell>
          <cell r="F263">
            <v>21.790540540540544</v>
          </cell>
          <cell r="G263">
            <v>29.965317919075158</v>
          </cell>
          <cell r="H263">
            <v>30.925324675324678</v>
          </cell>
          <cell r="I263">
            <v>11.256719058311219</v>
          </cell>
          <cell r="J263">
            <v>11.825108071447586</v>
          </cell>
          <cell r="K263" t="str">
            <v>Yes</v>
          </cell>
          <cell r="L263" t="str">
            <v>Yes</v>
          </cell>
          <cell r="M263" t="str">
            <v>Yes</v>
          </cell>
          <cell r="N263" t="str">
            <v>Yes</v>
          </cell>
          <cell r="O263" t="str">
            <v>Yes</v>
          </cell>
        </row>
        <row r="264">
          <cell r="A264" t="str">
            <v>0855</v>
          </cell>
          <cell r="B264" t="str">
            <v>Old Colony Regional Vocational Technical</v>
          </cell>
          <cell r="C264">
            <v>8.8609281617556501</v>
          </cell>
          <cell r="D264">
            <v>8.3863613032025768</v>
          </cell>
          <cell r="E264">
            <v>6.8697105836430419</v>
          </cell>
          <cell r="F264">
            <v>6.8053630196765589</v>
          </cell>
          <cell r="G264">
            <v>6.4433384602702519</v>
          </cell>
          <cell r="H264">
            <v>6.823741090170933</v>
          </cell>
          <cell r="I264">
            <v>5.9258084382795335</v>
          </cell>
          <cell r="J264">
            <v>7.109878782977149</v>
          </cell>
          <cell r="K264" t="str">
            <v>No</v>
          </cell>
          <cell r="L264" t="str">
            <v>No</v>
          </cell>
          <cell r="M264" t="str">
            <v>No</v>
          </cell>
          <cell r="N264" t="str">
            <v>No</v>
          </cell>
          <cell r="O264" t="str">
            <v>No</v>
          </cell>
        </row>
        <row r="265">
          <cell r="A265" t="str">
            <v>0740</v>
          </cell>
          <cell r="B265" t="str">
            <v>Old Rochester</v>
          </cell>
          <cell r="C265">
            <v>4.7649827631927852</v>
          </cell>
          <cell r="D265">
            <v>4.6810324918725899</v>
          </cell>
          <cell r="E265">
            <v>4.3261653040344381</v>
          </cell>
          <cell r="F265">
            <v>4.4440035710743011</v>
          </cell>
          <cell r="G265">
            <v>3.6137297558617361</v>
          </cell>
          <cell r="H265">
            <v>4.5090819833087865</v>
          </cell>
          <cell r="I265">
            <v>3.3367840720321618</v>
          </cell>
          <cell r="J265">
            <v>4.6273256845944069</v>
          </cell>
          <cell r="K265" t="str">
            <v>No</v>
          </cell>
          <cell r="L265" t="str">
            <v>No</v>
          </cell>
          <cell r="M265" t="str">
            <v>No</v>
          </cell>
          <cell r="N265" t="str">
            <v>No</v>
          </cell>
          <cell r="O265" t="str">
            <v>No</v>
          </cell>
        </row>
        <row r="266">
          <cell r="A266" t="str">
            <v>3515</v>
          </cell>
          <cell r="B266" t="str">
            <v>Old Sturbridge Academy Charter Public School (District)</v>
          </cell>
          <cell r="C266" t="str">
            <v xml:space="preserve"> </v>
          </cell>
          <cell r="D266" t="str">
            <v xml:space="preserve"> </v>
          </cell>
          <cell r="E266">
            <v>10.565787181336207</v>
          </cell>
          <cell r="F266">
            <v>13.131826362002734</v>
          </cell>
          <cell r="G266">
            <v>11.576020523850342</v>
          </cell>
          <cell r="H266">
            <v>11.2607027812778</v>
          </cell>
          <cell r="I266">
            <v>13.122320416865021</v>
          </cell>
          <cell r="J266">
            <v>13.623457731455639</v>
          </cell>
          <cell r="K266" t="str">
            <v>No</v>
          </cell>
          <cell r="L266" t="str">
            <v>No</v>
          </cell>
          <cell r="M266" t="str">
            <v>No</v>
          </cell>
          <cell r="N266" t="str">
            <v>No</v>
          </cell>
          <cell r="O266" t="str">
            <v>No</v>
          </cell>
        </row>
        <row r="267">
          <cell r="A267" t="str">
            <v>0223</v>
          </cell>
          <cell r="B267" t="str">
            <v>Orange</v>
          </cell>
          <cell r="C267">
            <v>19.776714513556616</v>
          </cell>
          <cell r="D267">
            <v>21.335504885993487</v>
          </cell>
          <cell r="E267">
            <v>20.462046204620464</v>
          </cell>
          <cell r="F267">
            <v>18.801042277669993</v>
          </cell>
          <cell r="G267">
            <v>20.089055240061956</v>
          </cell>
          <cell r="H267">
            <v>19.105330399602526</v>
          </cell>
          <cell r="I267">
            <v>22.102747909199518</v>
          </cell>
          <cell r="J267">
            <v>24.032730430175569</v>
          </cell>
          <cell r="K267" t="str">
            <v>Yes</v>
          </cell>
          <cell r="L267" t="str">
            <v>Yes</v>
          </cell>
          <cell r="M267" t="str">
            <v>Yes</v>
          </cell>
          <cell r="N267" t="str">
            <v>Yes</v>
          </cell>
          <cell r="O267" t="str">
            <v>Yes</v>
          </cell>
        </row>
        <row r="268">
          <cell r="A268" t="str">
            <v>0224</v>
          </cell>
          <cell r="B268" t="str">
            <v>Orleans</v>
          </cell>
          <cell r="C268">
            <v>6.4935064935064926</v>
          </cell>
          <cell r="D268">
            <v>9.2715231788079464</v>
          </cell>
          <cell r="E268">
            <v>10</v>
          </cell>
          <cell r="F268">
            <v>10.273972602739725</v>
          </cell>
          <cell r="G268">
            <v>6.8965517241379306</v>
          </cell>
          <cell r="H268">
            <v>10.638297872340425</v>
          </cell>
          <cell r="I268">
            <v>8.6330935251798557</v>
          </cell>
          <cell r="J268">
            <v>11.76470588235294</v>
          </cell>
          <cell r="K268" t="str">
            <v>No</v>
          </cell>
          <cell r="L268" t="str">
            <v>No</v>
          </cell>
          <cell r="M268" t="str">
            <v>No</v>
          </cell>
          <cell r="N268" t="str">
            <v>No</v>
          </cell>
          <cell r="O268" t="str">
            <v>No</v>
          </cell>
        </row>
        <row r="269">
          <cell r="A269" t="str">
            <v>0226</v>
          </cell>
          <cell r="B269" t="str">
            <v>Oxford</v>
          </cell>
          <cell r="C269">
            <v>11.288176192694129</v>
          </cell>
          <cell r="D269">
            <v>16.939848886272198</v>
          </cell>
          <cell r="E269">
            <v>13.003443178289913</v>
          </cell>
          <cell r="F269">
            <v>15.060449922543281</v>
          </cell>
          <cell r="G269">
            <v>11.643604310306408</v>
          </cell>
          <cell r="H269">
            <v>13.749746347402594</v>
          </cell>
          <cell r="I269">
            <v>11.06662601714936</v>
          </cell>
          <cell r="J269">
            <v>12.786990692573735</v>
          </cell>
          <cell r="K269" t="str">
            <v>Yes</v>
          </cell>
          <cell r="L269" t="str">
            <v>Yes</v>
          </cell>
          <cell r="M269" t="str">
            <v>Yes</v>
          </cell>
          <cell r="N269" t="str">
            <v>Yes</v>
          </cell>
          <cell r="O269" t="str">
            <v>Yes</v>
          </cell>
        </row>
        <row r="270">
          <cell r="A270" t="str">
            <v>0227</v>
          </cell>
          <cell r="B270" t="str">
            <v>Palmer</v>
          </cell>
          <cell r="C270">
            <v>14.356594110115232</v>
          </cell>
          <cell r="D270">
            <v>15.570663504750598</v>
          </cell>
          <cell r="E270">
            <v>15.76745661966163</v>
          </cell>
          <cell r="F270">
            <v>16.452552754657841</v>
          </cell>
          <cell r="G270">
            <v>13.580664905581363</v>
          </cell>
          <cell r="H270">
            <v>10.904870186898588</v>
          </cell>
          <cell r="I270">
            <v>14.828462835711949</v>
          </cell>
          <cell r="J270">
            <v>19.488213890207234</v>
          </cell>
          <cell r="K270" t="str">
            <v>Yes</v>
          </cell>
          <cell r="L270" t="str">
            <v>Yes</v>
          </cell>
          <cell r="M270" t="str">
            <v>Yes</v>
          </cell>
          <cell r="N270" t="str">
            <v>Yes</v>
          </cell>
          <cell r="O270" t="str">
            <v>Yes</v>
          </cell>
        </row>
        <row r="271">
          <cell r="A271" t="str">
            <v>0860</v>
          </cell>
          <cell r="B271" t="str">
            <v>Pathfinder Regional Vocational Technical</v>
          </cell>
          <cell r="C271">
            <v>17.903080989206774</v>
          </cell>
          <cell r="D271">
            <v>19.122719086479474</v>
          </cell>
          <cell r="E271">
            <v>15.880540255743682</v>
          </cell>
          <cell r="F271">
            <v>15.577473147034564</v>
          </cell>
          <cell r="G271">
            <v>13.111286539323835</v>
          </cell>
          <cell r="H271">
            <v>12.258618115780747</v>
          </cell>
          <cell r="I271">
            <v>13.512077283036799</v>
          </cell>
          <cell r="J271">
            <v>16.674928566389784</v>
          </cell>
          <cell r="K271" t="str">
            <v>Yes</v>
          </cell>
          <cell r="L271" t="str">
            <v>Yes</v>
          </cell>
          <cell r="M271" t="str">
            <v>Yes</v>
          </cell>
          <cell r="N271" t="str">
            <v>Yes</v>
          </cell>
          <cell r="O271" t="str">
            <v>Yes</v>
          </cell>
        </row>
        <row r="272">
          <cell r="A272" t="str">
            <v>0229</v>
          </cell>
          <cell r="B272" t="str">
            <v>Peabody</v>
          </cell>
          <cell r="C272">
            <v>10.847881115473644</v>
          </cell>
          <cell r="D272">
            <v>11.768662590829186</v>
          </cell>
          <cell r="E272">
            <v>10.627734022735536</v>
          </cell>
          <cell r="F272">
            <v>11.083403584151423</v>
          </cell>
          <cell r="G272">
            <v>11.170913358239378</v>
          </cell>
          <cell r="H272">
            <v>8.9178919401757017</v>
          </cell>
          <cell r="I272">
            <v>9.4914196436289977</v>
          </cell>
          <cell r="J272">
            <v>10.004880711577581</v>
          </cell>
          <cell r="K272" t="str">
            <v>No</v>
          </cell>
          <cell r="L272" t="str">
            <v>No</v>
          </cell>
          <cell r="M272" t="str">
            <v>No</v>
          </cell>
          <cell r="N272" t="str">
            <v>No</v>
          </cell>
          <cell r="O272" t="str">
            <v>No</v>
          </cell>
        </row>
        <row r="273">
          <cell r="A273" t="str">
            <v>0230</v>
          </cell>
          <cell r="B273" t="str">
            <v>Pelham</v>
          </cell>
          <cell r="C273">
            <v>8.1081081081081088</v>
          </cell>
          <cell r="D273">
            <v>5.5555555555555554</v>
          </cell>
          <cell r="E273">
            <v>7.2463768115942031</v>
          </cell>
          <cell r="F273">
            <v>8.5714285714285712</v>
          </cell>
          <cell r="G273">
            <v>7.042253521126761</v>
          </cell>
          <cell r="H273">
            <v>8.695652173913043</v>
          </cell>
          <cell r="I273">
            <v>11.594202898550725</v>
          </cell>
          <cell r="J273">
            <v>10.838709677419354</v>
          </cell>
          <cell r="K273" t="str">
            <v>No</v>
          </cell>
          <cell r="L273" t="str">
            <v>No</v>
          </cell>
          <cell r="M273" t="str">
            <v>No</v>
          </cell>
          <cell r="N273" t="str">
            <v>No</v>
          </cell>
          <cell r="O273" t="str">
            <v>No</v>
          </cell>
        </row>
        <row r="274">
          <cell r="A274" t="str">
            <v>0231</v>
          </cell>
          <cell r="B274" t="str">
            <v>Pembroke</v>
          </cell>
          <cell r="C274">
            <v>5.9318316755725427</v>
          </cell>
          <cell r="D274">
            <v>6.2284160829933564</v>
          </cell>
          <cell r="E274">
            <v>5.4255366619124983</v>
          </cell>
          <cell r="F274">
            <v>4.9350649350649318</v>
          </cell>
          <cell r="G274">
            <v>3.3644085353221489</v>
          </cell>
          <cell r="H274">
            <v>3.4075705699201686</v>
          </cell>
          <cell r="I274">
            <v>3.1452095381897958</v>
          </cell>
          <cell r="J274">
            <v>3.9049412065031817</v>
          </cell>
          <cell r="K274" t="str">
            <v>No</v>
          </cell>
          <cell r="L274" t="str">
            <v>No</v>
          </cell>
          <cell r="M274" t="str">
            <v>No</v>
          </cell>
          <cell r="N274" t="str">
            <v>No</v>
          </cell>
          <cell r="O274" t="str">
            <v>No</v>
          </cell>
        </row>
        <row r="275">
          <cell r="A275" t="str">
            <v>0745</v>
          </cell>
          <cell r="B275" t="str">
            <v>Pentucket</v>
          </cell>
          <cell r="C275">
            <v>7.2461897952777896</v>
          </cell>
          <cell r="D275">
            <v>7.6226892802658615</v>
          </cell>
          <cell r="E275">
            <v>6.0533901491414941</v>
          </cell>
          <cell r="F275">
            <v>5.668662200471962</v>
          </cell>
          <cell r="G275">
            <v>6.0514669832013004</v>
          </cell>
          <cell r="H275">
            <v>2.9310879275561907</v>
          </cell>
          <cell r="I275">
            <v>3.9081501422659928</v>
          </cell>
          <cell r="J275">
            <v>4.1924505975624182</v>
          </cell>
          <cell r="K275" t="str">
            <v>No</v>
          </cell>
          <cell r="L275" t="str">
            <v>No</v>
          </cell>
          <cell r="M275" t="str">
            <v>No</v>
          </cell>
          <cell r="N275" t="str">
            <v>No</v>
          </cell>
          <cell r="O275" t="str">
            <v>No</v>
          </cell>
        </row>
        <row r="276">
          <cell r="A276" t="str">
            <v>0234</v>
          </cell>
          <cell r="B276" t="str">
            <v>Petersham</v>
          </cell>
          <cell r="C276">
            <v>5</v>
          </cell>
          <cell r="D276">
            <v>12.5</v>
          </cell>
          <cell r="E276">
            <v>10.126582278481013</v>
          </cell>
          <cell r="F276">
            <v>8.9743589743589745</v>
          </cell>
          <cell r="G276">
            <v>14.102564102564102</v>
          </cell>
          <cell r="H276">
            <v>14.285714285714285</v>
          </cell>
          <cell r="I276">
            <v>15.584415584415584</v>
          </cell>
          <cell r="J276">
            <v>12.857142857142856</v>
          </cell>
          <cell r="K276" t="str">
            <v>No</v>
          </cell>
          <cell r="L276" t="str">
            <v>No</v>
          </cell>
          <cell r="M276" t="str">
            <v>No</v>
          </cell>
          <cell r="N276" t="str">
            <v>No</v>
          </cell>
          <cell r="O276" t="str">
            <v>No</v>
          </cell>
        </row>
        <row r="277">
          <cell r="A277" t="str">
            <v>3518</v>
          </cell>
          <cell r="B277" t="str">
            <v>Phoenix Academy Public Charter High School Lawrence (District)</v>
          </cell>
          <cell r="C277" t="str">
            <v xml:space="preserve"> </v>
          </cell>
          <cell r="D277" t="str">
            <v xml:space="preserve"> </v>
          </cell>
          <cell r="E277" t="str">
            <v xml:space="preserve"> </v>
          </cell>
          <cell r="F277">
            <v>26.346484345642558</v>
          </cell>
          <cell r="G277">
            <v>32.269351455347419</v>
          </cell>
          <cell r="H277">
            <v>24.349646794833671</v>
          </cell>
          <cell r="I277">
            <v>23.586663561733854</v>
          </cell>
          <cell r="J277">
            <v>27.373684423597233</v>
          </cell>
          <cell r="K277" t="str">
            <v>Yes</v>
          </cell>
          <cell r="L277" t="str">
            <v>Yes</v>
          </cell>
          <cell r="M277" t="str">
            <v>Yes</v>
          </cell>
          <cell r="N277" t="str">
            <v>Yes</v>
          </cell>
          <cell r="O277" t="str">
            <v>Yes</v>
          </cell>
        </row>
        <row r="278">
          <cell r="A278" t="str">
            <v>3508</v>
          </cell>
          <cell r="B278" t="str">
            <v>Phoenix Academy Public Charter High School Springfield (District)</v>
          </cell>
          <cell r="C278">
            <v>36.333868073013321</v>
          </cell>
          <cell r="D278">
            <v>45.692824054469327</v>
          </cell>
          <cell r="E278">
            <v>43.909284142031133</v>
          </cell>
          <cell r="F278">
            <v>46.714943960996237</v>
          </cell>
          <cell r="G278">
            <v>52.366080280711472</v>
          </cell>
          <cell r="H278">
            <v>31.710496136480366</v>
          </cell>
          <cell r="I278">
            <v>32.211761431441467</v>
          </cell>
          <cell r="J278">
            <v>44.240785226156497</v>
          </cell>
          <cell r="K278" t="str">
            <v>Yes</v>
          </cell>
          <cell r="L278" t="str">
            <v>Yes</v>
          </cell>
          <cell r="M278" t="str">
            <v>Yes</v>
          </cell>
          <cell r="N278" t="str">
            <v>Yes</v>
          </cell>
          <cell r="O278" t="str">
            <v>Yes</v>
          </cell>
        </row>
        <row r="279">
          <cell r="A279" t="str">
            <v>0493</v>
          </cell>
          <cell r="B279" t="str">
            <v>Phoenix Charter Academy (District)</v>
          </cell>
          <cell r="C279">
            <v>16.095455914692067</v>
          </cell>
          <cell r="D279">
            <v>19.037861020389414</v>
          </cell>
          <cell r="E279">
            <v>19.212319173329025</v>
          </cell>
          <cell r="F279">
            <v>20.387108157499821</v>
          </cell>
          <cell r="G279">
            <v>23.096128807845968</v>
          </cell>
          <cell r="H279">
            <v>20.616108595803812</v>
          </cell>
          <cell r="I279">
            <v>22.045139869370924</v>
          </cell>
          <cell r="J279">
            <v>26.974393124806394</v>
          </cell>
          <cell r="K279" t="str">
            <v>Yes</v>
          </cell>
          <cell r="L279" t="str">
            <v>Yes</v>
          </cell>
          <cell r="M279" t="str">
            <v>Yes</v>
          </cell>
          <cell r="N279" t="str">
            <v>Yes</v>
          </cell>
          <cell r="O279" t="str">
            <v>Yes</v>
          </cell>
        </row>
        <row r="280">
          <cell r="A280" t="str">
            <v>0494</v>
          </cell>
          <cell r="B280" t="str">
            <v>Pioneer Charter School of Science (District)</v>
          </cell>
          <cell r="C280">
            <v>19.660458955173372</v>
          </cell>
          <cell r="D280">
            <v>17.586127648679575</v>
          </cell>
          <cell r="E280">
            <v>16.162113558942657</v>
          </cell>
          <cell r="F280">
            <v>16.91433051270003</v>
          </cell>
          <cell r="G280">
            <v>13.883429431656463</v>
          </cell>
          <cell r="H280">
            <v>13.931613690900157</v>
          </cell>
          <cell r="I280">
            <v>13.663940012716296</v>
          </cell>
          <cell r="J280">
            <v>17.706797139577755</v>
          </cell>
          <cell r="K280" t="str">
            <v>Yes</v>
          </cell>
          <cell r="L280" t="str">
            <v>Yes</v>
          </cell>
          <cell r="M280" t="str">
            <v>Yes</v>
          </cell>
          <cell r="N280" t="str">
            <v>Yes</v>
          </cell>
          <cell r="O280" t="str">
            <v>Yes</v>
          </cell>
        </row>
        <row r="281">
          <cell r="A281" t="str">
            <v>3506</v>
          </cell>
          <cell r="B281" t="str">
            <v>Pioneer Charter School of Science II (PCSS-II) (District)</v>
          </cell>
          <cell r="C281">
            <v>15.331228268611335</v>
          </cell>
          <cell r="D281">
            <v>15.17649853079948</v>
          </cell>
          <cell r="E281">
            <v>12.430060269781514</v>
          </cell>
          <cell r="F281">
            <v>9.7133844672720215</v>
          </cell>
          <cell r="G281">
            <v>10.596064818162633</v>
          </cell>
          <cell r="H281">
            <v>9.1157916685988845</v>
          </cell>
          <cell r="I281">
            <v>11.722069401231924</v>
          </cell>
          <cell r="J281">
            <v>12.980989565014763</v>
          </cell>
          <cell r="K281" t="str">
            <v>Yes</v>
          </cell>
          <cell r="L281" t="str">
            <v>Yes</v>
          </cell>
          <cell r="M281" t="str">
            <v>Yes</v>
          </cell>
          <cell r="N281" t="str">
            <v>No</v>
          </cell>
          <cell r="O281" t="str">
            <v>No</v>
          </cell>
        </row>
        <row r="282">
          <cell r="A282" t="str">
            <v>0750</v>
          </cell>
          <cell r="B282" t="str">
            <v>Pioneer Valley</v>
          </cell>
          <cell r="C282">
            <v>8.1105049280438219</v>
          </cell>
          <cell r="D282">
            <v>8.632609948146726</v>
          </cell>
          <cell r="E282">
            <v>5.9102237405841356</v>
          </cell>
          <cell r="F282">
            <v>6.8457440779780168</v>
          </cell>
          <cell r="G282">
            <v>7.1698024789709169</v>
          </cell>
          <cell r="H282">
            <v>6.2073146810749131</v>
          </cell>
          <cell r="I282">
            <v>7.9512413330351208</v>
          </cell>
          <cell r="J282">
            <v>10.391566265060248</v>
          </cell>
          <cell r="K282" t="str">
            <v>No</v>
          </cell>
          <cell r="L282" t="str">
            <v>No</v>
          </cell>
          <cell r="M282" t="str">
            <v>No</v>
          </cell>
          <cell r="N282" t="str">
            <v>No</v>
          </cell>
          <cell r="O282" t="str">
            <v>No</v>
          </cell>
        </row>
        <row r="283">
          <cell r="A283" t="str">
            <v>0497</v>
          </cell>
          <cell r="B283" t="str">
            <v>Pioneer Valley Chinese Immersion Charter (District)</v>
          </cell>
          <cell r="C283">
            <v>10.72223407916117</v>
          </cell>
          <cell r="D283">
            <v>10.18132571797879</v>
          </cell>
          <cell r="E283">
            <v>7.9371337932890835</v>
          </cell>
          <cell r="F283">
            <v>7.6208331328618062</v>
          </cell>
          <cell r="G283">
            <v>9.7655679909089042</v>
          </cell>
          <cell r="H283">
            <v>8.3711921096493729</v>
          </cell>
          <cell r="I283">
            <v>8.6425701350217388</v>
          </cell>
          <cell r="J283">
            <v>9.5262545790596516</v>
          </cell>
          <cell r="K283" t="str">
            <v>No</v>
          </cell>
          <cell r="L283" t="str">
            <v>No</v>
          </cell>
          <cell r="M283" t="str">
            <v>No</v>
          </cell>
          <cell r="N283" t="str">
            <v>No</v>
          </cell>
          <cell r="O283" t="str">
            <v>No</v>
          </cell>
        </row>
        <row r="284">
          <cell r="A284" t="str">
            <v>0479</v>
          </cell>
          <cell r="B284" t="str">
            <v>Pioneer Valley Performing Arts Charter Public (District)</v>
          </cell>
          <cell r="C284">
            <v>9.5235018443994424</v>
          </cell>
          <cell r="D284">
            <v>12.473165414061315</v>
          </cell>
          <cell r="E284">
            <v>10.697010720654363</v>
          </cell>
          <cell r="F284">
            <v>11.853385289227688</v>
          </cell>
          <cell r="G284">
            <v>14.872367270330948</v>
          </cell>
          <cell r="H284">
            <v>11.271937303149025</v>
          </cell>
          <cell r="I284">
            <v>12.672682605686937</v>
          </cell>
          <cell r="J284">
            <v>16.086220822158616</v>
          </cell>
          <cell r="K284" t="str">
            <v>No</v>
          </cell>
          <cell r="L284" t="str">
            <v>No</v>
          </cell>
          <cell r="M284" t="str">
            <v>No</v>
          </cell>
          <cell r="N284" t="str">
            <v>No</v>
          </cell>
          <cell r="O284" t="str">
            <v>No</v>
          </cell>
        </row>
        <row r="285">
          <cell r="A285" t="str">
            <v>0236</v>
          </cell>
          <cell r="B285" t="str">
            <v>Pittsfield</v>
          </cell>
          <cell r="C285">
            <v>22.793814021019546</v>
          </cell>
          <cell r="D285">
            <v>23.297871212457387</v>
          </cell>
          <cell r="E285">
            <v>18.631046768761014</v>
          </cell>
          <cell r="F285">
            <v>19.469931175821497</v>
          </cell>
          <cell r="G285">
            <v>19.637812507358881</v>
          </cell>
          <cell r="H285">
            <v>19.716660250681205</v>
          </cell>
          <cell r="I285">
            <v>18.305730744537559</v>
          </cell>
          <cell r="J285">
            <v>18.360414032395806</v>
          </cell>
          <cell r="K285" t="str">
            <v>Yes</v>
          </cell>
          <cell r="L285" t="str">
            <v>Yes</v>
          </cell>
          <cell r="M285" t="str">
            <v>Yes</v>
          </cell>
          <cell r="N285" t="str">
            <v>Yes</v>
          </cell>
          <cell r="O285" t="str">
            <v>Yes</v>
          </cell>
        </row>
        <row r="286">
          <cell r="A286" t="str">
            <v>0238</v>
          </cell>
          <cell r="B286" t="str">
            <v>Plainville</v>
          </cell>
          <cell r="C286">
            <v>8.0437243612372331</v>
          </cell>
          <cell r="D286">
            <v>6.54970760233918</v>
          </cell>
          <cell r="E286">
            <v>6.948527446683415</v>
          </cell>
          <cell r="F286">
            <v>6.3195146612740141</v>
          </cell>
          <cell r="G286">
            <v>5.3593962637634549</v>
          </cell>
          <cell r="H286">
            <v>6.1814421866570743</v>
          </cell>
          <cell r="I286">
            <v>6.0760498531396374</v>
          </cell>
          <cell r="J286">
            <v>7.8816775323537991</v>
          </cell>
          <cell r="K286" t="str">
            <v>No</v>
          </cell>
          <cell r="L286" t="str">
            <v>No</v>
          </cell>
          <cell r="M286" t="str">
            <v>No</v>
          </cell>
          <cell r="N286" t="str">
            <v>No</v>
          </cell>
          <cell r="O286" t="str">
            <v>No</v>
          </cell>
        </row>
        <row r="287">
          <cell r="A287" t="str">
            <v>0239</v>
          </cell>
          <cell r="B287" t="str">
            <v>Plymouth</v>
          </cell>
          <cell r="C287">
            <v>10.578632519831176</v>
          </cell>
          <cell r="D287">
            <v>10.588562228791956</v>
          </cell>
          <cell r="E287">
            <v>9.459022649854985</v>
          </cell>
          <cell r="F287">
            <v>7.7010071568600207</v>
          </cell>
          <cell r="G287">
            <v>7.62531972019673</v>
          </cell>
          <cell r="H287">
            <v>9.2274675647161608</v>
          </cell>
          <cell r="I287">
            <v>7.4382858076356753</v>
          </cell>
          <cell r="J287">
            <v>8.6623235167183914</v>
          </cell>
          <cell r="K287" t="str">
            <v>No</v>
          </cell>
          <cell r="L287" t="str">
            <v>No</v>
          </cell>
          <cell r="M287" t="str">
            <v>No</v>
          </cell>
          <cell r="N287" t="str">
            <v>No</v>
          </cell>
          <cell r="O287" t="str">
            <v>No</v>
          </cell>
        </row>
        <row r="288">
          <cell r="A288" t="str">
            <v>0240</v>
          </cell>
          <cell r="B288" t="str">
            <v>Plympton</v>
          </cell>
          <cell r="C288">
            <v>9.5041322314049594</v>
          </cell>
          <cell r="D288">
            <v>9.0909090909090917</v>
          </cell>
          <cell r="E288">
            <v>7.1129707112970717</v>
          </cell>
          <cell r="F288">
            <v>6.1550151975683889</v>
          </cell>
          <cell r="G288">
            <v>6.3829787234042552</v>
          </cell>
          <cell r="H288">
            <v>5.5555555555555554</v>
          </cell>
          <cell r="I288">
            <v>4.2918454935622314</v>
          </cell>
          <cell r="J288">
            <v>6.0975609756097562</v>
          </cell>
          <cell r="K288" t="str">
            <v>No</v>
          </cell>
          <cell r="L288" t="str">
            <v>No</v>
          </cell>
          <cell r="M288" t="str">
            <v>No</v>
          </cell>
          <cell r="N288" t="str">
            <v>No</v>
          </cell>
          <cell r="O288" t="str">
            <v>No</v>
          </cell>
        </row>
        <row r="289">
          <cell r="A289" t="str">
            <v>0487</v>
          </cell>
          <cell r="B289" t="str">
            <v>Prospect Hill Academy Charter (District)</v>
          </cell>
          <cell r="C289">
            <v>21.274778368310194</v>
          </cell>
          <cell r="D289">
            <v>18.49579858561977</v>
          </cell>
          <cell r="E289">
            <v>17.646102247479543</v>
          </cell>
          <cell r="F289">
            <v>17.852877177012832</v>
          </cell>
          <cell r="G289">
            <v>17.106232567609958</v>
          </cell>
          <cell r="H289">
            <v>17.976509334906801</v>
          </cell>
          <cell r="I289">
            <v>17.752771674926983</v>
          </cell>
          <cell r="J289">
            <v>19.687938866152734</v>
          </cell>
          <cell r="K289" t="str">
            <v>Yes</v>
          </cell>
          <cell r="L289" t="str">
            <v>Yes</v>
          </cell>
          <cell r="M289" t="str">
            <v>Yes</v>
          </cell>
          <cell r="N289" t="str">
            <v>Yes</v>
          </cell>
          <cell r="O289" t="str">
            <v>Yes</v>
          </cell>
        </row>
        <row r="290">
          <cell r="A290" t="str">
            <v>0242</v>
          </cell>
          <cell r="B290" t="str">
            <v>Provincetown</v>
          </cell>
          <cell r="C290">
            <v>13.679189028026236</v>
          </cell>
          <cell r="D290">
            <v>29.642324888226529</v>
          </cell>
          <cell r="E290">
            <v>25.541795665634677</v>
          </cell>
          <cell r="F290">
            <v>24.532710280373831</v>
          </cell>
          <cell r="G290">
            <v>25.083892617449667</v>
          </cell>
          <cell r="H290">
            <v>18.306636155606409</v>
          </cell>
          <cell r="I290">
            <v>15.278772750262151</v>
          </cell>
          <cell r="J290">
            <v>16.129807692307693</v>
          </cell>
          <cell r="K290" t="str">
            <v>Yes</v>
          </cell>
          <cell r="L290" t="str">
            <v>Yes</v>
          </cell>
          <cell r="M290" t="str">
            <v>Yes</v>
          </cell>
          <cell r="N290" t="str">
            <v>Yes</v>
          </cell>
          <cell r="O290" t="str">
            <v>Yes</v>
          </cell>
        </row>
        <row r="291">
          <cell r="A291" t="str">
            <v>0753</v>
          </cell>
          <cell r="B291" t="str">
            <v>Quabbin</v>
          </cell>
          <cell r="C291">
            <v>8.6119775421085372</v>
          </cell>
          <cell r="D291">
            <v>8.9142456577615121</v>
          </cell>
          <cell r="E291">
            <v>6.7193689932671345</v>
          </cell>
          <cell r="F291">
            <v>6.8608168842760469</v>
          </cell>
          <cell r="G291">
            <v>6.8858543863320092</v>
          </cell>
          <cell r="H291">
            <v>10.639185580774361</v>
          </cell>
          <cell r="I291">
            <v>8.3759686794021633</v>
          </cell>
          <cell r="J291">
            <v>11.892032014516712</v>
          </cell>
          <cell r="K291" t="str">
            <v>No</v>
          </cell>
          <cell r="L291" t="str">
            <v>No</v>
          </cell>
          <cell r="M291" t="str">
            <v>No</v>
          </cell>
          <cell r="N291" t="str">
            <v>No</v>
          </cell>
          <cell r="O291" t="str">
            <v>No</v>
          </cell>
        </row>
        <row r="292">
          <cell r="A292" t="str">
            <v>0778</v>
          </cell>
          <cell r="B292" t="str">
            <v>Quaboag Regional</v>
          </cell>
          <cell r="C292">
            <v>17.278450363196129</v>
          </cell>
          <cell r="D292">
            <v>18.214415846831624</v>
          </cell>
          <cell r="E292">
            <v>12.577251106129077</v>
          </cell>
          <cell r="F292">
            <v>12.652546093064096</v>
          </cell>
          <cell r="G292">
            <v>5.0726859533944122</v>
          </cell>
          <cell r="H292">
            <v>7.0996147495872313</v>
          </cell>
          <cell r="I292">
            <v>10.785334468827562</v>
          </cell>
          <cell r="J292">
            <v>18.779376310085059</v>
          </cell>
          <cell r="K292" t="str">
            <v>Yes</v>
          </cell>
          <cell r="L292" t="str">
            <v>Yes</v>
          </cell>
          <cell r="M292" t="str">
            <v>Yes</v>
          </cell>
          <cell r="N292" t="str">
            <v>No</v>
          </cell>
          <cell r="O292" t="str">
            <v>No</v>
          </cell>
        </row>
        <row r="293">
          <cell r="A293" t="str">
            <v>0243</v>
          </cell>
          <cell r="B293" t="str">
            <v>Quincy</v>
          </cell>
          <cell r="C293">
            <v>16.016995207746664</v>
          </cell>
          <cell r="D293">
            <v>14.221330096719505</v>
          </cell>
          <cell r="E293">
            <v>13.215455952046323</v>
          </cell>
          <cell r="F293">
            <v>15.123254242942711</v>
          </cell>
          <cell r="G293">
            <v>12.208546915290162</v>
          </cell>
          <cell r="H293">
            <v>12.17938705800063</v>
          </cell>
          <cell r="I293">
            <v>9.9502370057794529</v>
          </cell>
          <cell r="J293">
            <v>14.663813943491638</v>
          </cell>
          <cell r="K293" t="str">
            <v>Yes</v>
          </cell>
          <cell r="L293" t="str">
            <v>Yes</v>
          </cell>
          <cell r="M293" t="str">
            <v>Yes</v>
          </cell>
          <cell r="N293" t="str">
            <v>Yes</v>
          </cell>
          <cell r="O293" t="str">
            <v>Yes</v>
          </cell>
        </row>
        <row r="294">
          <cell r="A294" t="str">
            <v>0755</v>
          </cell>
          <cell r="B294" t="str">
            <v>Ralph C Mahar</v>
          </cell>
          <cell r="C294">
            <v>13.558204848971178</v>
          </cell>
          <cell r="D294">
            <v>14.987966032423595</v>
          </cell>
          <cell r="E294">
            <v>13.392421531956412</v>
          </cell>
          <cell r="F294">
            <v>12.353803165588104</v>
          </cell>
          <cell r="G294">
            <v>11.545213040580506</v>
          </cell>
          <cell r="H294">
            <v>10.949782034119385</v>
          </cell>
          <cell r="I294">
            <v>13.21378008494573</v>
          </cell>
          <cell r="J294">
            <v>16.601613322924788</v>
          </cell>
          <cell r="K294" t="str">
            <v>Yes</v>
          </cell>
          <cell r="L294" t="str">
            <v>Yes</v>
          </cell>
          <cell r="M294" t="str">
            <v>Yes</v>
          </cell>
          <cell r="N294" t="str">
            <v>No</v>
          </cell>
          <cell r="O294" t="str">
            <v>No</v>
          </cell>
        </row>
        <row r="295">
          <cell r="A295" t="str">
            <v>0244</v>
          </cell>
          <cell r="B295" t="str">
            <v>Randolph</v>
          </cell>
          <cell r="C295">
            <v>14.989563029162186</v>
          </cell>
          <cell r="D295">
            <v>14.512610037031493</v>
          </cell>
          <cell r="E295">
            <v>13.821344870515514</v>
          </cell>
          <cell r="F295">
            <v>16.304557263346382</v>
          </cell>
          <cell r="G295">
            <v>13.060142428312421</v>
          </cell>
          <cell r="H295">
            <v>13.313168050046526</v>
          </cell>
          <cell r="I295">
            <v>10.764459598489113</v>
          </cell>
          <cell r="J295">
            <v>13.924824307112468</v>
          </cell>
          <cell r="K295" t="str">
            <v>Yes</v>
          </cell>
          <cell r="L295" t="str">
            <v>Yes</v>
          </cell>
          <cell r="M295" t="str">
            <v>Yes</v>
          </cell>
          <cell r="N295" t="str">
            <v>Yes</v>
          </cell>
          <cell r="O295" t="str">
            <v>Yes</v>
          </cell>
        </row>
        <row r="296">
          <cell r="A296" t="str">
            <v>0246</v>
          </cell>
          <cell r="B296" t="str">
            <v>Reading</v>
          </cell>
          <cell r="C296">
            <v>3.1851977457187979</v>
          </cell>
          <cell r="D296">
            <v>2.7357022293342692</v>
          </cell>
          <cell r="E296">
            <v>3.3478276429747336</v>
          </cell>
          <cell r="F296">
            <v>3.4295506643224347</v>
          </cell>
          <cell r="G296">
            <v>3.3049738219895284</v>
          </cell>
          <cell r="H296">
            <v>2.3344262455439315</v>
          </cell>
          <cell r="I296">
            <v>2.1392013915329708</v>
          </cell>
          <cell r="J296">
            <v>2.5841148346713236</v>
          </cell>
          <cell r="K296" t="str">
            <v>No</v>
          </cell>
          <cell r="L296" t="str">
            <v>No</v>
          </cell>
          <cell r="M296" t="str">
            <v>No</v>
          </cell>
          <cell r="N296" t="str">
            <v>No</v>
          </cell>
          <cell r="O296" t="str">
            <v>No</v>
          </cell>
        </row>
        <row r="297">
          <cell r="A297" t="str">
            <v>0248</v>
          </cell>
          <cell r="B297" t="str">
            <v>Revere</v>
          </cell>
          <cell r="C297">
            <v>27.544667848747849</v>
          </cell>
          <cell r="D297">
            <v>26.384173656931452</v>
          </cell>
          <cell r="E297">
            <v>24.235067258239358</v>
          </cell>
          <cell r="F297">
            <v>23.585749325674705</v>
          </cell>
          <cell r="G297">
            <v>21.235190253063841</v>
          </cell>
          <cell r="H297">
            <v>23.914436179846366</v>
          </cell>
          <cell r="I297">
            <v>17.941841564367625</v>
          </cell>
          <cell r="J297">
            <v>23.268434380408763</v>
          </cell>
          <cell r="K297" t="str">
            <v>Yes</v>
          </cell>
          <cell r="L297" t="str">
            <v>Yes</v>
          </cell>
          <cell r="M297" t="str">
            <v>Yes</v>
          </cell>
          <cell r="N297" t="str">
            <v>Yes</v>
          </cell>
          <cell r="O297" t="str">
            <v>Yes</v>
          </cell>
        </row>
        <row r="298">
          <cell r="A298" t="str">
            <v>0249</v>
          </cell>
          <cell r="B298" t="str">
            <v>Richmond</v>
          </cell>
          <cell r="C298">
            <v>6.25</v>
          </cell>
          <cell r="D298">
            <v>5.5555555555555554</v>
          </cell>
          <cell r="E298">
            <v>5.5357142857142856</v>
          </cell>
          <cell r="F298">
            <v>4.716981132075472</v>
          </cell>
          <cell r="G298">
            <v>5.6928508384819061</v>
          </cell>
          <cell r="H298">
            <v>25.798525798525795</v>
          </cell>
          <cell r="I298">
            <v>23.020408163265305</v>
          </cell>
          <cell r="J298">
            <v>12.632787826586277</v>
          </cell>
          <cell r="K298" t="str">
            <v>No</v>
          </cell>
          <cell r="L298" t="str">
            <v>No</v>
          </cell>
          <cell r="M298" t="str">
            <v>No</v>
          </cell>
          <cell r="N298" t="str">
            <v>No</v>
          </cell>
          <cell r="O298" t="str">
            <v>No</v>
          </cell>
        </row>
        <row r="299">
          <cell r="A299" t="str">
            <v>0483</v>
          </cell>
          <cell r="B299" t="str">
            <v>Rising Tide Charter Public (District)</v>
          </cell>
          <cell r="C299">
            <v>4.7922253536972725</v>
          </cell>
          <cell r="D299">
            <v>5.1727118664374379</v>
          </cell>
          <cell r="E299">
            <v>4.3468483418170827</v>
          </cell>
          <cell r="F299">
            <v>3.6674961213502479</v>
          </cell>
          <cell r="G299">
            <v>4.9951838898366949</v>
          </cell>
          <cell r="H299">
            <v>6.2884111083204228</v>
          </cell>
          <cell r="I299">
            <v>5.8272554554520966</v>
          </cell>
          <cell r="J299">
            <v>6.8208864664967725</v>
          </cell>
          <cell r="K299" t="str">
            <v>No</v>
          </cell>
          <cell r="L299" t="str">
            <v>No</v>
          </cell>
          <cell r="M299" t="str">
            <v>No</v>
          </cell>
          <cell r="N299" t="str">
            <v>No</v>
          </cell>
          <cell r="O299" t="str">
            <v>No</v>
          </cell>
        </row>
        <row r="300">
          <cell r="A300" t="str">
            <v>0482</v>
          </cell>
          <cell r="B300" t="str">
            <v>River Valley Charter (District)</v>
          </cell>
          <cell r="C300">
            <v>5.1694064725603184</v>
          </cell>
          <cell r="D300">
            <v>5.1621010642237337</v>
          </cell>
          <cell r="E300">
            <v>6.0422282668667746</v>
          </cell>
          <cell r="F300">
            <v>7.1656884442989872</v>
          </cell>
          <cell r="G300">
            <v>5.7988719008622729</v>
          </cell>
          <cell r="H300">
            <v>3.5988291011471407</v>
          </cell>
          <cell r="I300">
            <v>3.6305386122180603</v>
          </cell>
          <cell r="J300">
            <v>2.5305739060271994</v>
          </cell>
          <cell r="K300" t="str">
            <v>No</v>
          </cell>
          <cell r="L300" t="str">
            <v>No</v>
          </cell>
          <cell r="M300" t="str">
            <v>No</v>
          </cell>
          <cell r="N300" t="str">
            <v>No</v>
          </cell>
          <cell r="O300" t="str">
            <v>No</v>
          </cell>
        </row>
        <row r="301">
          <cell r="A301" t="str">
            <v>0250</v>
          </cell>
          <cell r="B301" t="str">
            <v>Rochester</v>
          </cell>
          <cell r="C301">
            <v>5.0724637681159424</v>
          </cell>
          <cell r="D301">
            <v>6.4102564102564097</v>
          </cell>
          <cell r="E301">
            <v>4.6382189239332092</v>
          </cell>
          <cell r="F301">
            <v>4.1431261770244827</v>
          </cell>
          <cell r="G301">
            <v>4.1288875889636349</v>
          </cell>
          <cell r="H301">
            <v>6.2977099236641214</v>
          </cell>
          <cell r="I301">
            <v>4.9565217391304346</v>
          </cell>
          <cell r="J301">
            <v>5.4701803051317608</v>
          </cell>
          <cell r="K301" t="str">
            <v>No</v>
          </cell>
          <cell r="L301" t="str">
            <v>No</v>
          </cell>
          <cell r="M301" t="str">
            <v>No</v>
          </cell>
          <cell r="N301" t="str">
            <v>No</v>
          </cell>
          <cell r="O301" t="str">
            <v>No</v>
          </cell>
        </row>
        <row r="302">
          <cell r="A302" t="str">
            <v>0251</v>
          </cell>
          <cell r="B302" t="str">
            <v>Rockland</v>
          </cell>
          <cell r="C302">
            <v>13.247604978064285</v>
          </cell>
          <cell r="D302">
            <v>12.293051426790029</v>
          </cell>
          <cell r="E302">
            <v>12.650705885166733</v>
          </cell>
          <cell r="F302">
            <v>10.425090377238741</v>
          </cell>
          <cell r="G302">
            <v>9.3936393358097892</v>
          </cell>
          <cell r="H302">
            <v>11.734702947942562</v>
          </cell>
          <cell r="I302">
            <v>9.2695959461104884</v>
          </cell>
          <cell r="J302">
            <v>12.636558310848431</v>
          </cell>
          <cell r="K302" t="str">
            <v>No</v>
          </cell>
          <cell r="L302" t="str">
            <v>No</v>
          </cell>
          <cell r="M302" t="str">
            <v>No</v>
          </cell>
          <cell r="N302" t="str">
            <v>No</v>
          </cell>
          <cell r="O302" t="str">
            <v>No</v>
          </cell>
        </row>
        <row r="303">
          <cell r="A303" t="str">
            <v>0252</v>
          </cell>
          <cell r="B303" t="str">
            <v>Rockport</v>
          </cell>
          <cell r="C303">
            <v>8.5869565217391308</v>
          </cell>
          <cell r="D303">
            <v>9.2693031145781628</v>
          </cell>
          <cell r="E303">
            <v>9.2900964066608243</v>
          </cell>
          <cell r="F303">
            <v>9.2326639254712664</v>
          </cell>
          <cell r="G303">
            <v>10.45571407638306</v>
          </cell>
          <cell r="H303">
            <v>8.6505710278501287</v>
          </cell>
          <cell r="I303">
            <v>8.1777735304111463</v>
          </cell>
          <cell r="J303">
            <v>6.9825522195007848</v>
          </cell>
          <cell r="K303" t="str">
            <v>No</v>
          </cell>
          <cell r="L303" t="str">
            <v>No</v>
          </cell>
          <cell r="M303" t="str">
            <v>No</v>
          </cell>
          <cell r="N303" t="str">
            <v>No</v>
          </cell>
          <cell r="O303" t="str">
            <v>No</v>
          </cell>
        </row>
        <row r="304">
          <cell r="A304" t="str">
            <v>0253</v>
          </cell>
          <cell r="B304" t="str">
            <v>Rowe</v>
          </cell>
          <cell r="C304">
            <v>27.777777777777779</v>
          </cell>
          <cell r="D304">
            <v>29.220779220779221</v>
          </cell>
          <cell r="E304">
            <v>29.629629629629626</v>
          </cell>
          <cell r="F304">
            <v>9.8003629764065341</v>
          </cell>
          <cell r="G304">
            <v>10</v>
          </cell>
          <cell r="H304">
            <v>10.666666666666668</v>
          </cell>
          <cell r="I304">
            <v>14.628571428571426</v>
          </cell>
          <cell r="J304">
            <v>8.8235294117647065</v>
          </cell>
          <cell r="K304" t="str">
            <v>Yes</v>
          </cell>
          <cell r="L304" t="str">
            <v>Yes</v>
          </cell>
          <cell r="M304" t="str">
            <v>Yes</v>
          </cell>
          <cell r="N304" t="str">
            <v>Yes</v>
          </cell>
          <cell r="O304" t="str">
            <v>No</v>
          </cell>
        </row>
        <row r="305">
          <cell r="A305" t="str">
            <v>0484</v>
          </cell>
          <cell r="B305" t="str">
            <v>Roxbury Preparatory Charter (District)</v>
          </cell>
          <cell r="C305">
            <v>42.498248052444815</v>
          </cell>
          <cell r="D305">
            <v>38.308604493502187</v>
          </cell>
          <cell r="E305">
            <v>34.911580857681216</v>
          </cell>
          <cell r="F305">
            <v>33.3931843321119</v>
          </cell>
          <cell r="G305">
            <v>37.1696031351199</v>
          </cell>
          <cell r="H305">
            <v>37.791825571548323</v>
          </cell>
          <cell r="I305">
            <v>31.03310356187384</v>
          </cell>
          <cell r="J305">
            <v>34.565390938350468</v>
          </cell>
          <cell r="K305" t="str">
            <v>Yes</v>
          </cell>
          <cell r="L305" t="str">
            <v>Yes</v>
          </cell>
          <cell r="M305" t="str">
            <v>Yes</v>
          </cell>
          <cell r="N305" t="str">
            <v>Yes</v>
          </cell>
          <cell r="O305" t="str">
            <v>Yes</v>
          </cell>
        </row>
        <row r="306">
          <cell r="A306" t="str">
            <v>0441</v>
          </cell>
          <cell r="B306" t="str">
            <v>Sabis International Charter (District)</v>
          </cell>
          <cell r="C306">
            <v>19.188334947264064</v>
          </cell>
          <cell r="D306">
            <v>22.516133719171055</v>
          </cell>
          <cell r="E306">
            <v>19.650638767462905</v>
          </cell>
          <cell r="F306">
            <v>21.10700554009744</v>
          </cell>
          <cell r="G306">
            <v>22.501329860340267</v>
          </cell>
          <cell r="H306">
            <v>16.80383051131243</v>
          </cell>
          <cell r="I306">
            <v>21.522345847496016</v>
          </cell>
          <cell r="J306">
            <v>30.238027882498052</v>
          </cell>
          <cell r="K306" t="str">
            <v>Yes</v>
          </cell>
          <cell r="L306" t="str">
            <v>Yes</v>
          </cell>
          <cell r="M306" t="str">
            <v>Yes</v>
          </cell>
          <cell r="N306" t="str">
            <v>Yes</v>
          </cell>
          <cell r="O306" t="str">
            <v>Yes</v>
          </cell>
        </row>
        <row r="307">
          <cell r="A307" t="str">
            <v>0258</v>
          </cell>
          <cell r="B307" t="str">
            <v>Salem</v>
          </cell>
          <cell r="C307">
            <v>19.361539477114722</v>
          </cell>
          <cell r="D307">
            <v>20.207101960103284</v>
          </cell>
          <cell r="E307">
            <v>17.962056303549559</v>
          </cell>
          <cell r="F307">
            <v>17.64851790249611</v>
          </cell>
          <cell r="G307">
            <v>17.327288697854438</v>
          </cell>
          <cell r="H307">
            <v>16.076478563541823</v>
          </cell>
          <cell r="I307">
            <v>15.090215067977002</v>
          </cell>
          <cell r="J307">
            <v>15.511443163882198</v>
          </cell>
          <cell r="K307" t="str">
            <v>Yes</v>
          </cell>
          <cell r="L307" t="str">
            <v>Yes</v>
          </cell>
          <cell r="M307" t="str">
            <v>Yes</v>
          </cell>
          <cell r="N307" t="str">
            <v>Yes</v>
          </cell>
          <cell r="O307" t="str">
            <v>Yes</v>
          </cell>
        </row>
        <row r="308">
          <cell r="A308" t="str">
            <v>0485</v>
          </cell>
          <cell r="B308" t="str">
            <v>Salem Academy Charter (District)</v>
          </cell>
          <cell r="C308">
            <v>16.607467455873259</v>
          </cell>
          <cell r="D308">
            <v>16.296356858782421</v>
          </cell>
          <cell r="E308">
            <v>13.522352093533938</v>
          </cell>
          <cell r="F308">
            <v>12.857483449800368</v>
          </cell>
          <cell r="G308">
            <v>15.642477722342246</v>
          </cell>
          <cell r="H308">
            <v>13.26115891218948</v>
          </cell>
          <cell r="I308">
            <v>16.011821990237131</v>
          </cell>
          <cell r="J308">
            <v>15.361165550079473</v>
          </cell>
          <cell r="K308" t="str">
            <v>Yes</v>
          </cell>
          <cell r="L308" t="str">
            <v>Yes</v>
          </cell>
          <cell r="M308" t="str">
            <v>Yes</v>
          </cell>
          <cell r="N308" t="str">
            <v>No</v>
          </cell>
          <cell r="O308" t="str">
            <v>No</v>
          </cell>
        </row>
        <row r="309">
          <cell r="A309" t="str">
            <v>0261</v>
          </cell>
          <cell r="B309" t="str">
            <v>Sandwich</v>
          </cell>
          <cell r="C309">
            <v>7.4818570232802699</v>
          </cell>
          <cell r="D309">
            <v>9.0479748748518176</v>
          </cell>
          <cell r="E309">
            <v>7.3645867412798758</v>
          </cell>
          <cell r="F309">
            <v>8.380311329254992</v>
          </cell>
          <cell r="G309">
            <v>5.6616816189563073</v>
          </cell>
          <cell r="H309">
            <v>5.2232286418694391</v>
          </cell>
          <cell r="I309">
            <v>4.3716956193353456</v>
          </cell>
          <cell r="J309">
            <v>5.9395886067617738</v>
          </cell>
          <cell r="K309" t="str">
            <v>No</v>
          </cell>
          <cell r="L309" t="str">
            <v>No</v>
          </cell>
          <cell r="M309" t="str">
            <v>No</v>
          </cell>
          <cell r="N309" t="str">
            <v>No</v>
          </cell>
          <cell r="O309" t="str">
            <v>No</v>
          </cell>
        </row>
        <row r="310">
          <cell r="A310" t="str">
            <v>0262</v>
          </cell>
          <cell r="B310" t="str">
            <v>Saugus</v>
          </cell>
          <cell r="C310">
            <v>10.832076804153228</v>
          </cell>
          <cell r="D310">
            <v>11.386981693487</v>
          </cell>
          <cell r="E310">
            <v>11.458099780918683</v>
          </cell>
          <cell r="F310">
            <v>9.6413705651775778</v>
          </cell>
          <cell r="G310">
            <v>9.1335917173289189</v>
          </cell>
          <cell r="H310">
            <v>7.9112470775600627</v>
          </cell>
          <cell r="I310">
            <v>8.4153499857121634</v>
          </cell>
          <cell r="J310">
            <v>10.354014291186735</v>
          </cell>
          <cell r="K310" t="str">
            <v>No</v>
          </cell>
          <cell r="L310" t="str">
            <v>No</v>
          </cell>
          <cell r="M310" t="str">
            <v>No</v>
          </cell>
          <cell r="N310" t="str">
            <v>No</v>
          </cell>
          <cell r="O310" t="str">
            <v>No</v>
          </cell>
        </row>
        <row r="311">
          <cell r="A311" t="str">
            <v>0263</v>
          </cell>
          <cell r="B311" t="str">
            <v>Savoy</v>
          </cell>
          <cell r="C311">
            <v>29.748283752860416</v>
          </cell>
          <cell r="D311">
            <v>52.5</v>
          </cell>
          <cell r="E311">
            <v>39.511494252873554</v>
          </cell>
          <cell r="F311">
            <v>42.028985507246375</v>
          </cell>
          <cell r="G311">
            <v>45.290322580645167</v>
          </cell>
          <cell r="H311">
            <v>34.285714285714285</v>
          </cell>
          <cell r="I311">
            <v>33.101851851851855</v>
          </cell>
          <cell r="J311">
            <v>15.333333333333336</v>
          </cell>
          <cell r="K311" t="str">
            <v>Yes</v>
          </cell>
          <cell r="L311" t="str">
            <v>Yes</v>
          </cell>
          <cell r="M311" t="str">
            <v>Yes</v>
          </cell>
          <cell r="N311" t="str">
            <v>Yes</v>
          </cell>
          <cell r="O311" t="str">
            <v>Yes</v>
          </cell>
        </row>
        <row r="312">
          <cell r="A312" t="str">
            <v>0264</v>
          </cell>
          <cell r="B312" t="str">
            <v>Scituate</v>
          </cell>
          <cell r="C312">
            <v>3.1720215316035145</v>
          </cell>
          <cell r="D312">
            <v>4.0981185220905596</v>
          </cell>
          <cell r="E312">
            <v>4.1030546831062873</v>
          </cell>
          <cell r="F312">
            <v>3.6028655260450417</v>
          </cell>
          <cell r="G312">
            <v>3.1722040169961905</v>
          </cell>
          <cell r="H312">
            <v>4.7455097798859436</v>
          </cell>
          <cell r="I312">
            <v>2.6745897185743681</v>
          </cell>
          <cell r="J312">
            <v>3.2383307345247871</v>
          </cell>
          <cell r="K312" t="str">
            <v>No</v>
          </cell>
          <cell r="L312" t="str">
            <v>No</v>
          </cell>
          <cell r="M312" t="str">
            <v>No</v>
          </cell>
          <cell r="N312" t="str">
            <v>No</v>
          </cell>
          <cell r="O312" t="str">
            <v>No</v>
          </cell>
        </row>
        <row r="313">
          <cell r="A313" t="str">
            <v>0265</v>
          </cell>
          <cell r="B313" t="str">
            <v>Seekonk</v>
          </cell>
          <cell r="C313">
            <v>8.4461264470169208</v>
          </cell>
          <cell r="D313">
            <v>8.1375314812284021</v>
          </cell>
          <cell r="E313">
            <v>6.2628217892850362</v>
          </cell>
          <cell r="F313">
            <v>7.332383009183066</v>
          </cell>
          <cell r="G313">
            <v>6.1237590883945936</v>
          </cell>
          <cell r="H313">
            <v>7.9642528584570913</v>
          </cell>
          <cell r="I313">
            <v>6.3467891578801297</v>
          </cell>
          <cell r="J313">
            <v>5.314321069081192</v>
          </cell>
          <cell r="K313" t="str">
            <v>No</v>
          </cell>
          <cell r="L313" t="str">
            <v>No</v>
          </cell>
          <cell r="M313" t="str">
            <v>No</v>
          </cell>
          <cell r="N313" t="str">
            <v>No</v>
          </cell>
          <cell r="O313" t="str">
            <v>No</v>
          </cell>
        </row>
        <row r="314">
          <cell r="A314" t="str">
            <v>0486</v>
          </cell>
          <cell r="B314" t="str">
            <v>Seven Hills Charter Public (District)</v>
          </cell>
          <cell r="C314">
            <v>27.6537359398971</v>
          </cell>
          <cell r="D314">
            <v>29.371906261405588</v>
          </cell>
          <cell r="E314">
            <v>23.119724935004907</v>
          </cell>
          <cell r="F314">
            <v>24.77010508080091</v>
          </cell>
          <cell r="G314">
            <v>22.482952550721532</v>
          </cell>
          <cell r="H314">
            <v>27.005077754781258</v>
          </cell>
          <cell r="I314">
            <v>23.317767620738874</v>
          </cell>
          <cell r="J314">
            <v>27.34482216439099</v>
          </cell>
          <cell r="K314" t="str">
            <v>Yes</v>
          </cell>
          <cell r="L314" t="str">
            <v>Yes</v>
          </cell>
          <cell r="M314" t="str">
            <v>Yes</v>
          </cell>
          <cell r="N314" t="str">
            <v>Yes</v>
          </cell>
          <cell r="O314" t="str">
            <v>Yes</v>
          </cell>
        </row>
        <row r="315">
          <cell r="A315" t="str">
            <v>0266</v>
          </cell>
          <cell r="B315" t="str">
            <v>Sharon</v>
          </cell>
          <cell r="C315">
            <v>3.0680140273163534</v>
          </cell>
          <cell r="D315">
            <v>2.5882047285009095</v>
          </cell>
          <cell r="E315">
            <v>2.5329704835670928</v>
          </cell>
          <cell r="F315">
            <v>2.8069767058232697</v>
          </cell>
          <cell r="G315">
            <v>2.3847770672152402</v>
          </cell>
          <cell r="H315">
            <v>2.385246287264573</v>
          </cell>
          <cell r="I315">
            <v>2.2142262096610845</v>
          </cell>
          <cell r="J315">
            <v>3.3871493669584183</v>
          </cell>
          <cell r="K315" t="str">
            <v>No</v>
          </cell>
          <cell r="L315" t="str">
            <v>No</v>
          </cell>
          <cell r="M315" t="str">
            <v>No</v>
          </cell>
          <cell r="N315" t="str">
            <v>No</v>
          </cell>
          <cell r="O315" t="str">
            <v>No</v>
          </cell>
        </row>
        <row r="316">
          <cell r="A316" t="str">
            <v>0871</v>
          </cell>
          <cell r="B316" t="str">
            <v>Shawsheen Valley Regional Vocational Technical</v>
          </cell>
          <cell r="C316">
            <v>7.3016738667718935</v>
          </cell>
          <cell r="D316">
            <v>6.6151173614682204</v>
          </cell>
          <cell r="E316">
            <v>6.3888963560957412</v>
          </cell>
          <cell r="F316">
            <v>7.3860630644866605</v>
          </cell>
          <cell r="G316">
            <v>6.1717429899263676</v>
          </cell>
          <cell r="H316">
            <v>5.1893044534522694</v>
          </cell>
          <cell r="I316">
            <v>6.2964824507726114</v>
          </cell>
          <cell r="J316">
            <v>6.6095031351784268</v>
          </cell>
          <cell r="K316" t="str">
            <v>No</v>
          </cell>
          <cell r="L316" t="str">
            <v>No</v>
          </cell>
          <cell r="M316" t="str">
            <v>No</v>
          </cell>
          <cell r="N316" t="str">
            <v>No</v>
          </cell>
          <cell r="O316" t="str">
            <v>No</v>
          </cell>
        </row>
        <row r="317">
          <cell r="A317" t="str">
            <v>0269</v>
          </cell>
          <cell r="B317" t="str">
            <v>Sherborn</v>
          </cell>
          <cell r="C317">
            <v>3.7825059101654848</v>
          </cell>
          <cell r="D317">
            <v>2.8436018957345972</v>
          </cell>
          <cell r="E317">
            <v>5.6737588652482271</v>
          </cell>
          <cell r="F317">
            <v>5.4761904761904763</v>
          </cell>
          <cell r="G317">
            <v>4.0476190476190474</v>
          </cell>
          <cell r="H317">
            <v>6.7469879518072293</v>
          </cell>
          <cell r="I317">
            <v>5.3012048192771086</v>
          </cell>
          <cell r="J317">
            <v>3.7037037037037033</v>
          </cell>
          <cell r="K317" t="str">
            <v>No</v>
          </cell>
          <cell r="L317" t="str">
            <v>No</v>
          </cell>
          <cell r="M317" t="str">
            <v>No</v>
          </cell>
          <cell r="N317" t="str">
            <v>No</v>
          </cell>
          <cell r="O317" t="str">
            <v>No</v>
          </cell>
        </row>
        <row r="318">
          <cell r="A318" t="str">
            <v>0271</v>
          </cell>
          <cell r="B318" t="str">
            <v>Shrewsbury</v>
          </cell>
          <cell r="C318">
            <v>4.5115468105018293</v>
          </cell>
          <cell r="D318">
            <v>5.1047184788488726</v>
          </cell>
          <cell r="E318">
            <v>3.6779720610707676</v>
          </cell>
          <cell r="F318">
            <v>3.8326129890946561</v>
          </cell>
          <cell r="G318">
            <v>3.1508120649651956</v>
          </cell>
          <cell r="H318">
            <v>3.4869309742539314</v>
          </cell>
          <cell r="I318">
            <v>3.3791606648059038</v>
          </cell>
          <cell r="J318">
            <v>4.0366072150646657</v>
          </cell>
          <cell r="K318" t="str">
            <v>No</v>
          </cell>
          <cell r="L318" t="str">
            <v>No</v>
          </cell>
          <cell r="M318" t="str">
            <v>No</v>
          </cell>
          <cell r="N318" t="str">
            <v>No</v>
          </cell>
          <cell r="O318" t="str">
            <v>No</v>
          </cell>
        </row>
        <row r="319">
          <cell r="A319" t="str">
            <v>0272</v>
          </cell>
          <cell r="B319" t="str">
            <v>Shutesbury</v>
          </cell>
          <cell r="C319">
            <v>9.7222222222222232</v>
          </cell>
          <cell r="D319">
            <v>10.714285714285714</v>
          </cell>
          <cell r="E319">
            <v>9.4202898550724647</v>
          </cell>
          <cell r="F319">
            <v>8.8888888888888893</v>
          </cell>
          <cell r="G319">
            <v>9.5588235294117645</v>
          </cell>
          <cell r="H319">
            <v>10.606060606060606</v>
          </cell>
          <cell r="I319">
            <v>9.0909090909090917</v>
          </cell>
          <cell r="J319">
            <v>11.304347826086957</v>
          </cell>
          <cell r="K319" t="str">
            <v>No</v>
          </cell>
          <cell r="L319" t="str">
            <v>No</v>
          </cell>
          <cell r="M319" t="str">
            <v>No</v>
          </cell>
          <cell r="N319" t="str">
            <v>No</v>
          </cell>
          <cell r="O319" t="str">
            <v>No</v>
          </cell>
        </row>
        <row r="320">
          <cell r="A320" t="str">
            <v>0760</v>
          </cell>
          <cell r="B320" t="str">
            <v>Silver Lake</v>
          </cell>
          <cell r="C320">
            <v>7.1758676798684915</v>
          </cell>
          <cell r="D320">
            <v>6.9402396810345808</v>
          </cell>
          <cell r="E320">
            <v>5.9629063351725016</v>
          </cell>
          <cell r="F320">
            <v>4.4879321591650383</v>
          </cell>
          <cell r="G320">
            <v>3.7109980523868198</v>
          </cell>
          <cell r="H320">
            <v>4.939172302264037</v>
          </cell>
          <cell r="I320">
            <v>3.3858179787828036</v>
          </cell>
          <cell r="J320">
            <v>4.9901893490303726</v>
          </cell>
          <cell r="K320" t="str">
            <v>No</v>
          </cell>
          <cell r="L320" t="str">
            <v>No</v>
          </cell>
          <cell r="M320" t="str">
            <v>No</v>
          </cell>
          <cell r="N320" t="str">
            <v>No</v>
          </cell>
          <cell r="O320" t="str">
            <v>No</v>
          </cell>
        </row>
        <row r="321">
          <cell r="A321" t="str">
            <v>0474</v>
          </cell>
          <cell r="B321" t="str">
            <v>Sizer School: A North Central Charter Essential (District)</v>
          </cell>
          <cell r="C321">
            <v>16.613621301218998</v>
          </cell>
          <cell r="D321">
            <v>19.32989499904987</v>
          </cell>
          <cell r="E321">
            <v>14.507248432189133</v>
          </cell>
          <cell r="F321">
            <v>15.749496968292897</v>
          </cell>
          <cell r="G321">
            <v>15.976060871634475</v>
          </cell>
          <cell r="H321">
            <v>16.794213831068543</v>
          </cell>
          <cell r="I321">
            <v>15.850272712444621</v>
          </cell>
          <cell r="J321">
            <v>18.571287962909619</v>
          </cell>
          <cell r="K321" t="str">
            <v>Yes</v>
          </cell>
          <cell r="L321" t="str">
            <v>Yes</v>
          </cell>
          <cell r="M321" t="str">
            <v>Yes</v>
          </cell>
          <cell r="N321" t="str">
            <v>Yes</v>
          </cell>
          <cell r="O321" t="str">
            <v>Yes</v>
          </cell>
        </row>
        <row r="322">
          <cell r="A322" t="str">
            <v>0273</v>
          </cell>
          <cell r="B322" t="str">
            <v>Somerset</v>
          </cell>
          <cell r="C322">
            <v>12.717770034843207</v>
          </cell>
          <cell r="D322">
            <v>12.339761544956946</v>
          </cell>
          <cell r="E322">
            <v>9.4050654328838892</v>
          </cell>
          <cell r="F322">
            <v>9.8262340216322528</v>
          </cell>
          <cell r="G322">
            <v>7.8369840310643353</v>
          </cell>
          <cell r="H322">
            <v>7.75121531768532</v>
          </cell>
          <cell r="I322">
            <v>7.3450333480776049</v>
          </cell>
          <cell r="J322">
            <v>8.9156748543935169</v>
          </cell>
          <cell r="K322" t="str">
            <v>No</v>
          </cell>
          <cell r="L322" t="str">
            <v>No</v>
          </cell>
          <cell r="M322" t="str">
            <v>No</v>
          </cell>
          <cell r="N322" t="str">
            <v>No</v>
          </cell>
          <cell r="O322" t="str">
            <v>No</v>
          </cell>
        </row>
        <row r="323">
          <cell r="A323" t="str">
            <v>0763</v>
          </cell>
          <cell r="B323" t="str">
            <v>Somerset Berkley Regional School District</v>
          </cell>
          <cell r="C323">
            <v>7.5243459201509308</v>
          </cell>
          <cell r="D323">
            <v>5.7278754077659695</v>
          </cell>
          <cell r="E323">
            <v>4.0391029568076755</v>
          </cell>
          <cell r="F323">
            <v>4.9076525400762971</v>
          </cell>
          <cell r="G323">
            <v>4.1739598761276424</v>
          </cell>
          <cell r="H323">
            <v>4.7168833322966552</v>
          </cell>
          <cell r="I323">
            <v>4.7867945540108492</v>
          </cell>
          <cell r="J323">
            <v>5.6983455528129285</v>
          </cell>
          <cell r="K323" t="str">
            <v>No</v>
          </cell>
          <cell r="L323" t="str">
            <v>No</v>
          </cell>
          <cell r="M323" t="str">
            <v>No</v>
          </cell>
          <cell r="N323" t="str">
            <v>No</v>
          </cell>
          <cell r="O323" t="str">
            <v>No</v>
          </cell>
        </row>
        <row r="324">
          <cell r="A324" t="str">
            <v>0274</v>
          </cell>
          <cell r="B324" t="str">
            <v>Somerville</v>
          </cell>
          <cell r="C324">
            <v>18.475745579132774</v>
          </cell>
          <cell r="D324">
            <v>15.783771992590543</v>
          </cell>
          <cell r="E324">
            <v>14.693456814281342</v>
          </cell>
          <cell r="F324">
            <v>15.018815022859497</v>
          </cell>
          <cell r="G324">
            <v>13.176190970659826</v>
          </cell>
          <cell r="H324">
            <v>11.81995358990193</v>
          </cell>
          <cell r="I324">
            <v>11.60821554100386</v>
          </cell>
          <cell r="J324">
            <v>13.060273750286184</v>
          </cell>
          <cell r="K324" t="str">
            <v>Yes</v>
          </cell>
          <cell r="L324" t="str">
            <v>Yes</v>
          </cell>
          <cell r="M324" t="str">
            <v>Yes</v>
          </cell>
          <cell r="N324" t="str">
            <v>Yes</v>
          </cell>
          <cell r="O324" t="str">
            <v>Yes</v>
          </cell>
        </row>
        <row r="325">
          <cell r="A325" t="str">
            <v>0278</v>
          </cell>
          <cell r="B325" t="str">
            <v>South Hadley</v>
          </cell>
          <cell r="C325">
            <v>8.9896857903076359</v>
          </cell>
          <cell r="D325">
            <v>9.5398165520116756</v>
          </cell>
          <cell r="E325">
            <v>8.1146278072036591</v>
          </cell>
          <cell r="F325">
            <v>8.4668207505577744</v>
          </cell>
          <cell r="G325">
            <v>8.3363150313462686</v>
          </cell>
          <cell r="H325">
            <v>8.6134186078968025</v>
          </cell>
          <cell r="I325">
            <v>7.7292995758041396</v>
          </cell>
          <cell r="J325">
            <v>9.3697326786688482</v>
          </cell>
          <cell r="K325" t="str">
            <v>No</v>
          </cell>
          <cell r="L325" t="str">
            <v>No</v>
          </cell>
          <cell r="M325" t="str">
            <v>No</v>
          </cell>
          <cell r="N325" t="str">
            <v>No</v>
          </cell>
          <cell r="O325" t="str">
            <v>No</v>
          </cell>
        </row>
        <row r="326">
          <cell r="A326" t="str">
            <v>0829</v>
          </cell>
          <cell r="B326" t="str">
            <v>South Middlesex Regional Vocational Technical</v>
          </cell>
          <cell r="C326">
            <v>20.244745554294099</v>
          </cell>
          <cell r="D326">
            <v>16.908818336883879</v>
          </cell>
          <cell r="E326">
            <v>17.340106980427716</v>
          </cell>
          <cell r="F326">
            <v>19.382305836135625</v>
          </cell>
          <cell r="G326">
            <v>16.295572823725202</v>
          </cell>
          <cell r="H326">
            <v>13.95493854342428</v>
          </cell>
          <cell r="I326">
            <v>13.751301132900265</v>
          </cell>
          <cell r="J326">
            <v>14.666289500741362</v>
          </cell>
          <cell r="K326" t="str">
            <v>Yes</v>
          </cell>
          <cell r="L326" t="str">
            <v>Yes</v>
          </cell>
          <cell r="M326" t="str">
            <v>Yes</v>
          </cell>
          <cell r="N326" t="str">
            <v>Yes</v>
          </cell>
          <cell r="O326" t="str">
            <v>Yes</v>
          </cell>
        </row>
        <row r="327">
          <cell r="A327" t="str">
            <v>0488</v>
          </cell>
          <cell r="B327" t="str">
            <v>South Shore Charter Public (District)</v>
          </cell>
          <cell r="C327">
            <v>5.7508113371118412</v>
          </cell>
          <cell r="D327">
            <v>7.1937051510528409</v>
          </cell>
          <cell r="E327">
            <v>7.8814572157687186</v>
          </cell>
          <cell r="F327">
            <v>8.3625483564916845</v>
          </cell>
          <cell r="G327">
            <v>7.8476850664644768</v>
          </cell>
          <cell r="H327">
            <v>9.7441241610157068</v>
          </cell>
          <cell r="I327">
            <v>8.3965606436161249</v>
          </cell>
          <cell r="J327">
            <v>8.7530745469573574</v>
          </cell>
          <cell r="K327" t="str">
            <v>No</v>
          </cell>
          <cell r="L327" t="str">
            <v>No</v>
          </cell>
          <cell r="M327" t="str">
            <v>No</v>
          </cell>
          <cell r="N327" t="str">
            <v>No</v>
          </cell>
          <cell r="O327" t="str">
            <v>No</v>
          </cell>
        </row>
        <row r="328">
          <cell r="A328" t="str">
            <v>0873</v>
          </cell>
          <cell r="B328" t="str">
            <v>South Shore Regional Vocational Technical</v>
          </cell>
          <cell r="C328">
            <v>10.117071340986145</v>
          </cell>
          <cell r="D328">
            <v>12.481655837235168</v>
          </cell>
          <cell r="E328">
            <v>11.482080543110664</v>
          </cell>
          <cell r="F328">
            <v>8.42856290179013</v>
          </cell>
          <cell r="G328">
            <v>7.9270056307358745</v>
          </cell>
          <cell r="H328">
            <v>8.1706220827826872</v>
          </cell>
          <cell r="I328">
            <v>6.9398614748352196</v>
          </cell>
          <cell r="J328">
            <v>7.7219975185592098</v>
          </cell>
          <cell r="K328" t="str">
            <v>No</v>
          </cell>
          <cell r="L328" t="str">
            <v>No</v>
          </cell>
          <cell r="M328" t="str">
            <v>No</v>
          </cell>
          <cell r="N328" t="str">
            <v>No</v>
          </cell>
          <cell r="O328" t="str">
            <v>No</v>
          </cell>
        </row>
        <row r="329">
          <cell r="A329" t="str">
            <v>0275</v>
          </cell>
          <cell r="B329" t="str">
            <v>Southampton</v>
          </cell>
          <cell r="C329">
            <v>8.2222222222222232</v>
          </cell>
          <cell r="D329">
            <v>6.817281014665082</v>
          </cell>
          <cell r="E329">
            <v>6.4220183486238538</v>
          </cell>
          <cell r="F329">
            <v>6.5882352941176476</v>
          </cell>
          <cell r="G329">
            <v>5.0847457627118642</v>
          </cell>
          <cell r="H329">
            <v>5.4828095621810364</v>
          </cell>
          <cell r="I329">
            <v>3.778851315083199</v>
          </cell>
          <cell r="J329">
            <v>5.6484083075051421</v>
          </cell>
          <cell r="K329" t="str">
            <v>No</v>
          </cell>
          <cell r="L329" t="str">
            <v>No</v>
          </cell>
          <cell r="M329" t="str">
            <v>No</v>
          </cell>
          <cell r="N329" t="str">
            <v>No</v>
          </cell>
          <cell r="O329" t="str">
            <v>No</v>
          </cell>
        </row>
        <row r="330">
          <cell r="A330" t="str">
            <v>0276</v>
          </cell>
          <cell r="B330" t="str">
            <v>Southborough</v>
          </cell>
          <cell r="C330">
            <v>4.0152963671128106</v>
          </cell>
          <cell r="D330">
            <v>4.0842373962986604</v>
          </cell>
          <cell r="E330">
            <v>3.2776349614395883</v>
          </cell>
          <cell r="F330">
            <v>3.6325340246273492</v>
          </cell>
          <cell r="G330">
            <v>2.8031290743155148</v>
          </cell>
          <cell r="H330">
            <v>3.0263157894736841</v>
          </cell>
          <cell r="I330">
            <v>2.5676875277407905</v>
          </cell>
          <cell r="J330">
            <v>2.9740144254520304</v>
          </cell>
          <cell r="K330" t="str">
            <v>No</v>
          </cell>
          <cell r="L330" t="str">
            <v>No</v>
          </cell>
          <cell r="M330" t="str">
            <v>No</v>
          </cell>
          <cell r="N330" t="str">
            <v>No</v>
          </cell>
          <cell r="O330" t="str">
            <v>No</v>
          </cell>
        </row>
        <row r="331">
          <cell r="A331" t="str">
            <v>0277</v>
          </cell>
          <cell r="B331" t="str">
            <v>Southbridge</v>
          </cell>
          <cell r="C331">
            <v>25.629765729950201</v>
          </cell>
          <cell r="D331">
            <v>28.11400124455507</v>
          </cell>
          <cell r="E331">
            <v>21.472472391528719</v>
          </cell>
          <cell r="F331">
            <v>23.786967634473452</v>
          </cell>
          <cell r="G331">
            <v>20.746936561369083</v>
          </cell>
          <cell r="H331">
            <v>24.482397877128641</v>
          </cell>
          <cell r="I331">
            <v>21.265769446522544</v>
          </cell>
          <cell r="J331">
            <v>23.381565025774826</v>
          </cell>
          <cell r="K331" t="str">
            <v>Yes</v>
          </cell>
          <cell r="L331" t="str">
            <v>Yes</v>
          </cell>
          <cell r="M331" t="str">
            <v>Yes</v>
          </cell>
          <cell r="N331" t="str">
            <v>Yes</v>
          </cell>
          <cell r="O331" t="str">
            <v>Yes</v>
          </cell>
        </row>
        <row r="332">
          <cell r="A332" t="str">
            <v>0872</v>
          </cell>
          <cell r="B332" t="str">
            <v>Southeastern Regional Vocational Technical</v>
          </cell>
          <cell r="C332">
            <v>16.827752103448308</v>
          </cell>
          <cell r="D332">
            <v>16.771752409296383</v>
          </cell>
          <cell r="E332">
            <v>13.687884795004051</v>
          </cell>
          <cell r="F332">
            <v>10.453097656041376</v>
          </cell>
          <cell r="G332">
            <v>8.9260099148226786</v>
          </cell>
          <cell r="H332">
            <v>10.697557310671229</v>
          </cell>
          <cell r="I332">
            <v>8.2341571541624585</v>
          </cell>
          <cell r="J332">
            <v>10.573070655256688</v>
          </cell>
          <cell r="K332" t="str">
            <v>Yes</v>
          </cell>
          <cell r="L332" t="str">
            <v>Yes</v>
          </cell>
          <cell r="M332" t="str">
            <v>Yes</v>
          </cell>
          <cell r="N332" t="str">
            <v>No</v>
          </cell>
          <cell r="O332" t="str">
            <v>No</v>
          </cell>
        </row>
        <row r="333">
          <cell r="A333" t="str">
            <v>0765</v>
          </cell>
          <cell r="B333" t="str">
            <v>Southern Berkshire</v>
          </cell>
          <cell r="C333">
            <v>16.32231404958678</v>
          </cell>
          <cell r="D333">
            <v>16.256684491978611</v>
          </cell>
          <cell r="E333">
            <v>15.17994028887275</v>
          </cell>
          <cell r="F333">
            <v>12.54106935010976</v>
          </cell>
          <cell r="G333">
            <v>12.016304173397666</v>
          </cell>
          <cell r="H333">
            <v>9.1612665125316148</v>
          </cell>
          <cell r="I333">
            <v>8.2134443883560522</v>
          </cell>
          <cell r="J333">
            <v>9.8228625524559519</v>
          </cell>
          <cell r="K333" t="str">
            <v>Yes</v>
          </cell>
          <cell r="L333" t="str">
            <v>Yes</v>
          </cell>
          <cell r="M333" t="str">
            <v>Yes</v>
          </cell>
          <cell r="N333" t="str">
            <v>Yes</v>
          </cell>
          <cell r="O333" t="str">
            <v>No</v>
          </cell>
        </row>
        <row r="334">
          <cell r="A334" t="str">
            <v>0876</v>
          </cell>
          <cell r="B334" t="str">
            <v>Southern Worcester County Regional Vocational Technical</v>
          </cell>
          <cell r="C334">
            <v>11.807770856983977</v>
          </cell>
          <cell r="D334">
            <v>14.85044921187882</v>
          </cell>
          <cell r="E334">
            <v>9.7391724817245908</v>
          </cell>
          <cell r="F334">
            <v>9.797146507752867</v>
          </cell>
          <cell r="G334">
            <v>8.0573760977090796</v>
          </cell>
          <cell r="H334">
            <v>9.9376079509421142</v>
          </cell>
          <cell r="I334">
            <v>9.9039813216895141</v>
          </cell>
          <cell r="J334">
            <v>11.445829430956069</v>
          </cell>
          <cell r="K334" t="str">
            <v>No</v>
          </cell>
          <cell r="L334" t="str">
            <v>No</v>
          </cell>
          <cell r="M334" t="str">
            <v>No</v>
          </cell>
          <cell r="N334" t="str">
            <v>No</v>
          </cell>
          <cell r="O334" t="str">
            <v>No</v>
          </cell>
        </row>
        <row r="335">
          <cell r="A335" t="str">
            <v>0766</v>
          </cell>
          <cell r="B335" t="str">
            <v>Southwick-Tolland-Granville Regional School District</v>
          </cell>
          <cell r="C335">
            <v>7.2155315614617939</v>
          </cell>
          <cell r="D335">
            <v>11.02946102569256</v>
          </cell>
          <cell r="E335">
            <v>11.373165618448636</v>
          </cell>
          <cell r="F335">
            <v>10.82802246489466</v>
          </cell>
          <cell r="G335">
            <v>11.126688102893887</v>
          </cell>
          <cell r="H335">
            <v>7.455708944492379</v>
          </cell>
          <cell r="I335">
            <v>8.3157309616453574</v>
          </cell>
          <cell r="J335">
            <v>9.3691591244344252</v>
          </cell>
          <cell r="K335" t="str">
            <v>No</v>
          </cell>
          <cell r="L335" t="str">
            <v>No</v>
          </cell>
          <cell r="M335" t="str">
            <v>No</v>
          </cell>
          <cell r="N335" t="str">
            <v>No</v>
          </cell>
          <cell r="O335" t="str">
            <v>No</v>
          </cell>
        </row>
        <row r="336">
          <cell r="A336" t="str">
            <v>0767</v>
          </cell>
          <cell r="B336" t="str">
            <v>Spencer-E Brookfield</v>
          </cell>
          <cell r="C336">
            <v>10.899778589911172</v>
          </cell>
          <cell r="D336">
            <v>12.444149964888599</v>
          </cell>
          <cell r="E336">
            <v>9.0754270816753095</v>
          </cell>
          <cell r="F336">
            <v>9.9133532250717753</v>
          </cell>
          <cell r="G336">
            <v>8.2890262677032425</v>
          </cell>
          <cell r="H336">
            <v>10.698972417522977</v>
          </cell>
          <cell r="I336">
            <v>10.630887591748452</v>
          </cell>
          <cell r="J336">
            <v>10.712859937616063</v>
          </cell>
          <cell r="K336" t="str">
            <v>No</v>
          </cell>
          <cell r="L336" t="str">
            <v>No</v>
          </cell>
          <cell r="M336" t="str">
            <v>No</v>
          </cell>
          <cell r="N336" t="str">
            <v>No</v>
          </cell>
          <cell r="O336" t="str">
            <v>No</v>
          </cell>
        </row>
        <row r="337">
          <cell r="A337" t="str">
            <v>0281</v>
          </cell>
          <cell r="B337" t="str">
            <v>Springfield</v>
          </cell>
          <cell r="C337">
            <v>38.940502037496131</v>
          </cell>
          <cell r="D337">
            <v>40.552112354348516</v>
          </cell>
          <cell r="E337">
            <v>39.551055518116087</v>
          </cell>
          <cell r="F337">
            <v>41.870251461058089</v>
          </cell>
          <cell r="G337">
            <v>40.796384596900438</v>
          </cell>
          <cell r="H337">
            <v>29.913155897604625</v>
          </cell>
          <cell r="I337">
            <v>31.763438011801341</v>
          </cell>
          <cell r="J337">
            <v>39.556308385786707</v>
          </cell>
          <cell r="K337" t="str">
            <v>Yes</v>
          </cell>
          <cell r="L337" t="str">
            <v>Yes</v>
          </cell>
          <cell r="M337" t="str">
            <v>Yes</v>
          </cell>
          <cell r="N337" t="str">
            <v>Yes</v>
          </cell>
          <cell r="O337" t="str">
            <v>Yes</v>
          </cell>
        </row>
        <row r="338">
          <cell r="A338" t="str">
            <v>3510</v>
          </cell>
          <cell r="B338" t="str">
            <v>Springfield Preparatory Charter School (District)</v>
          </cell>
          <cell r="C338">
            <v>38.815074314527934</v>
          </cell>
          <cell r="D338">
            <v>37.77357132461627</v>
          </cell>
          <cell r="E338">
            <v>36.584599563519028</v>
          </cell>
          <cell r="F338">
            <v>39.244842310533109</v>
          </cell>
          <cell r="G338">
            <v>36.702556561675117</v>
          </cell>
          <cell r="H338">
            <v>25.028554147598893</v>
          </cell>
          <cell r="I338">
            <v>27.477269753056706</v>
          </cell>
          <cell r="J338">
            <v>35.270076123095912</v>
          </cell>
          <cell r="K338" t="str">
            <v>Yes</v>
          </cell>
          <cell r="L338" t="str">
            <v>Yes</v>
          </cell>
          <cell r="M338" t="str">
            <v>Yes</v>
          </cell>
          <cell r="N338" t="str">
            <v>Yes</v>
          </cell>
          <cell r="O338" t="str">
            <v>Yes</v>
          </cell>
        </row>
        <row r="339">
          <cell r="A339" t="str">
            <v>0284</v>
          </cell>
          <cell r="B339" t="str">
            <v>Stoneham</v>
          </cell>
          <cell r="C339">
            <v>5.9272184145507385</v>
          </cell>
          <cell r="D339">
            <v>4.7100135526066413</v>
          </cell>
          <cell r="E339">
            <v>5.4677852488706602</v>
          </cell>
          <cell r="F339">
            <v>6.8498316683008493</v>
          </cell>
          <cell r="G339">
            <v>4.9282065879153025</v>
          </cell>
          <cell r="H339">
            <v>4.7333334313121762</v>
          </cell>
          <cell r="I339">
            <v>5.8446679558787009</v>
          </cell>
          <cell r="J339">
            <v>5.7602877068040526</v>
          </cell>
          <cell r="K339" t="str">
            <v>No</v>
          </cell>
          <cell r="L339" t="str">
            <v>No</v>
          </cell>
          <cell r="M339" t="str">
            <v>No</v>
          </cell>
          <cell r="N339" t="str">
            <v>No</v>
          </cell>
          <cell r="O339" t="str">
            <v>No</v>
          </cell>
        </row>
        <row r="340">
          <cell r="A340" t="str">
            <v>0285</v>
          </cell>
          <cell r="B340" t="str">
            <v>Stoughton</v>
          </cell>
          <cell r="C340">
            <v>9.7158050058036132</v>
          </cell>
          <cell r="D340">
            <v>9.5668476521261976</v>
          </cell>
          <cell r="E340">
            <v>8.8792458896630002</v>
          </cell>
          <cell r="F340">
            <v>10.655394110707858</v>
          </cell>
          <cell r="G340">
            <v>9.8629708867711781</v>
          </cell>
          <cell r="H340">
            <v>9.4732999395560675</v>
          </cell>
          <cell r="I340">
            <v>7.6317503468977348</v>
          </cell>
          <cell r="J340">
            <v>9.2323467609105379</v>
          </cell>
          <cell r="K340" t="str">
            <v>No</v>
          </cell>
          <cell r="L340" t="str">
            <v>No</v>
          </cell>
          <cell r="M340" t="str">
            <v>No</v>
          </cell>
          <cell r="N340" t="str">
            <v>No</v>
          </cell>
          <cell r="O340" t="str">
            <v>No</v>
          </cell>
        </row>
        <row r="341">
          <cell r="A341" t="str">
            <v>0287</v>
          </cell>
          <cell r="B341" t="str">
            <v>Sturbridge</v>
          </cell>
          <cell r="C341">
            <v>9.4626168224299061</v>
          </cell>
          <cell r="D341">
            <v>7.1345029239766085</v>
          </cell>
          <cell r="E341">
            <v>5.8040691192865097</v>
          </cell>
          <cell r="F341">
            <v>5.4992061268329131</v>
          </cell>
          <cell r="G341">
            <v>6.0813008130081307</v>
          </cell>
          <cell r="H341">
            <v>6.3633783190978734</v>
          </cell>
          <cell r="I341">
            <v>5.1455088112316236</v>
          </cell>
          <cell r="J341">
            <v>4.927148947000064</v>
          </cell>
          <cell r="K341" t="str">
            <v>Yes</v>
          </cell>
          <cell r="L341" t="str">
            <v>No</v>
          </cell>
          <cell r="M341" t="str">
            <v>No</v>
          </cell>
          <cell r="N341" t="str">
            <v>No</v>
          </cell>
          <cell r="O341" t="str">
            <v>No</v>
          </cell>
        </row>
        <row r="342">
          <cell r="A342" t="str">
            <v>0489</v>
          </cell>
          <cell r="B342" t="str">
            <v>Sturgis Charter Public (District)</v>
          </cell>
          <cell r="C342">
            <v>7.0230715619089139</v>
          </cell>
          <cell r="D342">
            <v>6.7263467881189909</v>
          </cell>
          <cell r="E342">
            <v>6.6983916888400508</v>
          </cell>
          <cell r="F342">
            <v>5.3467595960680683</v>
          </cell>
          <cell r="G342">
            <v>4.459078518302185</v>
          </cell>
          <cell r="H342">
            <v>4.7371648144265652</v>
          </cell>
          <cell r="I342">
            <v>5.5175455742947479</v>
          </cell>
          <cell r="J342">
            <v>6.9765742627434806</v>
          </cell>
          <cell r="K342" t="str">
            <v>No</v>
          </cell>
          <cell r="L342" t="str">
            <v>No</v>
          </cell>
          <cell r="M342" t="str">
            <v>No</v>
          </cell>
          <cell r="N342" t="str">
            <v>No</v>
          </cell>
          <cell r="O342" t="str">
            <v>No</v>
          </cell>
        </row>
        <row r="343">
          <cell r="A343" t="str">
            <v>0288</v>
          </cell>
          <cell r="B343" t="str">
            <v>Sudbury</v>
          </cell>
          <cell r="C343">
            <v>2.6258205689277898</v>
          </cell>
          <cell r="D343">
            <v>2.1957340025094103</v>
          </cell>
          <cell r="E343">
            <v>2.4436090225563909</v>
          </cell>
          <cell r="F343">
            <v>2.9893014474512274</v>
          </cell>
          <cell r="G343">
            <v>2.8292820802713394</v>
          </cell>
          <cell r="H343">
            <v>2.2919155474572928</v>
          </cell>
          <cell r="I343">
            <v>2.7644154189232237</v>
          </cell>
          <cell r="J343">
            <v>2.9021127929722743</v>
          </cell>
          <cell r="K343" t="str">
            <v>No</v>
          </cell>
          <cell r="L343" t="str">
            <v>No</v>
          </cell>
          <cell r="M343" t="str">
            <v>No</v>
          </cell>
          <cell r="N343" t="str">
            <v>No</v>
          </cell>
          <cell r="O343" t="str">
            <v>No</v>
          </cell>
        </row>
        <row r="344">
          <cell r="A344" t="str">
            <v>0289</v>
          </cell>
          <cell r="B344" t="str">
            <v>Sunderland</v>
          </cell>
          <cell r="C344">
            <v>11.656441717791409</v>
          </cell>
          <cell r="D344">
            <v>11.949685534591195</v>
          </cell>
          <cell r="E344">
            <v>7.0512820512820511</v>
          </cell>
          <cell r="F344">
            <v>8.9171974522292992</v>
          </cell>
          <cell r="G344">
            <v>9.6153846153846168</v>
          </cell>
          <cell r="H344">
            <v>8.5526315789473681</v>
          </cell>
          <cell r="I344">
            <v>9.9337748344370862</v>
          </cell>
          <cell r="J344">
            <v>18.865628042843234</v>
          </cell>
          <cell r="K344" t="str">
            <v>No</v>
          </cell>
          <cell r="L344" t="str">
            <v>No</v>
          </cell>
          <cell r="M344" t="str">
            <v>No</v>
          </cell>
          <cell r="N344" t="str">
            <v>No</v>
          </cell>
          <cell r="O344" t="str">
            <v>No</v>
          </cell>
        </row>
        <row r="345">
          <cell r="A345" t="str">
            <v>0290</v>
          </cell>
          <cell r="B345" t="str">
            <v>Sutton</v>
          </cell>
          <cell r="C345">
            <v>5.2296016346345882</v>
          </cell>
          <cell r="D345">
            <v>4.9594063406928477</v>
          </cell>
          <cell r="E345">
            <v>3.1943181623235146</v>
          </cell>
          <cell r="F345">
            <v>3.2347504621072085</v>
          </cell>
          <cell r="G345">
            <v>2.7136854201712666</v>
          </cell>
          <cell r="H345">
            <v>3.5606604450825565</v>
          </cell>
          <cell r="I345">
            <v>3.3095099106490182</v>
          </cell>
          <cell r="J345">
            <v>4.6094276094276108</v>
          </cell>
          <cell r="K345" t="str">
            <v>No</v>
          </cell>
          <cell r="L345" t="str">
            <v>No</v>
          </cell>
          <cell r="M345" t="str">
            <v>No</v>
          </cell>
          <cell r="N345" t="str">
            <v>No</v>
          </cell>
          <cell r="O345" t="str">
            <v>No</v>
          </cell>
        </row>
        <row r="346">
          <cell r="A346" t="str">
            <v>0291</v>
          </cell>
          <cell r="B346" t="str">
            <v>Swampscott</v>
          </cell>
          <cell r="C346">
            <v>5.700651276077517</v>
          </cell>
          <cell r="D346">
            <v>5.8023473683874531</v>
          </cell>
          <cell r="E346">
            <v>6.373958408903178</v>
          </cell>
          <cell r="F346">
            <v>5.456686307750136</v>
          </cell>
          <cell r="G346">
            <v>5.9861770706782984</v>
          </cell>
          <cell r="H346">
            <v>4.6383412237070765</v>
          </cell>
          <cell r="I346">
            <v>5.3134281881766761</v>
          </cell>
          <cell r="J346">
            <v>4.858585858585859</v>
          </cell>
          <cell r="K346" t="str">
            <v>No</v>
          </cell>
          <cell r="L346" t="str">
            <v>No</v>
          </cell>
          <cell r="M346" t="str">
            <v>No</v>
          </cell>
          <cell r="N346" t="str">
            <v>No</v>
          </cell>
          <cell r="O346" t="str">
            <v>No</v>
          </cell>
        </row>
        <row r="347">
          <cell r="A347" t="str">
            <v>0292</v>
          </cell>
          <cell r="B347" t="str">
            <v>Swansea</v>
          </cell>
          <cell r="C347">
            <v>12.01769820687532</v>
          </cell>
          <cell r="D347">
            <v>14.011337868480725</v>
          </cell>
          <cell r="E347">
            <v>11.111803047286918</v>
          </cell>
          <cell r="F347">
            <v>12.161551169463531</v>
          </cell>
          <cell r="G347">
            <v>10.189307485928158</v>
          </cell>
          <cell r="H347">
            <v>10.573362254175196</v>
          </cell>
          <cell r="I347">
            <v>10.41960183767228</v>
          </cell>
          <cell r="J347">
            <v>9.2085422506667829</v>
          </cell>
          <cell r="K347" t="str">
            <v>Yes</v>
          </cell>
          <cell r="L347" t="str">
            <v>No</v>
          </cell>
          <cell r="M347" t="str">
            <v>No</v>
          </cell>
          <cell r="N347" t="str">
            <v>No</v>
          </cell>
          <cell r="O347" t="str">
            <v>No</v>
          </cell>
        </row>
        <row r="348">
          <cell r="A348" t="str">
            <v>0770</v>
          </cell>
          <cell r="B348" t="str">
            <v>Tantasqua</v>
          </cell>
          <cell r="C348">
            <v>10.213173436937009</v>
          </cell>
          <cell r="D348">
            <v>7.3136353534290155</v>
          </cell>
          <cell r="E348">
            <v>5.6013933919548879</v>
          </cell>
          <cell r="F348">
            <v>5.9021164021164028</v>
          </cell>
          <cell r="G348">
            <v>5.4338656469004887</v>
          </cell>
          <cell r="H348">
            <v>4.9348476709385292</v>
          </cell>
          <cell r="I348">
            <v>5.2124062589517663</v>
          </cell>
          <cell r="J348">
            <v>6.6346885441132706</v>
          </cell>
          <cell r="K348" t="str">
            <v>No</v>
          </cell>
          <cell r="L348" t="str">
            <v>No</v>
          </cell>
          <cell r="M348" t="str">
            <v>No</v>
          </cell>
          <cell r="N348" t="str">
            <v>No</v>
          </cell>
          <cell r="O348" t="str">
            <v>No</v>
          </cell>
        </row>
        <row r="349">
          <cell r="A349" t="str">
            <v>0293</v>
          </cell>
          <cell r="B349" t="str">
            <v>Taunton</v>
          </cell>
          <cell r="C349">
            <v>18.382857478941084</v>
          </cell>
          <cell r="D349">
            <v>17.034036245919381</v>
          </cell>
          <cell r="E349">
            <v>14.280770321484985</v>
          </cell>
          <cell r="F349">
            <v>18.39465583713698</v>
          </cell>
          <cell r="G349">
            <v>15.963370757000925</v>
          </cell>
          <cell r="H349">
            <v>16.689538901855286</v>
          </cell>
          <cell r="I349">
            <v>15.957193414733172</v>
          </cell>
          <cell r="J349">
            <v>16.668285580449059</v>
          </cell>
          <cell r="K349" t="str">
            <v>Yes</v>
          </cell>
          <cell r="L349" t="str">
            <v>Yes</v>
          </cell>
          <cell r="M349" t="str">
            <v>Yes</v>
          </cell>
          <cell r="N349" t="str">
            <v>Yes</v>
          </cell>
          <cell r="O349" t="str">
            <v>Yes</v>
          </cell>
        </row>
        <row r="350">
          <cell r="A350" t="str">
            <v>3902</v>
          </cell>
          <cell r="B350" t="str">
            <v>TEC Connections Academy Commonwealth Virtual School District</v>
          </cell>
          <cell r="C350">
            <v>19.943963629288568</v>
          </cell>
          <cell r="D350">
            <v>19.163316837366352</v>
          </cell>
          <cell r="E350">
            <v>18.047041725158078</v>
          </cell>
          <cell r="F350">
            <v>21.590538444571305</v>
          </cell>
          <cell r="G350">
            <v>23.850709535364434</v>
          </cell>
          <cell r="H350">
            <v>15.927283199889263</v>
          </cell>
          <cell r="I350">
            <v>15.388400798145765</v>
          </cell>
          <cell r="J350">
            <v>19.510464263770917</v>
          </cell>
          <cell r="K350" t="str">
            <v>Yes</v>
          </cell>
          <cell r="L350" t="str">
            <v>Yes</v>
          </cell>
          <cell r="M350" t="str">
            <v>Yes</v>
          </cell>
          <cell r="N350" t="str">
            <v>Yes</v>
          </cell>
          <cell r="O350" t="str">
            <v>Yes</v>
          </cell>
        </row>
        <row r="351">
          <cell r="A351" t="str">
            <v>0295</v>
          </cell>
          <cell r="B351" t="str">
            <v>Tewksbury</v>
          </cell>
          <cell r="C351">
            <v>5.4083255116764484</v>
          </cell>
          <cell r="D351">
            <v>4.571611368576467</v>
          </cell>
          <cell r="E351">
            <v>4.876417947581615</v>
          </cell>
          <cell r="F351">
            <v>5.6577138091159069</v>
          </cell>
          <cell r="G351">
            <v>5.9065440795402511</v>
          </cell>
          <cell r="H351">
            <v>4.2948895764429746</v>
          </cell>
          <cell r="I351">
            <v>4.9518913821735291</v>
          </cell>
          <cell r="J351">
            <v>5.5802895084497202</v>
          </cell>
          <cell r="K351" t="str">
            <v>No</v>
          </cell>
          <cell r="L351" t="str">
            <v>No</v>
          </cell>
          <cell r="M351" t="str">
            <v>No</v>
          </cell>
          <cell r="N351" t="str">
            <v>No</v>
          </cell>
          <cell r="O351" t="str">
            <v>No</v>
          </cell>
        </row>
        <row r="352">
          <cell r="A352" t="str">
            <v>0296</v>
          </cell>
          <cell r="B352" t="str">
            <v>Tisbury</v>
          </cell>
          <cell r="C352">
            <v>25.012044875765703</v>
          </cell>
          <cell r="D352">
            <v>20.527851458885944</v>
          </cell>
          <cell r="E352">
            <v>16.470805959100584</v>
          </cell>
          <cell r="F352">
            <v>4.4154072584987611</v>
          </cell>
          <cell r="G352">
            <v>12.548915917503967</v>
          </cell>
          <cell r="H352">
            <v>16.129870129870131</v>
          </cell>
          <cell r="I352">
            <v>13.334892969938005</v>
          </cell>
          <cell r="J352">
            <v>16.731145895721706</v>
          </cell>
          <cell r="K352" t="str">
            <v>Yes</v>
          </cell>
          <cell r="L352" t="str">
            <v>Yes</v>
          </cell>
          <cell r="M352" t="str">
            <v>Yes</v>
          </cell>
          <cell r="N352" t="str">
            <v>Yes</v>
          </cell>
          <cell r="O352" t="str">
            <v>No</v>
          </cell>
        </row>
        <row r="353">
          <cell r="A353" t="str">
            <v>0298</v>
          </cell>
          <cell r="B353" t="str">
            <v>Topsfield</v>
          </cell>
          <cell r="C353">
            <v>21.829855537720707</v>
          </cell>
          <cell r="D353">
            <v>19.582664526484749</v>
          </cell>
          <cell r="E353">
            <v>3.2310177705977381</v>
          </cell>
          <cell r="F353">
            <v>2.7552674230145868</v>
          </cell>
          <cell r="G353">
            <v>6.9692058346839545</v>
          </cell>
          <cell r="H353">
            <v>5.5921052631578947</v>
          </cell>
          <cell r="I353">
            <v>5.1324503311258276</v>
          </cell>
          <cell r="J353">
            <v>4.6901172529313229</v>
          </cell>
          <cell r="K353" t="str">
            <v>Yes</v>
          </cell>
          <cell r="L353" t="str">
            <v>Yes</v>
          </cell>
          <cell r="M353" t="str">
            <v>Yes</v>
          </cell>
          <cell r="N353" t="str">
            <v>No</v>
          </cell>
          <cell r="O353" t="str">
            <v>No</v>
          </cell>
        </row>
        <row r="354">
          <cell r="A354" t="str">
            <v>0878</v>
          </cell>
          <cell r="B354" t="str">
            <v>Tri-County Regional Vocational Technical</v>
          </cell>
          <cell r="C354">
            <v>10.269660672765159</v>
          </cell>
          <cell r="D354">
            <v>10.150267779689132</v>
          </cell>
          <cell r="E354">
            <v>7.8430205452261106</v>
          </cell>
          <cell r="F354">
            <v>9.3081887288490162</v>
          </cell>
          <cell r="G354">
            <v>7.5065191059323926</v>
          </cell>
          <cell r="H354">
            <v>7.8052145867973755</v>
          </cell>
          <cell r="I354">
            <v>7.2571724950722816</v>
          </cell>
          <cell r="J354">
            <v>7.0869308779812128</v>
          </cell>
          <cell r="K354" t="str">
            <v>No</v>
          </cell>
          <cell r="L354" t="str">
            <v>No</v>
          </cell>
          <cell r="M354" t="str">
            <v>No</v>
          </cell>
          <cell r="N354" t="str">
            <v>No</v>
          </cell>
          <cell r="O354" t="str">
            <v>No</v>
          </cell>
        </row>
        <row r="355">
          <cell r="A355" t="str">
            <v>0773</v>
          </cell>
          <cell r="B355" t="str">
            <v>Triton</v>
          </cell>
          <cell r="C355">
            <v>10.270779567677616</v>
          </cell>
          <cell r="D355">
            <v>7.2284792971305762</v>
          </cell>
          <cell r="E355">
            <v>6.687342508238034</v>
          </cell>
          <cell r="F355">
            <v>5.6614378604753659</v>
          </cell>
          <cell r="G355">
            <v>5.882435851356969</v>
          </cell>
          <cell r="H355">
            <v>5.9039873927856217</v>
          </cell>
          <cell r="I355">
            <v>6.6818207164111465</v>
          </cell>
          <cell r="J355">
            <v>7.6283799108347594</v>
          </cell>
          <cell r="K355" t="str">
            <v>No</v>
          </cell>
          <cell r="L355" t="str">
            <v>No</v>
          </cell>
          <cell r="M355" t="str">
            <v>No</v>
          </cell>
          <cell r="N355" t="str">
            <v>No</v>
          </cell>
          <cell r="O355" t="str">
            <v>No</v>
          </cell>
        </row>
        <row r="356">
          <cell r="A356" t="str">
            <v>0300</v>
          </cell>
          <cell r="B356" t="str">
            <v>Truro</v>
          </cell>
          <cell r="C356">
            <v>23.148148148148149</v>
          </cell>
          <cell r="D356">
            <v>16.216216216216214</v>
          </cell>
          <cell r="E356">
            <v>18.125</v>
          </cell>
          <cell r="F356">
            <v>19.435975609756099</v>
          </cell>
          <cell r="G356">
            <v>5.5595408895265424</v>
          </cell>
          <cell r="H356">
            <v>4.1142857142857148</v>
          </cell>
          <cell r="I356">
            <v>9.6397273612463472</v>
          </cell>
          <cell r="J356">
            <v>17.598343685300204</v>
          </cell>
          <cell r="K356" t="str">
            <v>Yes</v>
          </cell>
          <cell r="L356" t="str">
            <v>Yes</v>
          </cell>
          <cell r="M356" t="str">
            <v>Yes</v>
          </cell>
          <cell r="N356" t="str">
            <v>Yes</v>
          </cell>
          <cell r="O356" t="str">
            <v>Yes</v>
          </cell>
        </row>
        <row r="357">
          <cell r="A357" t="str">
            <v>0301</v>
          </cell>
          <cell r="B357" t="str">
            <v>Tyngsborough</v>
          </cell>
          <cell r="C357">
            <v>4.2910670499315815</v>
          </cell>
          <cell r="D357">
            <v>4.0091101688791788</v>
          </cell>
          <cell r="E357">
            <v>4.5119961112461366</v>
          </cell>
          <cell r="F357">
            <v>4.8427656980288569</v>
          </cell>
          <cell r="G357">
            <v>3.888502829792531</v>
          </cell>
          <cell r="H357">
            <v>3.2565583466703787</v>
          </cell>
          <cell r="I357">
            <v>4.6724972007383982</v>
          </cell>
          <cell r="J357">
            <v>5.4478707782672569</v>
          </cell>
          <cell r="K357" t="str">
            <v>No</v>
          </cell>
          <cell r="L357" t="str">
            <v>No</v>
          </cell>
          <cell r="M357" t="str">
            <v>No</v>
          </cell>
          <cell r="N357" t="str">
            <v>No</v>
          </cell>
          <cell r="O357" t="str">
            <v>No</v>
          </cell>
        </row>
        <row r="358">
          <cell r="A358" t="str">
            <v>0480</v>
          </cell>
          <cell r="B358" t="str">
            <v>UP Academy Charter School of Boston (District)</v>
          </cell>
          <cell r="C358">
            <v>46.642272856061737</v>
          </cell>
          <cell r="D358">
            <v>43.473228770866243</v>
          </cell>
          <cell r="E358">
            <v>41.900221709543509</v>
          </cell>
          <cell r="F358">
            <v>40.206188547959293</v>
          </cell>
          <cell r="G358">
            <v>56.483746846987785</v>
          </cell>
          <cell r="H358">
            <v>43.168260814622755</v>
          </cell>
          <cell r="I358">
            <v>33.007511080052957</v>
          </cell>
          <cell r="J358">
            <v>38.253007911466746</v>
          </cell>
          <cell r="K358" t="str">
            <v>Yes</v>
          </cell>
          <cell r="L358" t="str">
            <v>Yes</v>
          </cell>
          <cell r="M358" t="str">
            <v>Yes</v>
          </cell>
          <cell r="N358" t="str">
            <v>Yes</v>
          </cell>
          <cell r="O358" t="str">
            <v>Yes</v>
          </cell>
        </row>
        <row r="359">
          <cell r="A359" t="str">
            <v>3505</v>
          </cell>
          <cell r="B359" t="str">
            <v>UP Academy Charter School of Dorchester (District)</v>
          </cell>
          <cell r="C359">
            <v>48.698685313518574</v>
          </cell>
          <cell r="D359">
            <v>43.606264833068821</v>
          </cell>
          <cell r="E359">
            <v>40.525694402311416</v>
          </cell>
          <cell r="F359">
            <v>38.222218034426817</v>
          </cell>
          <cell r="G359">
            <v>41.850892195204956</v>
          </cell>
          <cell r="H359">
            <v>40.368678985324365</v>
          </cell>
          <cell r="I359">
            <v>33.172287556963724</v>
          </cell>
          <cell r="J359">
            <v>36.456043352328649</v>
          </cell>
          <cell r="K359" t="str">
            <v>Yes</v>
          </cell>
          <cell r="L359" t="str">
            <v>Yes</v>
          </cell>
          <cell r="M359" t="str">
            <v>Yes</v>
          </cell>
          <cell r="N359" t="str">
            <v>Yes</v>
          </cell>
          <cell r="O359" t="str">
            <v>Yes</v>
          </cell>
        </row>
        <row r="360">
          <cell r="A360" t="str">
            <v>0774</v>
          </cell>
          <cell r="B360" t="str">
            <v>Up-Island Regional</v>
          </cell>
          <cell r="C360">
            <v>7.1522157996146429</v>
          </cell>
          <cell r="D360">
            <v>8.4924827305973185</v>
          </cell>
          <cell r="E360">
            <v>8.5310583844308177</v>
          </cell>
          <cell r="F360">
            <v>13.975155279503102</v>
          </cell>
          <cell r="G360">
            <v>11.442724458204337</v>
          </cell>
          <cell r="H360">
            <v>9.6968979398531889</v>
          </cell>
          <cell r="I360">
            <v>8.0169349983492282</v>
          </cell>
          <cell r="J360">
            <v>9.9067599067599055</v>
          </cell>
          <cell r="K360" t="str">
            <v>No</v>
          </cell>
          <cell r="L360" t="str">
            <v>No</v>
          </cell>
          <cell r="M360" t="str">
            <v>No</v>
          </cell>
          <cell r="N360" t="str">
            <v>No</v>
          </cell>
          <cell r="O360" t="str">
            <v>No</v>
          </cell>
        </row>
        <row r="361">
          <cell r="A361" t="str">
            <v>0879</v>
          </cell>
          <cell r="B361" t="str">
            <v>Upper Cape Cod Regional Vocational Technical</v>
          </cell>
          <cell r="C361">
            <v>12.707414897809729</v>
          </cell>
          <cell r="D361">
            <v>12.203474091536085</v>
          </cell>
          <cell r="E361">
            <v>11.186877165659574</v>
          </cell>
          <cell r="F361">
            <v>10.311937101568272</v>
          </cell>
          <cell r="G361">
            <v>9.4370992978368253</v>
          </cell>
          <cell r="H361">
            <v>10.590948690127512</v>
          </cell>
          <cell r="I361">
            <v>10.756288710387587</v>
          </cell>
          <cell r="J361">
            <v>13.297905445754772</v>
          </cell>
          <cell r="K361" t="str">
            <v>No</v>
          </cell>
          <cell r="L361" t="str">
            <v>No</v>
          </cell>
          <cell r="M361" t="str">
            <v>No</v>
          </cell>
          <cell r="N361" t="str">
            <v>No</v>
          </cell>
          <cell r="O361" t="str">
            <v>No</v>
          </cell>
        </row>
        <row r="362">
          <cell r="A362" t="str">
            <v>0304</v>
          </cell>
          <cell r="B362" t="str">
            <v>Uxbridge</v>
          </cell>
          <cell r="C362">
            <v>7.6612377850162865</v>
          </cell>
          <cell r="D362">
            <v>9.1482857669908029</v>
          </cell>
          <cell r="E362">
            <v>9.5221076805965907</v>
          </cell>
          <cell r="F362">
            <v>10.685902991373107</v>
          </cell>
          <cell r="G362">
            <v>9.2054566281370391</v>
          </cell>
          <cell r="H362">
            <v>11.121878186110168</v>
          </cell>
          <cell r="I362">
            <v>8.6540128397701626</v>
          </cell>
          <cell r="J362">
            <v>8.1261136990146152</v>
          </cell>
          <cell r="K362" t="str">
            <v>No</v>
          </cell>
          <cell r="L362" t="str">
            <v>No</v>
          </cell>
          <cell r="M362" t="str">
            <v>No</v>
          </cell>
          <cell r="N362" t="str">
            <v>No</v>
          </cell>
          <cell r="O362" t="str">
            <v>No</v>
          </cell>
        </row>
        <row r="363">
          <cell r="A363" t="str">
            <v>0498</v>
          </cell>
          <cell r="B363" t="str">
            <v>Veritas Preparatory Charter School (District)</v>
          </cell>
          <cell r="C363">
            <v>35.795585466036201</v>
          </cell>
          <cell r="D363">
            <v>38.133519862151807</v>
          </cell>
          <cell r="E363">
            <v>36.889470927187006</v>
          </cell>
          <cell r="F363">
            <v>38.761551848901519</v>
          </cell>
          <cell r="G363">
            <v>48.407394868367604</v>
          </cell>
          <cell r="H363">
            <v>27.831805286936763</v>
          </cell>
          <cell r="I363">
            <v>31.171199642844904</v>
          </cell>
          <cell r="J363">
            <v>40.429762615977943</v>
          </cell>
          <cell r="K363" t="str">
            <v>Yes</v>
          </cell>
          <cell r="L363" t="str">
            <v>Yes</v>
          </cell>
          <cell r="M363" t="str">
            <v>Yes</v>
          </cell>
          <cell r="N363" t="str">
            <v>Yes</v>
          </cell>
          <cell r="O363" t="str">
            <v>Yes</v>
          </cell>
        </row>
        <row r="364">
          <cell r="A364" t="str">
            <v>0775</v>
          </cell>
          <cell r="B364" t="str">
            <v>Wachusett</v>
          </cell>
          <cell r="C364">
            <v>5.2562202542321783</v>
          </cell>
          <cell r="D364">
            <v>5.4374671207069021</v>
          </cell>
          <cell r="E364">
            <v>4.5269413839063324</v>
          </cell>
          <cell r="F364">
            <v>4.7972732049172988</v>
          </cell>
          <cell r="G364">
            <v>3.694214240390723</v>
          </cell>
          <cell r="H364">
            <v>4.4999289356334602</v>
          </cell>
          <cell r="I364">
            <v>4.0304073765822119</v>
          </cell>
          <cell r="J364">
            <v>4.5739759937427795</v>
          </cell>
          <cell r="K364" t="str">
            <v>No</v>
          </cell>
          <cell r="L364" t="str">
            <v>No</v>
          </cell>
          <cell r="M364" t="str">
            <v>No</v>
          </cell>
          <cell r="N364" t="str">
            <v>No</v>
          </cell>
          <cell r="O364" t="str">
            <v>No</v>
          </cell>
        </row>
        <row r="365">
          <cell r="A365" t="str">
            <v>0305</v>
          </cell>
          <cell r="B365" t="str">
            <v>Wakefield</v>
          </cell>
          <cell r="C365">
            <v>5.4801326188404245</v>
          </cell>
          <cell r="D365">
            <v>4.1593043265371454</v>
          </cell>
          <cell r="E365">
            <v>4.2174205790536794</v>
          </cell>
          <cell r="F365">
            <v>4.2398338595786926</v>
          </cell>
          <cell r="G365">
            <v>3.5975944406696061</v>
          </cell>
          <cell r="H365">
            <v>3.5494535978862465</v>
          </cell>
          <cell r="I365">
            <v>3.8367094804672166</v>
          </cell>
          <cell r="J365">
            <v>4.2354158240681858</v>
          </cell>
          <cell r="K365" t="str">
            <v>No</v>
          </cell>
          <cell r="L365" t="str">
            <v>No</v>
          </cell>
          <cell r="M365" t="str">
            <v>No</v>
          </cell>
          <cell r="N365" t="str">
            <v>No</v>
          </cell>
          <cell r="O365" t="str">
            <v>No</v>
          </cell>
        </row>
        <row r="366">
          <cell r="A366" t="str">
            <v>0306</v>
          </cell>
          <cell r="B366" t="str">
            <v>Wales</v>
          </cell>
          <cell r="C366">
            <v>11.971830985915492</v>
          </cell>
          <cell r="D366">
            <v>11.267605633802818</v>
          </cell>
          <cell r="E366">
            <v>12.312757201646091</v>
          </cell>
          <cell r="F366">
            <v>18.494101318528799</v>
          </cell>
          <cell r="G366">
            <v>12.107788851974899</v>
          </cell>
          <cell r="H366">
            <v>14.099999999999998</v>
          </cell>
          <cell r="I366">
            <v>9.5478110599078345</v>
          </cell>
          <cell r="J366">
            <v>17.620232172470978</v>
          </cell>
          <cell r="K366" t="str">
            <v>Yes</v>
          </cell>
          <cell r="L366" t="str">
            <v>Yes</v>
          </cell>
          <cell r="M366" t="str">
            <v>Yes</v>
          </cell>
          <cell r="N366" t="str">
            <v>Yes</v>
          </cell>
          <cell r="O366" t="str">
            <v>Yes</v>
          </cell>
        </row>
        <row r="367">
          <cell r="A367" t="str">
            <v>0307</v>
          </cell>
          <cell r="B367" t="str">
            <v>Walpole</v>
          </cell>
          <cell r="C367">
            <v>5.9539178183246015</v>
          </cell>
          <cell r="D367">
            <v>4.6164367947110447</v>
          </cell>
          <cell r="E367">
            <v>4.4821350017107378</v>
          </cell>
          <cell r="F367">
            <v>3.7718188172191991</v>
          </cell>
          <cell r="G367">
            <v>4.476962884042532</v>
          </cell>
          <cell r="H367">
            <v>3.4170731707317081</v>
          </cell>
          <cell r="I367">
            <v>3.1109938230681267</v>
          </cell>
          <cell r="J367">
            <v>3.9457040910721353</v>
          </cell>
          <cell r="K367" t="str">
            <v>No</v>
          </cell>
          <cell r="L367" t="str">
            <v>No</v>
          </cell>
          <cell r="M367" t="str">
            <v>No</v>
          </cell>
          <cell r="N367" t="str">
            <v>No</v>
          </cell>
          <cell r="O367" t="str">
            <v>No</v>
          </cell>
        </row>
        <row r="368">
          <cell r="A368" t="str">
            <v>0308</v>
          </cell>
          <cell r="B368" t="str">
            <v>Waltham</v>
          </cell>
          <cell r="C368">
            <v>12.67310673822301</v>
          </cell>
          <cell r="D368">
            <v>10.906148546722088</v>
          </cell>
          <cell r="E368">
            <v>10.901930904207264</v>
          </cell>
          <cell r="F368">
            <v>10.79072364826688</v>
          </cell>
          <cell r="G368">
            <v>9.5915840082786055</v>
          </cell>
          <cell r="H368">
            <v>9.8806886419102185</v>
          </cell>
          <cell r="I368">
            <v>10.64372554914365</v>
          </cell>
          <cell r="J368">
            <v>11.555755710851143</v>
          </cell>
          <cell r="K368" t="str">
            <v>No</v>
          </cell>
          <cell r="L368" t="str">
            <v>No</v>
          </cell>
          <cell r="M368" t="str">
            <v>No</v>
          </cell>
          <cell r="N368" t="str">
            <v>No</v>
          </cell>
          <cell r="O368" t="str">
            <v>No</v>
          </cell>
        </row>
        <row r="369">
          <cell r="A369" t="str">
            <v>0309</v>
          </cell>
          <cell r="B369" t="str">
            <v>Ware</v>
          </cell>
          <cell r="C369">
            <v>19.405587705514886</v>
          </cell>
          <cell r="D369">
            <v>19.652421103894266</v>
          </cell>
          <cell r="E369">
            <v>16.463182038253315</v>
          </cell>
          <cell r="F369">
            <v>17.314488526406592</v>
          </cell>
          <cell r="G369">
            <v>15.997998164984564</v>
          </cell>
          <cell r="H369">
            <v>17.461978795385242</v>
          </cell>
          <cell r="I369">
            <v>15.229902329075887</v>
          </cell>
          <cell r="J369">
            <v>18.762889701786857</v>
          </cell>
          <cell r="K369" t="str">
            <v>Yes</v>
          </cell>
          <cell r="L369" t="str">
            <v>Yes</v>
          </cell>
          <cell r="M369" t="str">
            <v>Yes</v>
          </cell>
          <cell r="N369" t="str">
            <v>Yes</v>
          </cell>
          <cell r="O369" t="str">
            <v>Yes</v>
          </cell>
        </row>
        <row r="370">
          <cell r="A370" t="str">
            <v>0310</v>
          </cell>
          <cell r="B370" t="str">
            <v>Wareham</v>
          </cell>
          <cell r="C370">
            <v>16.09777599059667</v>
          </cell>
          <cell r="D370">
            <v>17.075814229449808</v>
          </cell>
          <cell r="E370">
            <v>15.650807594044029</v>
          </cell>
          <cell r="F370">
            <v>14.322737083083823</v>
          </cell>
          <cell r="G370">
            <v>12.692347337848561</v>
          </cell>
          <cell r="H370">
            <v>16.026770010257497</v>
          </cell>
          <cell r="I370">
            <v>14.00754900194991</v>
          </cell>
          <cell r="J370">
            <v>18.618435316004962</v>
          </cell>
          <cell r="K370" t="str">
            <v>Yes</v>
          </cell>
          <cell r="L370" t="str">
            <v>Yes</v>
          </cell>
          <cell r="M370" t="str">
            <v>Yes</v>
          </cell>
          <cell r="N370" t="str">
            <v>Yes</v>
          </cell>
          <cell r="O370" t="str">
            <v>No</v>
          </cell>
        </row>
        <row r="371">
          <cell r="A371" t="str">
            <v>0314</v>
          </cell>
          <cell r="B371" t="str">
            <v>Watertown</v>
          </cell>
          <cell r="C371">
            <v>11.187460718185683</v>
          </cell>
          <cell r="D371">
            <v>8.8846522836452042</v>
          </cell>
          <cell r="E371">
            <v>9.5802452927894794</v>
          </cell>
          <cell r="F371">
            <v>10.375134139180794</v>
          </cell>
          <cell r="G371">
            <v>8.5537497710945001</v>
          </cell>
          <cell r="H371">
            <v>8.1332525304415526</v>
          </cell>
          <cell r="I371">
            <v>8.256431720370152</v>
          </cell>
          <cell r="J371">
            <v>8.9358713150765023</v>
          </cell>
          <cell r="K371" t="str">
            <v>No</v>
          </cell>
          <cell r="L371" t="str">
            <v>No</v>
          </cell>
          <cell r="M371" t="str">
            <v>No</v>
          </cell>
          <cell r="N371" t="str">
            <v>No</v>
          </cell>
          <cell r="O371" t="str">
            <v>No</v>
          </cell>
        </row>
        <row r="372">
          <cell r="A372" t="str">
            <v>0315</v>
          </cell>
          <cell r="B372" t="str">
            <v>Wayland</v>
          </cell>
          <cell r="C372">
            <v>3.9963762105881</v>
          </cell>
          <cell r="D372">
            <v>2.9705500648896876</v>
          </cell>
          <cell r="E372">
            <v>3.6819308419760812</v>
          </cell>
          <cell r="F372">
            <v>2.5028107085211779</v>
          </cell>
          <cell r="G372">
            <v>2.402300795127728</v>
          </cell>
          <cell r="H372">
            <v>2.0344233073259108</v>
          </cell>
          <cell r="I372">
            <v>2.4853858431169034</v>
          </cell>
          <cell r="J372">
            <v>2.0415555016573692</v>
          </cell>
          <cell r="K372" t="str">
            <v>No</v>
          </cell>
          <cell r="L372" t="str">
            <v>No</v>
          </cell>
          <cell r="M372" t="str">
            <v>No</v>
          </cell>
          <cell r="N372" t="str">
            <v>No</v>
          </cell>
          <cell r="O372" t="str">
            <v>No</v>
          </cell>
        </row>
        <row r="373">
          <cell r="A373" t="str">
            <v>0316</v>
          </cell>
          <cell r="B373" t="str">
            <v>Webster</v>
          </cell>
          <cell r="C373">
            <v>22.327961393430325</v>
          </cell>
          <cell r="D373">
            <v>24.639745967055003</v>
          </cell>
          <cell r="E373">
            <v>15.504061156235069</v>
          </cell>
          <cell r="F373">
            <v>18.528644129020794</v>
          </cell>
          <cell r="G373">
            <v>15.80560011938962</v>
          </cell>
          <cell r="H373">
            <v>19.149617449425975</v>
          </cell>
          <cell r="I373">
            <v>17.542641499699574</v>
          </cell>
          <cell r="J373">
            <v>18.500021459478653</v>
          </cell>
          <cell r="K373" t="str">
            <v>Yes</v>
          </cell>
          <cell r="L373" t="str">
            <v>Yes</v>
          </cell>
          <cell r="M373" t="str">
            <v>Yes</v>
          </cell>
          <cell r="N373" t="str">
            <v>Yes</v>
          </cell>
          <cell r="O373" t="str">
            <v>Yes</v>
          </cell>
        </row>
        <row r="374">
          <cell r="A374" t="str">
            <v>0317</v>
          </cell>
          <cell r="B374" t="str">
            <v>Wellesley</v>
          </cell>
          <cell r="C374">
            <v>2.8179363793525387</v>
          </cell>
          <cell r="D374">
            <v>2.4723374827109268</v>
          </cell>
          <cell r="E374">
            <v>2.3482344755609672</v>
          </cell>
          <cell r="F374">
            <v>3.4851138353765325</v>
          </cell>
          <cell r="G374">
            <v>2.8305203938115331</v>
          </cell>
          <cell r="H374">
            <v>2.918399773602927</v>
          </cell>
          <cell r="I374">
            <v>2.4086171821776499</v>
          </cell>
          <cell r="J374">
            <v>2.910807830162669</v>
          </cell>
          <cell r="K374" t="str">
            <v>No</v>
          </cell>
          <cell r="L374" t="str">
            <v>No</v>
          </cell>
          <cell r="M374" t="str">
            <v>No</v>
          </cell>
          <cell r="N374" t="str">
            <v>No</v>
          </cell>
          <cell r="O374" t="str">
            <v>No</v>
          </cell>
        </row>
        <row r="375">
          <cell r="A375" t="str">
            <v>0318</v>
          </cell>
          <cell r="B375" t="str">
            <v>Wellfleet</v>
          </cell>
          <cell r="C375">
            <v>41.379310344827587</v>
          </cell>
          <cell r="D375">
            <v>29.20353982300885</v>
          </cell>
          <cell r="E375">
            <v>8.8495575221238933</v>
          </cell>
          <cell r="F375">
            <v>8.1818181818181817</v>
          </cell>
          <cell r="G375">
            <v>8.2568807339449553</v>
          </cell>
          <cell r="H375">
            <v>6.5420560747663545</v>
          </cell>
          <cell r="I375">
            <v>12.5</v>
          </cell>
          <cell r="J375">
            <v>11.510791366906476</v>
          </cell>
          <cell r="K375" t="str">
            <v>Yes</v>
          </cell>
          <cell r="L375" t="str">
            <v>Yes</v>
          </cell>
          <cell r="M375" t="str">
            <v>Yes</v>
          </cell>
          <cell r="N375" t="str">
            <v>No</v>
          </cell>
          <cell r="O375" t="str">
            <v>No</v>
          </cell>
        </row>
        <row r="376">
          <cell r="A376" t="str">
            <v>0322</v>
          </cell>
          <cell r="B376" t="str">
            <v>West Boylston</v>
          </cell>
          <cell r="C376">
            <v>7.1344902386117131</v>
          </cell>
          <cell r="D376">
            <v>7.4979915186153168</v>
          </cell>
          <cell r="E376">
            <v>6.8096885813148784</v>
          </cell>
          <cell r="F376">
            <v>8.2175527890501421</v>
          </cell>
          <cell r="G376">
            <v>6.4067439409905145</v>
          </cell>
          <cell r="H376">
            <v>9.6234709480122334</v>
          </cell>
          <cell r="I376">
            <v>7.0797312591807753</v>
          </cell>
          <cell r="J376">
            <v>6.9282928984421499</v>
          </cell>
          <cell r="K376" t="str">
            <v>No</v>
          </cell>
          <cell r="L376" t="str">
            <v>No</v>
          </cell>
          <cell r="M376" t="str">
            <v>No</v>
          </cell>
          <cell r="N376" t="str">
            <v>No</v>
          </cell>
          <cell r="O376" t="str">
            <v>No</v>
          </cell>
        </row>
        <row r="377">
          <cell r="A377" t="str">
            <v>0323</v>
          </cell>
          <cell r="B377" t="str">
            <v>West Bridgewater</v>
          </cell>
          <cell r="C377">
            <v>6.8045554039907374</v>
          </cell>
          <cell r="D377">
            <v>8.1590501369086965</v>
          </cell>
          <cell r="E377">
            <v>5.5480143876343115</v>
          </cell>
          <cell r="F377">
            <v>5.4980157258363613</v>
          </cell>
          <cell r="G377">
            <v>5.0011001658711605</v>
          </cell>
          <cell r="H377">
            <v>6.5437788018433167</v>
          </cell>
          <cell r="I377">
            <v>5.5856631222410389</v>
          </cell>
          <cell r="J377">
            <v>6.23074586714106</v>
          </cell>
          <cell r="K377" t="str">
            <v>No</v>
          </cell>
          <cell r="L377" t="str">
            <v>No</v>
          </cell>
          <cell r="M377" t="str">
            <v>No</v>
          </cell>
          <cell r="N377" t="str">
            <v>No</v>
          </cell>
          <cell r="O377" t="str">
            <v>No</v>
          </cell>
        </row>
        <row r="378">
          <cell r="A378" t="str">
            <v>0332</v>
          </cell>
          <cell r="B378" t="str">
            <v>West Springfield</v>
          </cell>
          <cell r="C378">
            <v>20.55232739282155</v>
          </cell>
          <cell r="D378">
            <v>20.469575200918484</v>
          </cell>
          <cell r="E378">
            <v>19.491127663499913</v>
          </cell>
          <cell r="F378">
            <v>21.329980234565024</v>
          </cell>
          <cell r="G378">
            <v>20.958580668487663</v>
          </cell>
          <cell r="H378">
            <v>14.748536050588632</v>
          </cell>
          <cell r="I378">
            <v>17.339864450395709</v>
          </cell>
          <cell r="J378">
            <v>21.67631060163551</v>
          </cell>
          <cell r="K378" t="str">
            <v>Yes</v>
          </cell>
          <cell r="L378" t="str">
            <v>Yes</v>
          </cell>
          <cell r="M378" t="str">
            <v>Yes</v>
          </cell>
          <cell r="N378" t="str">
            <v>Yes</v>
          </cell>
          <cell r="O378" t="str">
            <v>Yes</v>
          </cell>
        </row>
        <row r="379">
          <cell r="A379" t="str">
            <v>0321</v>
          </cell>
          <cell r="B379" t="str">
            <v>Westborough</v>
          </cell>
          <cell r="C379">
            <v>3.6872358145920145</v>
          </cell>
          <cell r="D379">
            <v>4.2732490627384632</v>
          </cell>
          <cell r="E379">
            <v>3.3362598770851619</v>
          </cell>
          <cell r="F379">
            <v>3.9069675589976138</v>
          </cell>
          <cell r="G379">
            <v>2.7415050544202217</v>
          </cell>
          <cell r="H379">
            <v>3.477224356229347</v>
          </cell>
          <cell r="I379">
            <v>3.6372298164326939</v>
          </cell>
          <cell r="J379">
            <v>3.8655165184802684</v>
          </cell>
          <cell r="K379" t="str">
            <v>No</v>
          </cell>
          <cell r="L379" t="str">
            <v>No</v>
          </cell>
          <cell r="M379" t="str">
            <v>No</v>
          </cell>
          <cell r="N379" t="str">
            <v>No</v>
          </cell>
          <cell r="O379" t="str">
            <v>No</v>
          </cell>
        </row>
        <row r="380">
          <cell r="A380" t="str">
            <v>0325</v>
          </cell>
          <cell r="B380" t="str">
            <v>Westfield</v>
          </cell>
          <cell r="C380">
            <v>15.012694459872774</v>
          </cell>
          <cell r="D380">
            <v>16.559675288380181</v>
          </cell>
          <cell r="E380">
            <v>15.319731859133171</v>
          </cell>
          <cell r="F380">
            <v>15.439647586418179</v>
          </cell>
          <cell r="G380">
            <v>15.264398818370307</v>
          </cell>
          <cell r="H380">
            <v>11.046230080522562</v>
          </cell>
          <cell r="I380">
            <v>13.074778666176504</v>
          </cell>
          <cell r="J380">
            <v>15.583892891064874</v>
          </cell>
          <cell r="K380" t="str">
            <v>Yes</v>
          </cell>
          <cell r="L380" t="str">
            <v>Yes</v>
          </cell>
          <cell r="M380" t="str">
            <v>Yes</v>
          </cell>
          <cell r="N380" t="str">
            <v>Yes</v>
          </cell>
          <cell r="O380" t="str">
            <v>Yes</v>
          </cell>
        </row>
        <row r="381">
          <cell r="A381" t="str">
            <v>0326</v>
          </cell>
          <cell r="B381" t="str">
            <v>Westford</v>
          </cell>
          <cell r="C381">
            <v>2.2866050632324249</v>
          </cell>
          <cell r="D381">
            <v>2.104696360362786</v>
          </cell>
          <cell r="E381">
            <v>1.9405100684224921</v>
          </cell>
          <cell r="F381">
            <v>1.9270374921207576</v>
          </cell>
          <cell r="G381">
            <v>2.0796097630139196</v>
          </cell>
          <cell r="H381">
            <v>1.9499917608279844</v>
          </cell>
          <cell r="I381">
            <v>2.1838254348571748</v>
          </cell>
          <cell r="J381">
            <v>2.7892002861675316</v>
          </cell>
          <cell r="K381" t="str">
            <v>No</v>
          </cell>
          <cell r="L381" t="str">
            <v>No</v>
          </cell>
          <cell r="M381" t="str">
            <v>No</v>
          </cell>
          <cell r="N381" t="str">
            <v>No</v>
          </cell>
          <cell r="O381" t="str">
            <v>No</v>
          </cell>
        </row>
        <row r="382">
          <cell r="A382" t="str">
            <v>0327</v>
          </cell>
          <cell r="B382" t="str">
            <v>Westhampton</v>
          </cell>
          <cell r="C382">
            <v>4.2735042735042734</v>
          </cell>
          <cell r="D382">
            <v>5.2631578947368416</v>
          </cell>
          <cell r="E382">
            <v>5.2631578947368416</v>
          </cell>
          <cell r="F382">
            <v>4.4247787610619467</v>
          </cell>
          <cell r="G382">
            <v>6.3063063063063058</v>
          </cell>
          <cell r="H382">
            <v>4.5045045045045047</v>
          </cell>
          <cell r="I382">
            <v>3.6036036036036037</v>
          </cell>
          <cell r="J382">
            <v>5.4945054945054945</v>
          </cell>
          <cell r="K382" t="str">
            <v>No</v>
          </cell>
          <cell r="L382" t="str">
            <v>No</v>
          </cell>
          <cell r="M382" t="str">
            <v>No</v>
          </cell>
          <cell r="N382" t="str">
            <v>No</v>
          </cell>
          <cell r="O382" t="str">
            <v>No</v>
          </cell>
        </row>
        <row r="383">
          <cell r="A383" t="str">
            <v>0330</v>
          </cell>
          <cell r="B383" t="str">
            <v>Weston</v>
          </cell>
          <cell r="C383">
            <v>3.9924670433145009</v>
          </cell>
          <cell r="D383">
            <v>2.4796808819774045</v>
          </cell>
          <cell r="E383">
            <v>5.7002642506606263</v>
          </cell>
          <cell r="F383">
            <v>5.7370820668693003</v>
          </cell>
          <cell r="G383">
            <v>7.1102661596958177</v>
          </cell>
          <cell r="H383">
            <v>6.8074447821283277</v>
          </cell>
          <cell r="I383">
            <v>5.925355906117737</v>
          </cell>
          <cell r="J383">
            <v>4.0152155536770922</v>
          </cell>
          <cell r="K383" t="str">
            <v>No</v>
          </cell>
          <cell r="L383" t="str">
            <v>No</v>
          </cell>
          <cell r="M383" t="str">
            <v>No</v>
          </cell>
          <cell r="N383" t="str">
            <v>No</v>
          </cell>
          <cell r="O383" t="str">
            <v>No</v>
          </cell>
        </row>
        <row r="384">
          <cell r="A384" t="str">
            <v>0331</v>
          </cell>
          <cell r="B384" t="str">
            <v>Westport</v>
          </cell>
          <cell r="C384">
            <v>9.6390243902439039</v>
          </cell>
          <cell r="D384">
            <v>8.7420434580018558</v>
          </cell>
          <cell r="E384">
            <v>6.9798426846299222</v>
          </cell>
          <cell r="F384">
            <v>8.079024467495449</v>
          </cell>
          <cell r="G384">
            <v>7.3008771398578807</v>
          </cell>
          <cell r="H384">
            <v>7.8505930429582333</v>
          </cell>
          <cell r="I384">
            <v>8.0381247589526783</v>
          </cell>
          <cell r="J384">
            <v>8.6222189736032107</v>
          </cell>
          <cell r="K384" t="str">
            <v>No</v>
          </cell>
          <cell r="L384" t="str">
            <v>No</v>
          </cell>
          <cell r="M384" t="str">
            <v>No</v>
          </cell>
          <cell r="N384" t="str">
            <v>No</v>
          </cell>
          <cell r="O384" t="str">
            <v>No</v>
          </cell>
        </row>
        <row r="385">
          <cell r="A385" t="str">
            <v>0335</v>
          </cell>
          <cell r="B385" t="str">
            <v>Westwood</v>
          </cell>
          <cell r="C385">
            <v>2.5153553670663937</v>
          </cell>
          <cell r="D385">
            <v>1.6281633493646044</v>
          </cell>
          <cell r="E385">
            <v>1.8015357353809804</v>
          </cell>
          <cell r="F385">
            <v>1.9631171921475317</v>
          </cell>
          <cell r="G385">
            <v>2.1791044776119404</v>
          </cell>
          <cell r="H385">
            <v>1.741369483797427</v>
          </cell>
          <cell r="I385">
            <v>1.3698747567572207</v>
          </cell>
          <cell r="J385">
            <v>1.807918737959558</v>
          </cell>
          <cell r="K385" t="str">
            <v>No</v>
          </cell>
          <cell r="L385" t="str">
            <v>No</v>
          </cell>
          <cell r="M385" t="str">
            <v>No</v>
          </cell>
          <cell r="N385" t="str">
            <v>No</v>
          </cell>
          <cell r="O385" t="str">
            <v>No</v>
          </cell>
        </row>
        <row r="386">
          <cell r="A386" t="str">
            <v>0336</v>
          </cell>
          <cell r="B386" t="str">
            <v>Weymouth</v>
          </cell>
          <cell r="C386">
            <v>10.026410510373816</v>
          </cell>
          <cell r="D386">
            <v>9.5575643300198827</v>
          </cell>
          <cell r="E386">
            <v>8.8156424368661828</v>
          </cell>
          <cell r="F386">
            <v>9.6712618608396053</v>
          </cell>
          <cell r="G386">
            <v>8.4937640573725215</v>
          </cell>
          <cell r="H386">
            <v>8.6390341260471146</v>
          </cell>
          <cell r="I386">
            <v>7.870968072283131</v>
          </cell>
          <cell r="J386">
            <v>9.8531005849835367</v>
          </cell>
          <cell r="K386" t="str">
            <v>No</v>
          </cell>
          <cell r="L386" t="str">
            <v>No</v>
          </cell>
          <cell r="M386" t="str">
            <v>No</v>
          </cell>
          <cell r="N386" t="str">
            <v>No</v>
          </cell>
          <cell r="O386" t="str">
            <v>No</v>
          </cell>
        </row>
        <row r="387">
          <cell r="A387" t="str">
            <v>0337</v>
          </cell>
          <cell r="B387" t="str">
            <v>Whately</v>
          </cell>
          <cell r="C387">
            <v>7.4074074074074066</v>
          </cell>
          <cell r="D387">
            <v>9.9715099715099722</v>
          </cell>
          <cell r="E387">
            <v>7.3964497041420119</v>
          </cell>
          <cell r="F387">
            <v>5.0632911392405067</v>
          </cell>
          <cell r="G387">
            <v>2.3923444976076556</v>
          </cell>
          <cell r="H387">
            <v>3.6363636363636367</v>
          </cell>
          <cell r="I387">
            <v>3.741935483870968</v>
          </cell>
          <cell r="J387">
            <v>5.5418719211822651</v>
          </cell>
          <cell r="K387" t="str">
            <v>No</v>
          </cell>
          <cell r="L387" t="str">
            <v>No</v>
          </cell>
          <cell r="M387" t="str">
            <v>No</v>
          </cell>
          <cell r="N387" t="str">
            <v>No</v>
          </cell>
          <cell r="O387" t="str">
            <v>No</v>
          </cell>
        </row>
        <row r="388">
          <cell r="A388" t="str">
            <v>0780</v>
          </cell>
          <cell r="B388" t="str">
            <v>Whitman-Hanson</v>
          </cell>
          <cell r="C388">
            <v>6.9160537030740832</v>
          </cell>
          <cell r="D388">
            <v>7.3085908072255066</v>
          </cell>
          <cell r="E388">
            <v>7.4192323278369301</v>
          </cell>
          <cell r="F388">
            <v>5.9278884580089377</v>
          </cell>
          <cell r="G388">
            <v>5.0723848714938073</v>
          </cell>
          <cell r="H388">
            <v>6.0174849916683861</v>
          </cell>
          <cell r="I388">
            <v>5.0736889822140778</v>
          </cell>
          <cell r="J388">
            <v>6.0616300927197031</v>
          </cell>
          <cell r="K388" t="str">
            <v>No</v>
          </cell>
          <cell r="L388" t="str">
            <v>No</v>
          </cell>
          <cell r="M388" t="str">
            <v>No</v>
          </cell>
          <cell r="N388" t="str">
            <v>No</v>
          </cell>
          <cell r="O388" t="str">
            <v>No</v>
          </cell>
        </row>
        <row r="389">
          <cell r="A389" t="str">
            <v>0885</v>
          </cell>
          <cell r="B389" t="str">
            <v>Whittier Regional Vocational Technical</v>
          </cell>
          <cell r="C389">
            <v>14.140694568600287</v>
          </cell>
          <cell r="D389">
            <v>15.755966001462179</v>
          </cell>
          <cell r="E389">
            <v>13.363897928485118</v>
          </cell>
          <cell r="F389">
            <v>12.536980919426581</v>
          </cell>
          <cell r="G389">
            <v>12.653669525278794</v>
          </cell>
          <cell r="H389">
            <v>10.651875431536025</v>
          </cell>
          <cell r="I389">
            <v>11.444457896390746</v>
          </cell>
          <cell r="J389">
            <v>11.729652205313769</v>
          </cell>
          <cell r="K389" t="str">
            <v>Yes</v>
          </cell>
          <cell r="L389" t="str">
            <v>Yes</v>
          </cell>
          <cell r="M389" t="str">
            <v>Yes</v>
          </cell>
          <cell r="N389" t="str">
            <v>No</v>
          </cell>
          <cell r="O389" t="str">
            <v>No</v>
          </cell>
        </row>
        <row r="390">
          <cell r="A390" t="str">
            <v>0340</v>
          </cell>
          <cell r="B390" t="str">
            <v>Williamsburg</v>
          </cell>
          <cell r="C390">
            <v>11.409395973154362</v>
          </cell>
          <cell r="D390">
            <v>11.564625850340136</v>
          </cell>
          <cell r="E390">
            <v>12.925170068027212</v>
          </cell>
          <cell r="F390">
            <v>11.052009456264773</v>
          </cell>
          <cell r="G390">
            <v>11.688311688311687</v>
          </cell>
          <cell r="H390">
            <v>14.685314685314685</v>
          </cell>
          <cell r="I390">
            <v>15.050167224080266</v>
          </cell>
          <cell r="J390">
            <v>11.931917880329882</v>
          </cell>
          <cell r="K390" t="str">
            <v>No</v>
          </cell>
          <cell r="L390" t="str">
            <v>No</v>
          </cell>
          <cell r="M390" t="str">
            <v>No</v>
          </cell>
          <cell r="N390" t="str">
            <v>No</v>
          </cell>
          <cell r="O390" t="str">
            <v>No</v>
          </cell>
        </row>
        <row r="391">
          <cell r="A391" t="str">
            <v>0342</v>
          </cell>
          <cell r="B391" t="str">
            <v>Wilmington</v>
          </cell>
          <cell r="C391">
            <v>4.3837702122052793</v>
          </cell>
          <cell r="D391">
            <v>3.7733252539780833</v>
          </cell>
          <cell r="E391">
            <v>3.9595893759165732</v>
          </cell>
          <cell r="F391">
            <v>4.0043794638404275</v>
          </cell>
          <cell r="G391">
            <v>3.2836271432021258</v>
          </cell>
          <cell r="H391">
            <v>3.3271038162563307</v>
          </cell>
          <cell r="I391">
            <v>3.494773797175458</v>
          </cell>
          <cell r="J391">
            <v>3.7796088260812857</v>
          </cell>
          <cell r="K391" t="str">
            <v>No</v>
          </cell>
          <cell r="L391" t="str">
            <v>No</v>
          </cell>
          <cell r="M391" t="str">
            <v>No</v>
          </cell>
          <cell r="N391" t="str">
            <v>No</v>
          </cell>
          <cell r="O391" t="str">
            <v>No</v>
          </cell>
        </row>
        <row r="392">
          <cell r="A392" t="str">
            <v>0343</v>
          </cell>
          <cell r="B392" t="str">
            <v>Winchendon</v>
          </cell>
          <cell r="C392">
            <v>16.684920144140388</v>
          </cell>
          <cell r="D392">
            <v>18.592296815565689</v>
          </cell>
          <cell r="E392">
            <v>14.841343389879958</v>
          </cell>
          <cell r="F392">
            <v>14.1550743200977</v>
          </cell>
          <cell r="G392">
            <v>11.156651241783692</v>
          </cell>
          <cell r="H392">
            <v>13.161752391460688</v>
          </cell>
          <cell r="I392">
            <v>13.865679534637756</v>
          </cell>
          <cell r="J392">
            <v>15.156237958593428</v>
          </cell>
          <cell r="K392" t="str">
            <v>Yes</v>
          </cell>
          <cell r="L392" t="str">
            <v>Yes</v>
          </cell>
          <cell r="M392" t="str">
            <v>Yes</v>
          </cell>
          <cell r="N392" t="str">
            <v>No</v>
          </cell>
          <cell r="O392" t="str">
            <v>No</v>
          </cell>
        </row>
        <row r="393">
          <cell r="A393" t="str">
            <v>0344</v>
          </cell>
          <cell r="B393" t="str">
            <v>Winchester</v>
          </cell>
          <cell r="C393">
            <v>3.5101527162448618</v>
          </cell>
          <cell r="D393">
            <v>3.090161336395973</v>
          </cell>
          <cell r="E393">
            <v>2.7473196713729822</v>
          </cell>
          <cell r="F393">
            <v>3.2549806735522506</v>
          </cell>
          <cell r="G393">
            <v>2.6688829787234041</v>
          </cell>
          <cell r="H393">
            <v>2.0212169581609114</v>
          </cell>
          <cell r="I393">
            <v>2.3019379721754234</v>
          </cell>
          <cell r="J393">
            <v>2.757400608121694</v>
          </cell>
          <cell r="K393" t="str">
            <v>No</v>
          </cell>
          <cell r="L393" t="str">
            <v>No</v>
          </cell>
          <cell r="M393" t="str">
            <v>No</v>
          </cell>
          <cell r="N393" t="str">
            <v>No</v>
          </cell>
          <cell r="O393" t="str">
            <v>No</v>
          </cell>
        </row>
        <row r="394">
          <cell r="A394" t="str">
            <v>0346</v>
          </cell>
          <cell r="B394" t="str">
            <v>Winthrop</v>
          </cell>
          <cell r="C394">
            <v>14.738222011757779</v>
          </cell>
          <cell r="D394">
            <v>13.314585676790403</v>
          </cell>
          <cell r="E394">
            <v>12.471002020504383</v>
          </cell>
          <cell r="F394">
            <v>11.053091468316383</v>
          </cell>
          <cell r="G394">
            <v>12.074470611055974</v>
          </cell>
          <cell r="H394">
            <v>11.85434006923701</v>
          </cell>
          <cell r="I394">
            <v>9.9131395473072281</v>
          </cell>
          <cell r="J394">
            <v>10.911806690892087</v>
          </cell>
          <cell r="K394" t="str">
            <v>Yes</v>
          </cell>
          <cell r="L394" t="str">
            <v>No</v>
          </cell>
          <cell r="M394" t="str">
            <v>No</v>
          </cell>
          <cell r="N394" t="str">
            <v>No</v>
          </cell>
          <cell r="O394" t="str">
            <v>No</v>
          </cell>
        </row>
        <row r="395">
          <cell r="A395" t="str">
            <v>0347</v>
          </cell>
          <cell r="B395" t="str">
            <v>Woburn</v>
          </cell>
          <cell r="C395">
            <v>10.379614557585263</v>
          </cell>
          <cell r="D395">
            <v>8.9157853164141443</v>
          </cell>
          <cell r="E395">
            <v>9.0511291493483963</v>
          </cell>
          <cell r="F395">
            <v>9.6160091632885774</v>
          </cell>
          <cell r="G395">
            <v>8.0872946394161822</v>
          </cell>
          <cell r="H395">
            <v>7.9596182570644274</v>
          </cell>
          <cell r="I395">
            <v>8.544107991314192</v>
          </cell>
          <cell r="J395">
            <v>9.2658561812263791</v>
          </cell>
          <cell r="K395" t="str">
            <v>No</v>
          </cell>
          <cell r="L395" t="str">
            <v>No</v>
          </cell>
          <cell r="M395" t="str">
            <v>No</v>
          </cell>
          <cell r="N395" t="str">
            <v>No</v>
          </cell>
          <cell r="O395" t="str">
            <v>No</v>
          </cell>
        </row>
        <row r="396">
          <cell r="A396" t="str">
            <v>0348</v>
          </cell>
          <cell r="B396" t="str">
            <v>Worcester</v>
          </cell>
          <cell r="C396">
            <v>27.441695410245227</v>
          </cell>
          <cell r="D396">
            <v>29.097224802147579</v>
          </cell>
          <cell r="E396">
            <v>21.779284120320664</v>
          </cell>
          <cell r="F396">
            <v>23.895606216502376</v>
          </cell>
          <cell r="G396">
            <v>20.667402398385583</v>
          </cell>
          <cell r="H396">
            <v>24.178404893956007</v>
          </cell>
          <cell r="I396">
            <v>20.331981116574429</v>
          </cell>
          <cell r="J396">
            <v>21.679154812841595</v>
          </cell>
          <cell r="K396" t="str">
            <v>Yes</v>
          </cell>
          <cell r="L396" t="str">
            <v>Yes</v>
          </cell>
          <cell r="M396" t="str">
            <v>Yes</v>
          </cell>
          <cell r="N396" t="str">
            <v>Yes</v>
          </cell>
          <cell r="O396" t="str">
            <v>Yes</v>
          </cell>
        </row>
        <row r="397">
          <cell r="A397" t="str">
            <v>0349</v>
          </cell>
          <cell r="B397" t="str">
            <v>Worthington</v>
          </cell>
          <cell r="C397">
            <v>30.77</v>
          </cell>
          <cell r="D397">
            <v>13.426914861153493</v>
          </cell>
          <cell r="E397">
            <v>10.015408320493066</v>
          </cell>
          <cell r="F397">
            <v>7.7586206896551717</v>
          </cell>
          <cell r="G397">
            <v>11.742682096664399</v>
          </cell>
          <cell r="H397">
            <v>15.07702392658145</v>
          </cell>
          <cell r="I397">
            <v>17.097345132743364</v>
          </cell>
          <cell r="J397">
            <v>6.8945868945868929</v>
          </cell>
          <cell r="K397" t="str">
            <v>Yes</v>
          </cell>
          <cell r="L397" t="str">
            <v>Yes</v>
          </cell>
          <cell r="M397" t="str">
            <v>No</v>
          </cell>
          <cell r="N397" t="str">
            <v>No</v>
          </cell>
          <cell r="O397" t="str">
            <v>No</v>
          </cell>
        </row>
        <row r="398">
          <cell r="A398" t="str">
            <v>0350</v>
          </cell>
          <cell r="B398" t="str">
            <v>Wrentham</v>
          </cell>
          <cell r="C398">
            <v>3.2752613240418125</v>
          </cell>
          <cell r="D398">
            <v>3.1038921592733479</v>
          </cell>
          <cell r="E398">
            <v>2.5612648221343863</v>
          </cell>
          <cell r="F398">
            <v>3.8510379858657235</v>
          </cell>
          <cell r="G398">
            <v>2.9720913374411015</v>
          </cell>
          <cell r="H398">
            <v>3.0640725480774149</v>
          </cell>
          <cell r="I398">
            <v>2.6212186806645383</v>
          </cell>
          <cell r="J398">
            <v>3.6814311887056803</v>
          </cell>
          <cell r="K398" t="str">
            <v>No</v>
          </cell>
          <cell r="L398" t="str">
            <v>No</v>
          </cell>
          <cell r="M398" t="str">
            <v>No</v>
          </cell>
          <cell r="N398" t="str">
            <v>No</v>
          </cell>
          <cell r="O398" t="str">
            <v>No</v>
          </cell>
        </row>
      </sheetData>
      <sheetData sheetId="8">
        <row r="10">
          <cell r="C10">
            <v>2501650</v>
          </cell>
          <cell r="D10" t="str">
            <v>Abington School District</v>
          </cell>
          <cell r="E10">
            <v>183</v>
          </cell>
          <cell r="F10">
            <v>2505</v>
          </cell>
          <cell r="G10">
            <v>7.3053892215568864E-2</v>
          </cell>
        </row>
        <row r="11">
          <cell r="C11">
            <v>2501710</v>
          </cell>
          <cell r="D11" t="str">
            <v>Acton-Boxborough Regional School District</v>
          </cell>
          <cell r="E11">
            <v>148</v>
          </cell>
          <cell r="F11">
            <v>6129</v>
          </cell>
          <cell r="G11">
            <v>2.414749551313428E-2</v>
          </cell>
        </row>
        <row r="12">
          <cell r="C12">
            <v>2501740</v>
          </cell>
          <cell r="D12" t="str">
            <v>Acushnet School District</v>
          </cell>
          <cell r="E12">
            <v>77</v>
          </cell>
          <cell r="F12">
            <v>991</v>
          </cell>
          <cell r="G12">
            <v>7.7699293642785064E-2</v>
          </cell>
        </row>
        <row r="13">
          <cell r="C13">
            <v>2501800</v>
          </cell>
          <cell r="D13" t="str">
            <v>Agawam School District</v>
          </cell>
          <cell r="E13">
            <v>357</v>
          </cell>
          <cell r="F13">
            <v>4004</v>
          </cell>
          <cell r="G13">
            <v>8.9160839160839167E-2</v>
          </cell>
        </row>
        <row r="14">
          <cell r="C14">
            <v>2501860</v>
          </cell>
          <cell r="D14" t="str">
            <v>Amesbury School District</v>
          </cell>
          <cell r="E14">
            <v>166</v>
          </cell>
          <cell r="F14">
            <v>2523</v>
          </cell>
          <cell r="G14">
            <v>6.5794688862465325E-2</v>
          </cell>
        </row>
        <row r="15">
          <cell r="C15">
            <v>2501890</v>
          </cell>
          <cell r="D15" t="str">
            <v>Amherst School District</v>
          </cell>
          <cell r="E15">
            <v>140</v>
          </cell>
          <cell r="F15">
            <v>1270</v>
          </cell>
          <cell r="G15">
            <v>0.11023622047244094</v>
          </cell>
        </row>
        <row r="16">
          <cell r="C16">
            <v>2501920</v>
          </cell>
          <cell r="D16" t="str">
            <v>Amherst-Pelham School District</v>
          </cell>
          <cell r="E16">
            <v>157</v>
          </cell>
          <cell r="F16">
            <v>1634</v>
          </cell>
          <cell r="G16">
            <v>9.6083231334149324E-2</v>
          </cell>
        </row>
        <row r="17">
          <cell r="C17">
            <v>2501950</v>
          </cell>
          <cell r="D17" t="str">
            <v>Andover School District</v>
          </cell>
          <cell r="E17">
            <v>171</v>
          </cell>
          <cell r="F17">
            <v>6716</v>
          </cell>
          <cell r="G17">
            <v>2.5461584276354973E-2</v>
          </cell>
        </row>
        <row r="18">
          <cell r="C18">
            <v>2501980</v>
          </cell>
          <cell r="D18" t="str">
            <v>Arlington School District</v>
          </cell>
          <cell r="E18">
            <v>158</v>
          </cell>
          <cell r="F18">
            <v>5967</v>
          </cell>
          <cell r="G18">
            <v>2.6478967655438244E-2</v>
          </cell>
        </row>
        <row r="19">
          <cell r="C19">
            <v>2502040</v>
          </cell>
          <cell r="D19" t="str">
            <v>Ashburnham-Westminster School District</v>
          </cell>
          <cell r="E19">
            <v>108</v>
          </cell>
          <cell r="F19">
            <v>2420</v>
          </cell>
          <cell r="G19">
            <v>4.4628099173553717E-2</v>
          </cell>
        </row>
        <row r="20">
          <cell r="C20">
            <v>2502100</v>
          </cell>
          <cell r="D20" t="str">
            <v>Ashland School District</v>
          </cell>
          <cell r="E20">
            <v>116</v>
          </cell>
          <cell r="F20">
            <v>2910</v>
          </cell>
          <cell r="G20">
            <v>3.9862542955326458E-2</v>
          </cell>
        </row>
        <row r="21">
          <cell r="C21">
            <v>2502160</v>
          </cell>
          <cell r="D21" t="str">
            <v>Athol-Royalston School District</v>
          </cell>
          <cell r="E21">
            <v>318</v>
          </cell>
          <cell r="F21">
            <v>2039</v>
          </cell>
          <cell r="G21">
            <v>0.15595880333496812</v>
          </cell>
        </row>
        <row r="22">
          <cell r="C22">
            <v>2502190</v>
          </cell>
          <cell r="D22" t="str">
            <v>Attleboro School District</v>
          </cell>
          <cell r="E22">
            <v>666</v>
          </cell>
          <cell r="F22">
            <v>6730</v>
          </cell>
          <cell r="G22">
            <v>9.8959881129271912E-2</v>
          </cell>
        </row>
        <row r="23">
          <cell r="C23">
            <v>2502220</v>
          </cell>
          <cell r="D23" t="str">
            <v>Auburn School District</v>
          </cell>
          <cell r="E23">
            <v>159</v>
          </cell>
          <cell r="F23">
            <v>2400</v>
          </cell>
          <cell r="G23">
            <v>6.6250000000000003E-2</v>
          </cell>
        </row>
        <row r="24">
          <cell r="C24">
            <v>2502250</v>
          </cell>
          <cell r="D24" t="str">
            <v>Avon School District</v>
          </cell>
          <cell r="E24">
            <v>53</v>
          </cell>
          <cell r="F24">
            <v>649</v>
          </cell>
          <cell r="G24">
            <v>8.1664098613251149E-2</v>
          </cell>
        </row>
        <row r="25">
          <cell r="C25">
            <v>2500542</v>
          </cell>
          <cell r="D25" t="str">
            <v>Ayer-Shirley School District</v>
          </cell>
          <cell r="E25">
            <v>121</v>
          </cell>
          <cell r="F25">
            <v>2173</v>
          </cell>
          <cell r="G25">
            <v>5.568338702254947E-2</v>
          </cell>
        </row>
        <row r="26">
          <cell r="C26">
            <v>2502310</v>
          </cell>
          <cell r="D26" t="str">
            <v>Barnstable School District</v>
          </cell>
          <cell r="E26">
            <v>571</v>
          </cell>
          <cell r="F26">
            <v>5189</v>
          </cell>
          <cell r="G26">
            <v>0.11004047022547697</v>
          </cell>
        </row>
        <row r="27">
          <cell r="C27">
            <v>2502400</v>
          </cell>
          <cell r="D27" t="str">
            <v>Bedford School District</v>
          </cell>
          <cell r="E27">
            <v>62</v>
          </cell>
          <cell r="F27">
            <v>2357</v>
          </cell>
          <cell r="G27">
            <v>2.6304624522698345E-2</v>
          </cell>
        </row>
        <row r="28">
          <cell r="C28">
            <v>2502430</v>
          </cell>
          <cell r="D28" t="str">
            <v>Belchertown School District</v>
          </cell>
          <cell r="E28">
            <v>164</v>
          </cell>
          <cell r="F28">
            <v>2503</v>
          </cell>
          <cell r="G28">
            <v>6.5521374350779066E-2</v>
          </cell>
        </row>
        <row r="29">
          <cell r="C29">
            <v>2502460</v>
          </cell>
          <cell r="D29" t="str">
            <v>Bellingham School District</v>
          </cell>
          <cell r="E29">
            <v>146</v>
          </cell>
          <cell r="F29">
            <v>2698</v>
          </cell>
          <cell r="G29">
            <v>5.4114158636026685E-2</v>
          </cell>
        </row>
        <row r="30">
          <cell r="C30">
            <v>2502490</v>
          </cell>
          <cell r="D30" t="str">
            <v>Belmont School District</v>
          </cell>
          <cell r="E30">
            <v>135</v>
          </cell>
          <cell r="F30">
            <v>4451</v>
          </cell>
          <cell r="G30">
            <v>3.0330262862278141E-2</v>
          </cell>
        </row>
        <row r="31">
          <cell r="C31">
            <v>2502520</v>
          </cell>
          <cell r="D31" t="str">
            <v>Berkley School District</v>
          </cell>
          <cell r="E31">
            <v>37</v>
          </cell>
          <cell r="F31">
            <v>825</v>
          </cell>
          <cell r="G31">
            <v>4.4848484848484846E-2</v>
          </cell>
        </row>
        <row r="32">
          <cell r="C32">
            <v>2502530</v>
          </cell>
          <cell r="D32" t="str">
            <v>Berkshire Hills School District</v>
          </cell>
          <cell r="E32">
            <v>93</v>
          </cell>
          <cell r="F32">
            <v>1227</v>
          </cell>
          <cell r="G32">
            <v>7.5794621026894868E-2</v>
          </cell>
        </row>
        <row r="33">
          <cell r="C33">
            <v>2502580</v>
          </cell>
          <cell r="D33" t="str">
            <v>Berlin-Boylston School District</v>
          </cell>
          <cell r="E33">
            <v>53</v>
          </cell>
          <cell r="F33">
            <v>1167</v>
          </cell>
          <cell r="G33">
            <v>4.5415595544130251E-2</v>
          </cell>
        </row>
        <row r="34">
          <cell r="C34">
            <v>2502640</v>
          </cell>
          <cell r="D34" t="str">
            <v>Beverly School District</v>
          </cell>
          <cell r="E34">
            <v>401</v>
          </cell>
          <cell r="F34">
            <v>5318</v>
          </cell>
          <cell r="G34">
            <v>7.5404287326062427E-2</v>
          </cell>
        </row>
        <row r="35">
          <cell r="C35">
            <v>2502670</v>
          </cell>
          <cell r="D35" t="str">
            <v>Billerica School District</v>
          </cell>
          <cell r="E35">
            <v>264</v>
          </cell>
          <cell r="F35">
            <v>7012</v>
          </cell>
          <cell r="G35">
            <v>3.7649743297204795E-2</v>
          </cell>
        </row>
        <row r="36">
          <cell r="C36">
            <v>2502715</v>
          </cell>
          <cell r="D36" t="str">
            <v>Blackstone-Millville School District</v>
          </cell>
          <cell r="E36">
            <v>140</v>
          </cell>
          <cell r="F36">
            <v>2173</v>
          </cell>
          <cell r="G36">
            <v>6.4427059364933273E-2</v>
          </cell>
        </row>
        <row r="37">
          <cell r="C37">
            <v>2502790</v>
          </cell>
          <cell r="D37" t="str">
            <v>Boston School District</v>
          </cell>
          <cell r="E37">
            <v>19777</v>
          </cell>
          <cell r="F37">
            <v>74147</v>
          </cell>
          <cell r="G37">
            <v>0.26672690735970439</v>
          </cell>
        </row>
        <row r="38">
          <cell r="C38">
            <v>2502820</v>
          </cell>
          <cell r="D38" t="str">
            <v>Bourne School District</v>
          </cell>
          <cell r="E38">
            <v>149</v>
          </cell>
          <cell r="F38">
            <v>2307</v>
          </cell>
          <cell r="G38">
            <v>6.4586042479410494E-2</v>
          </cell>
        </row>
        <row r="39">
          <cell r="C39">
            <v>2502880</v>
          </cell>
          <cell r="D39" t="str">
            <v>Boxford School District</v>
          </cell>
          <cell r="E39">
            <v>16</v>
          </cell>
          <cell r="F39">
            <v>866</v>
          </cell>
          <cell r="G39">
            <v>1.8475750577367205E-2</v>
          </cell>
        </row>
        <row r="40">
          <cell r="C40">
            <v>2502940</v>
          </cell>
          <cell r="D40" t="str">
            <v>Braintree School District</v>
          </cell>
          <cell r="E40">
            <v>325</v>
          </cell>
          <cell r="F40">
            <v>5795</v>
          </cell>
          <cell r="G40">
            <v>5.6082830025884385E-2</v>
          </cell>
        </row>
        <row r="41">
          <cell r="C41">
            <v>2502970</v>
          </cell>
          <cell r="D41" t="str">
            <v>Brewster School District</v>
          </cell>
          <cell r="E41">
            <v>56</v>
          </cell>
          <cell r="F41">
            <v>410</v>
          </cell>
          <cell r="G41">
            <v>0.13658536585365855</v>
          </cell>
        </row>
        <row r="42">
          <cell r="C42">
            <v>2503030</v>
          </cell>
          <cell r="D42" t="str">
            <v>Bridgewater-Raynham School District</v>
          </cell>
          <cell r="E42">
            <v>395</v>
          </cell>
          <cell r="F42">
            <v>6067</v>
          </cell>
          <cell r="G42">
            <v>6.5106312839953842E-2</v>
          </cell>
        </row>
        <row r="43">
          <cell r="C43">
            <v>2503060</v>
          </cell>
          <cell r="D43" t="str">
            <v>Brimfield School District</v>
          </cell>
          <cell r="E43">
            <v>25</v>
          </cell>
          <cell r="F43">
            <v>269</v>
          </cell>
          <cell r="G43">
            <v>9.2936802973977689E-2</v>
          </cell>
        </row>
        <row r="44">
          <cell r="C44">
            <v>2503090</v>
          </cell>
          <cell r="D44" t="str">
            <v>Brockton School District</v>
          </cell>
          <cell r="E44">
            <v>2894</v>
          </cell>
          <cell r="F44">
            <v>15746</v>
          </cell>
          <cell r="G44">
            <v>0.18379270925949448</v>
          </cell>
        </row>
        <row r="45">
          <cell r="C45">
            <v>2503120</v>
          </cell>
          <cell r="D45" t="str">
            <v>Brookfield School District</v>
          </cell>
          <cell r="E45">
            <v>17</v>
          </cell>
          <cell r="F45">
            <v>243</v>
          </cell>
          <cell r="G45">
            <v>6.9958847736625515E-2</v>
          </cell>
        </row>
        <row r="46">
          <cell r="C46">
            <v>2503150</v>
          </cell>
          <cell r="D46" t="str">
            <v>Brookline School District</v>
          </cell>
          <cell r="E46">
            <v>324</v>
          </cell>
          <cell r="F46">
            <v>6860</v>
          </cell>
          <cell r="G46">
            <v>4.7230320699708457E-2</v>
          </cell>
        </row>
        <row r="47">
          <cell r="C47">
            <v>2503240</v>
          </cell>
          <cell r="D47" t="str">
            <v>Burlington School District</v>
          </cell>
          <cell r="E47">
            <v>155</v>
          </cell>
          <cell r="F47">
            <v>3939</v>
          </cell>
          <cell r="G47">
            <v>3.935008885503935E-2</v>
          </cell>
        </row>
        <row r="48">
          <cell r="C48">
            <v>2503270</v>
          </cell>
          <cell r="D48" t="str">
            <v>Cambridge School District</v>
          </cell>
          <cell r="E48">
            <v>783</v>
          </cell>
          <cell r="F48">
            <v>7388</v>
          </cell>
          <cell r="G48">
            <v>0.10598267460747157</v>
          </cell>
        </row>
        <row r="49">
          <cell r="C49">
            <v>2503300</v>
          </cell>
          <cell r="D49" t="str">
            <v>Canton School District</v>
          </cell>
          <cell r="E49">
            <v>167</v>
          </cell>
          <cell r="F49">
            <v>3691</v>
          </cell>
          <cell r="G49">
            <v>4.5245191005147657E-2</v>
          </cell>
        </row>
        <row r="50">
          <cell r="C50">
            <v>2503330</v>
          </cell>
          <cell r="D50" t="str">
            <v>Carlisle School District</v>
          </cell>
          <cell r="E50">
            <v>18</v>
          </cell>
          <cell r="F50">
            <v>703</v>
          </cell>
          <cell r="G50">
            <v>2.5604551920341393E-2</v>
          </cell>
        </row>
        <row r="51">
          <cell r="C51">
            <v>2503360</v>
          </cell>
          <cell r="D51" t="str">
            <v>Carver School District</v>
          </cell>
          <cell r="E51">
            <v>120</v>
          </cell>
          <cell r="F51">
            <v>1827</v>
          </cell>
          <cell r="G51">
            <v>6.5681444991789822E-2</v>
          </cell>
        </row>
        <row r="52">
          <cell r="C52">
            <v>2503390</v>
          </cell>
          <cell r="D52" t="str">
            <v>Central Berkshire School District</v>
          </cell>
          <cell r="E52">
            <v>191</v>
          </cell>
          <cell r="F52">
            <v>1829</v>
          </cell>
          <cell r="G52">
            <v>0.10442864953526518</v>
          </cell>
        </row>
        <row r="53">
          <cell r="C53">
            <v>2503510</v>
          </cell>
          <cell r="D53" t="str">
            <v>Chelmsford School District</v>
          </cell>
          <cell r="E53">
            <v>235</v>
          </cell>
          <cell r="F53">
            <v>5933</v>
          </cell>
          <cell r="G53">
            <v>3.9608966795887407E-2</v>
          </cell>
        </row>
        <row r="54">
          <cell r="C54">
            <v>2503540</v>
          </cell>
          <cell r="D54" t="str">
            <v>Chelsea School District</v>
          </cell>
          <cell r="E54">
            <v>1700</v>
          </cell>
          <cell r="F54">
            <v>6060</v>
          </cell>
          <cell r="G54">
            <v>0.28052805280528054</v>
          </cell>
        </row>
        <row r="55">
          <cell r="C55">
            <v>2500014</v>
          </cell>
          <cell r="D55" t="str">
            <v>Chesterfield-Goshen School District</v>
          </cell>
          <cell r="E55">
            <v>5</v>
          </cell>
          <cell r="F55">
            <v>152</v>
          </cell>
          <cell r="G55">
            <v>3.2894736842105261E-2</v>
          </cell>
        </row>
        <row r="56">
          <cell r="C56">
            <v>2503660</v>
          </cell>
          <cell r="D56" t="str">
            <v>Chicopee School District</v>
          </cell>
          <cell r="E56">
            <v>1186</v>
          </cell>
          <cell r="F56">
            <v>7556</v>
          </cell>
          <cell r="G56">
            <v>0.15696135521439916</v>
          </cell>
        </row>
        <row r="57">
          <cell r="C57">
            <v>2503720</v>
          </cell>
          <cell r="D57" t="str">
            <v>Clarksburg School District</v>
          </cell>
          <cell r="E57">
            <v>12</v>
          </cell>
          <cell r="F57">
            <v>159</v>
          </cell>
          <cell r="G57">
            <v>7.5471698113207544E-2</v>
          </cell>
        </row>
        <row r="58">
          <cell r="C58">
            <v>2503750</v>
          </cell>
          <cell r="D58" t="str">
            <v>Clinton School District</v>
          </cell>
          <cell r="E58">
            <v>226</v>
          </cell>
          <cell r="F58">
            <v>1924</v>
          </cell>
          <cell r="G58">
            <v>0.11746361746361747</v>
          </cell>
        </row>
        <row r="59">
          <cell r="C59">
            <v>2503780</v>
          </cell>
          <cell r="D59" t="str">
            <v>Cohasset School District</v>
          </cell>
          <cell r="E59">
            <v>61</v>
          </cell>
          <cell r="F59">
            <v>1681</v>
          </cell>
          <cell r="G59">
            <v>3.6287923854848303E-2</v>
          </cell>
        </row>
        <row r="60">
          <cell r="C60">
            <v>2503840</v>
          </cell>
          <cell r="D60" t="str">
            <v>Concord School District</v>
          </cell>
          <cell r="E60">
            <v>52</v>
          </cell>
          <cell r="F60">
            <v>2077</v>
          </cell>
          <cell r="G60">
            <v>2.5036109773712085E-2</v>
          </cell>
        </row>
        <row r="61">
          <cell r="C61">
            <v>2503870</v>
          </cell>
          <cell r="D61" t="str">
            <v>Concord-Carlisle School District</v>
          </cell>
          <cell r="E61">
            <v>27</v>
          </cell>
          <cell r="F61">
            <v>1526</v>
          </cell>
          <cell r="G61">
            <v>1.7693315858453473E-2</v>
          </cell>
        </row>
        <row r="62">
          <cell r="C62">
            <v>2503900</v>
          </cell>
          <cell r="D62" t="str">
            <v>Conway School District</v>
          </cell>
          <cell r="E62">
            <v>9</v>
          </cell>
          <cell r="F62">
            <v>132</v>
          </cell>
          <cell r="G62">
            <v>6.8181818181818177E-2</v>
          </cell>
        </row>
        <row r="63">
          <cell r="C63">
            <v>2503990</v>
          </cell>
          <cell r="D63" t="str">
            <v>Danvers School District</v>
          </cell>
          <cell r="E63">
            <v>203</v>
          </cell>
          <cell r="F63">
            <v>4024</v>
          </cell>
          <cell r="G63">
            <v>5.044731610337972E-2</v>
          </cell>
        </row>
        <row r="64">
          <cell r="C64">
            <v>2504020</v>
          </cell>
          <cell r="D64" t="str">
            <v>Dartmouth School District</v>
          </cell>
          <cell r="E64">
            <v>311</v>
          </cell>
          <cell r="F64">
            <v>4470</v>
          </cell>
          <cell r="G64">
            <v>6.9574944071588374E-2</v>
          </cell>
        </row>
        <row r="65">
          <cell r="C65">
            <v>2504050</v>
          </cell>
          <cell r="D65" t="str">
            <v>Dedham School District</v>
          </cell>
          <cell r="E65">
            <v>232</v>
          </cell>
          <cell r="F65">
            <v>3634</v>
          </cell>
          <cell r="G65">
            <v>6.3841496973032472E-2</v>
          </cell>
        </row>
        <row r="66">
          <cell r="C66">
            <v>2504080</v>
          </cell>
          <cell r="D66" t="str">
            <v>Deerfield School District</v>
          </cell>
          <cell r="E66">
            <v>24</v>
          </cell>
          <cell r="F66">
            <v>387</v>
          </cell>
          <cell r="G66">
            <v>6.2015503875968991E-2</v>
          </cell>
        </row>
        <row r="67">
          <cell r="C67">
            <v>2504140</v>
          </cell>
          <cell r="D67" t="str">
            <v>Dennis-Yarmouth School District</v>
          </cell>
          <cell r="E67">
            <v>404</v>
          </cell>
          <cell r="F67">
            <v>3524</v>
          </cell>
          <cell r="G67">
            <v>0.11464245175936436</v>
          </cell>
        </row>
        <row r="68">
          <cell r="C68">
            <v>2504200</v>
          </cell>
          <cell r="D68" t="str">
            <v>Dighton-Rehoboth School District</v>
          </cell>
          <cell r="E68">
            <v>186</v>
          </cell>
          <cell r="F68">
            <v>3401</v>
          </cell>
          <cell r="G68">
            <v>5.468979711849456E-2</v>
          </cell>
        </row>
        <row r="69">
          <cell r="C69">
            <v>2504230</v>
          </cell>
          <cell r="D69" t="str">
            <v>Douglas School District</v>
          </cell>
          <cell r="E69">
            <v>70</v>
          </cell>
          <cell r="F69">
            <v>1627</v>
          </cell>
          <cell r="G69">
            <v>4.3023970497848799E-2</v>
          </cell>
        </row>
        <row r="70">
          <cell r="C70">
            <v>2504260</v>
          </cell>
          <cell r="D70" t="str">
            <v>Dover School District</v>
          </cell>
          <cell r="E70">
            <v>13</v>
          </cell>
          <cell r="F70">
            <v>598</v>
          </cell>
          <cell r="G70">
            <v>2.1739130434782608E-2</v>
          </cell>
        </row>
        <row r="71">
          <cell r="C71">
            <v>2504290</v>
          </cell>
          <cell r="D71" t="str">
            <v>Dover-Sherborn School District</v>
          </cell>
          <cell r="E71">
            <v>63</v>
          </cell>
          <cell r="F71">
            <v>1447</v>
          </cell>
          <cell r="G71">
            <v>4.3538355217691775E-2</v>
          </cell>
        </row>
        <row r="72">
          <cell r="C72">
            <v>2504320</v>
          </cell>
          <cell r="D72" t="str">
            <v>Dracut School District</v>
          </cell>
          <cell r="E72">
            <v>338</v>
          </cell>
          <cell r="F72">
            <v>5043</v>
          </cell>
          <cell r="G72">
            <v>6.7023597065238943E-2</v>
          </cell>
        </row>
        <row r="73">
          <cell r="C73">
            <v>2504360</v>
          </cell>
          <cell r="D73" t="str">
            <v>Dudley-Charlton Regional School District</v>
          </cell>
          <cell r="E73">
            <v>266</v>
          </cell>
          <cell r="F73">
            <v>4219</v>
          </cell>
          <cell r="G73">
            <v>6.3048115667219726E-2</v>
          </cell>
        </row>
        <row r="74">
          <cell r="C74">
            <v>2504410</v>
          </cell>
          <cell r="D74" t="str">
            <v>Duxbury School District</v>
          </cell>
          <cell r="E74">
            <v>109</v>
          </cell>
          <cell r="F74">
            <v>3219</v>
          </cell>
          <cell r="G74">
            <v>3.3861447654551104E-2</v>
          </cell>
        </row>
        <row r="75">
          <cell r="C75">
            <v>2504440</v>
          </cell>
          <cell r="D75" t="str">
            <v>East Bridgewater School District</v>
          </cell>
          <cell r="E75">
            <v>144</v>
          </cell>
          <cell r="F75">
            <v>2413</v>
          </cell>
          <cell r="G75">
            <v>5.9676750932449237E-2</v>
          </cell>
        </row>
        <row r="76">
          <cell r="C76">
            <v>2504500</v>
          </cell>
          <cell r="D76" t="str">
            <v>East Longmeadow School District</v>
          </cell>
          <cell r="E76">
            <v>177</v>
          </cell>
          <cell r="F76">
            <v>2617</v>
          </cell>
          <cell r="G76">
            <v>6.763469621704242E-2</v>
          </cell>
        </row>
        <row r="77">
          <cell r="C77">
            <v>2504530</v>
          </cell>
          <cell r="D77" t="str">
            <v>Eastham School District</v>
          </cell>
          <cell r="E77">
            <v>46</v>
          </cell>
          <cell r="F77">
            <v>177</v>
          </cell>
          <cell r="G77">
            <v>0.25988700564971751</v>
          </cell>
        </row>
        <row r="78">
          <cell r="C78">
            <v>2504590</v>
          </cell>
          <cell r="D78" t="str">
            <v>Easthampton School District</v>
          </cell>
          <cell r="E78">
            <v>184</v>
          </cell>
          <cell r="F78">
            <v>1827</v>
          </cell>
          <cell r="G78">
            <v>0.10071154898741105</v>
          </cell>
        </row>
        <row r="79">
          <cell r="C79">
            <v>2504620</v>
          </cell>
          <cell r="D79" t="str">
            <v>Easton School District</v>
          </cell>
          <cell r="E79">
            <v>154</v>
          </cell>
          <cell r="F79">
            <v>3927</v>
          </cell>
          <cell r="G79">
            <v>3.9215686274509803E-2</v>
          </cell>
        </row>
        <row r="80">
          <cell r="C80">
            <v>2509090</v>
          </cell>
          <cell r="D80" t="str">
            <v>Edgartown School District</v>
          </cell>
          <cell r="E80">
            <v>21</v>
          </cell>
          <cell r="F80">
            <v>378</v>
          </cell>
          <cell r="G80">
            <v>5.5555555555555552E-2</v>
          </cell>
        </row>
        <row r="81">
          <cell r="C81">
            <v>2504710</v>
          </cell>
          <cell r="D81" t="str">
            <v>Erving School District</v>
          </cell>
          <cell r="E81">
            <v>13</v>
          </cell>
          <cell r="F81">
            <v>153</v>
          </cell>
          <cell r="G81">
            <v>8.4967320261437912E-2</v>
          </cell>
        </row>
        <row r="82">
          <cell r="C82">
            <v>2504770</v>
          </cell>
          <cell r="D82" t="str">
            <v>Everett School District</v>
          </cell>
          <cell r="E82">
            <v>1012</v>
          </cell>
          <cell r="F82">
            <v>6522</v>
          </cell>
          <cell r="G82">
            <v>0.1551671266482674</v>
          </cell>
        </row>
        <row r="83">
          <cell r="C83">
            <v>2504800</v>
          </cell>
          <cell r="D83" t="str">
            <v>Fairhaven School District</v>
          </cell>
          <cell r="E83">
            <v>208</v>
          </cell>
          <cell r="F83">
            <v>2182</v>
          </cell>
          <cell r="G83">
            <v>9.5325389550870762E-2</v>
          </cell>
        </row>
        <row r="84">
          <cell r="C84">
            <v>2525010</v>
          </cell>
          <cell r="D84" t="str">
            <v>Fairhaven/New Bedford School Districts in Acushnet (9-12)</v>
          </cell>
          <cell r="E84">
            <v>32</v>
          </cell>
          <cell r="F84">
            <v>548</v>
          </cell>
          <cell r="G84">
            <v>5.8394160583941604E-2</v>
          </cell>
        </row>
        <row r="85">
          <cell r="C85">
            <v>2504830</v>
          </cell>
          <cell r="D85" t="str">
            <v>Fall River School District</v>
          </cell>
          <cell r="E85">
            <v>3281</v>
          </cell>
          <cell r="F85">
            <v>12623</v>
          </cell>
          <cell r="G85">
            <v>0.25992236393884177</v>
          </cell>
        </row>
        <row r="86">
          <cell r="C86">
            <v>2504860</v>
          </cell>
          <cell r="D86" t="str">
            <v>Falmouth School District</v>
          </cell>
          <cell r="E86">
            <v>271</v>
          </cell>
          <cell r="F86">
            <v>3495</v>
          </cell>
          <cell r="G86">
            <v>7.7539341917024315E-2</v>
          </cell>
        </row>
        <row r="87">
          <cell r="C87">
            <v>2513321</v>
          </cell>
          <cell r="D87" t="str">
            <v>Farmington River Regional School District</v>
          </cell>
          <cell r="E87">
            <v>7</v>
          </cell>
          <cell r="F87">
            <v>129</v>
          </cell>
          <cell r="G87">
            <v>5.4263565891472867E-2</v>
          </cell>
        </row>
        <row r="88">
          <cell r="C88">
            <v>2504890</v>
          </cell>
          <cell r="D88" t="str">
            <v>Fitchburg School District</v>
          </cell>
          <cell r="E88">
            <v>1367</v>
          </cell>
          <cell r="F88">
            <v>5990</v>
          </cell>
          <cell r="G88">
            <v>0.22821368948247078</v>
          </cell>
        </row>
        <row r="89">
          <cell r="C89">
            <v>2504920</v>
          </cell>
          <cell r="D89" t="str">
            <v>Florida School District</v>
          </cell>
          <cell r="E89">
            <v>14</v>
          </cell>
          <cell r="F89">
            <v>72</v>
          </cell>
          <cell r="G89">
            <v>0.19444444444444445</v>
          </cell>
        </row>
        <row r="90">
          <cell r="C90">
            <v>2504950</v>
          </cell>
          <cell r="D90" t="str">
            <v>Foxborough School District</v>
          </cell>
          <cell r="E90">
            <v>142</v>
          </cell>
          <cell r="F90">
            <v>3029</v>
          </cell>
          <cell r="G90">
            <v>4.6880158468141302E-2</v>
          </cell>
        </row>
        <row r="91">
          <cell r="C91">
            <v>2504980</v>
          </cell>
          <cell r="D91" t="str">
            <v>Framingham School District</v>
          </cell>
          <cell r="E91">
            <v>1020</v>
          </cell>
          <cell r="F91">
            <v>9586</v>
          </cell>
          <cell r="G91">
            <v>0.10640517421239307</v>
          </cell>
        </row>
        <row r="92">
          <cell r="C92">
            <v>2505010</v>
          </cell>
          <cell r="D92" t="str">
            <v>Franklin School District</v>
          </cell>
          <cell r="E92">
            <v>191</v>
          </cell>
          <cell r="F92">
            <v>6757</v>
          </cell>
          <cell r="G92">
            <v>2.826698238863401E-2</v>
          </cell>
        </row>
        <row r="93">
          <cell r="C93">
            <v>2505070</v>
          </cell>
          <cell r="D93" t="str">
            <v>Freetown-Lakeville School District</v>
          </cell>
          <cell r="E93">
            <v>209</v>
          </cell>
          <cell r="F93">
            <v>3487</v>
          </cell>
          <cell r="G93">
            <v>5.993690851735016E-2</v>
          </cell>
        </row>
        <row r="94">
          <cell r="C94">
            <v>2505100</v>
          </cell>
          <cell r="D94" t="str">
            <v>Frontier School District</v>
          </cell>
          <cell r="E94">
            <v>40</v>
          </cell>
          <cell r="F94">
            <v>747</v>
          </cell>
          <cell r="G94">
            <v>5.3547523427041499E-2</v>
          </cell>
        </row>
        <row r="95">
          <cell r="C95">
            <v>2505130</v>
          </cell>
          <cell r="D95" t="str">
            <v>Gardner School District</v>
          </cell>
          <cell r="E95">
            <v>478</v>
          </cell>
          <cell r="F95">
            <v>2747</v>
          </cell>
          <cell r="G95">
            <v>0.17400800873680378</v>
          </cell>
        </row>
        <row r="96">
          <cell r="C96">
            <v>2505160</v>
          </cell>
          <cell r="D96" t="str">
            <v>Gateway School District</v>
          </cell>
          <cell r="E96">
            <v>99</v>
          </cell>
          <cell r="F96">
            <v>1161</v>
          </cell>
          <cell r="G96">
            <v>8.5271317829457363E-2</v>
          </cell>
        </row>
        <row r="97">
          <cell r="C97">
            <v>2505220</v>
          </cell>
          <cell r="D97" t="str">
            <v>Georgetown School District</v>
          </cell>
          <cell r="E97">
            <v>62</v>
          </cell>
          <cell r="F97">
            <v>1643</v>
          </cell>
          <cell r="G97">
            <v>3.7735849056603772E-2</v>
          </cell>
        </row>
        <row r="98">
          <cell r="C98">
            <v>2505270</v>
          </cell>
          <cell r="D98" t="str">
            <v>Gill-Montague School District</v>
          </cell>
          <cell r="E98">
            <v>146</v>
          </cell>
          <cell r="F98">
            <v>1261</v>
          </cell>
          <cell r="G98">
            <v>0.11578112609040445</v>
          </cell>
        </row>
        <row r="99">
          <cell r="C99">
            <v>2505280</v>
          </cell>
          <cell r="D99" t="str">
            <v>Gloucester School District</v>
          </cell>
          <cell r="E99">
            <v>414</v>
          </cell>
          <cell r="F99">
            <v>3872</v>
          </cell>
          <cell r="G99">
            <v>0.10692148760330579</v>
          </cell>
        </row>
        <row r="100">
          <cell r="C100">
            <v>2505340</v>
          </cell>
          <cell r="D100" t="str">
            <v>Gosnold School District</v>
          </cell>
          <cell r="E100">
            <v>1</v>
          </cell>
          <cell r="F100">
            <v>6</v>
          </cell>
          <cell r="G100">
            <v>0.16666666666666666</v>
          </cell>
        </row>
        <row r="101">
          <cell r="C101">
            <v>2505370</v>
          </cell>
          <cell r="D101" t="str">
            <v>Grafton School District</v>
          </cell>
          <cell r="E101">
            <v>115</v>
          </cell>
          <cell r="F101">
            <v>3109</v>
          </cell>
          <cell r="G101">
            <v>3.6989385654551302E-2</v>
          </cell>
        </row>
        <row r="102">
          <cell r="C102">
            <v>2505400</v>
          </cell>
          <cell r="D102" t="str">
            <v>Granby School District</v>
          </cell>
          <cell r="E102">
            <v>72</v>
          </cell>
          <cell r="F102">
            <v>995</v>
          </cell>
          <cell r="G102">
            <v>7.2361809045226128E-2</v>
          </cell>
        </row>
        <row r="103">
          <cell r="C103">
            <v>2505490</v>
          </cell>
          <cell r="D103" t="str">
            <v>Greenfield School District</v>
          </cell>
          <cell r="E103">
            <v>313</v>
          </cell>
          <cell r="F103">
            <v>2072</v>
          </cell>
          <cell r="G103">
            <v>0.15106177606177607</v>
          </cell>
        </row>
        <row r="104">
          <cell r="C104">
            <v>2505500</v>
          </cell>
          <cell r="D104" t="str">
            <v>Groton-Dunstable School District</v>
          </cell>
          <cell r="E104">
            <v>62</v>
          </cell>
          <cell r="F104">
            <v>3276</v>
          </cell>
          <cell r="G104">
            <v>1.8925518925518924E-2</v>
          </cell>
        </row>
        <row r="105">
          <cell r="C105">
            <v>2505580</v>
          </cell>
          <cell r="D105" t="str">
            <v>Hadley School District</v>
          </cell>
          <cell r="E105">
            <v>47</v>
          </cell>
          <cell r="F105">
            <v>667</v>
          </cell>
          <cell r="G105">
            <v>7.0464767616191901E-2</v>
          </cell>
        </row>
        <row r="106">
          <cell r="C106">
            <v>2505610</v>
          </cell>
          <cell r="D106" t="str">
            <v>Halifax School District</v>
          </cell>
          <cell r="E106">
            <v>36</v>
          </cell>
          <cell r="F106">
            <v>631</v>
          </cell>
          <cell r="G106">
            <v>5.7052297939778132E-2</v>
          </cell>
        </row>
        <row r="107">
          <cell r="C107">
            <v>2505670</v>
          </cell>
          <cell r="D107" t="str">
            <v>Hamilton-Wenham School District</v>
          </cell>
          <cell r="E107">
            <v>118</v>
          </cell>
          <cell r="F107">
            <v>2330</v>
          </cell>
          <cell r="G107">
            <v>5.0643776824034335E-2</v>
          </cell>
        </row>
        <row r="108">
          <cell r="C108">
            <v>2505730</v>
          </cell>
          <cell r="D108" t="str">
            <v>Hampden-Wilbraham School District</v>
          </cell>
          <cell r="E108">
            <v>154</v>
          </cell>
          <cell r="F108">
            <v>3334</v>
          </cell>
          <cell r="G108">
            <v>4.6190761847630477E-2</v>
          </cell>
        </row>
        <row r="109">
          <cell r="C109">
            <v>2505740</v>
          </cell>
          <cell r="D109" t="str">
            <v>Hampshire School District</v>
          </cell>
          <cell r="E109">
            <v>36</v>
          </cell>
          <cell r="F109">
            <v>894</v>
          </cell>
          <cell r="G109">
            <v>4.0268456375838924E-2</v>
          </cell>
        </row>
        <row r="110">
          <cell r="C110">
            <v>2505760</v>
          </cell>
          <cell r="D110" t="str">
            <v>Hancock School District</v>
          </cell>
          <cell r="E110">
            <v>4</v>
          </cell>
          <cell r="F110">
            <v>48</v>
          </cell>
          <cell r="G110">
            <v>8.3333333333333329E-2</v>
          </cell>
        </row>
        <row r="111">
          <cell r="C111">
            <v>2505790</v>
          </cell>
          <cell r="D111" t="str">
            <v>Hanover School District</v>
          </cell>
          <cell r="E111">
            <v>90</v>
          </cell>
          <cell r="F111">
            <v>2835</v>
          </cell>
          <cell r="G111">
            <v>3.1746031746031744E-2</v>
          </cell>
        </row>
        <row r="112">
          <cell r="C112">
            <v>2505880</v>
          </cell>
          <cell r="D112" t="str">
            <v>Harvard School District</v>
          </cell>
          <cell r="E112">
            <v>45</v>
          </cell>
          <cell r="F112">
            <v>1186</v>
          </cell>
          <cell r="G112">
            <v>3.7942664418212479E-2</v>
          </cell>
        </row>
        <row r="113">
          <cell r="C113">
            <v>2505940</v>
          </cell>
          <cell r="D113" t="str">
            <v>Hatfield School District</v>
          </cell>
          <cell r="E113">
            <v>17</v>
          </cell>
          <cell r="F113">
            <v>391</v>
          </cell>
          <cell r="G113">
            <v>4.3478260869565216E-2</v>
          </cell>
        </row>
        <row r="114">
          <cell r="C114">
            <v>2505970</v>
          </cell>
          <cell r="D114" t="str">
            <v>Haverhill School District</v>
          </cell>
          <cell r="E114">
            <v>1243</v>
          </cell>
          <cell r="F114">
            <v>9313</v>
          </cell>
          <cell r="G114">
            <v>0.13346934392784279</v>
          </cell>
        </row>
        <row r="115">
          <cell r="C115">
            <v>2506000</v>
          </cell>
          <cell r="D115" t="str">
            <v>Hawlemont School District</v>
          </cell>
          <cell r="E115">
            <v>16</v>
          </cell>
          <cell r="F115">
            <v>92</v>
          </cell>
          <cell r="G115">
            <v>0.17391304347826086</v>
          </cell>
        </row>
        <row r="116">
          <cell r="C116">
            <v>2506090</v>
          </cell>
          <cell r="D116" t="str">
            <v>Hingham School District</v>
          </cell>
          <cell r="E116">
            <v>95</v>
          </cell>
          <cell r="F116">
            <v>4214</v>
          </cell>
          <cell r="G116">
            <v>2.2543901281442808E-2</v>
          </cell>
        </row>
        <row r="117">
          <cell r="C117">
            <v>2506150</v>
          </cell>
          <cell r="D117" t="str">
            <v>Holbrook School District</v>
          </cell>
          <cell r="E117">
            <v>120</v>
          </cell>
          <cell r="F117">
            <v>1657</v>
          </cell>
          <cell r="G117">
            <v>7.2420036210018107E-2</v>
          </cell>
        </row>
        <row r="118">
          <cell r="C118">
            <v>2506210</v>
          </cell>
          <cell r="D118" t="str">
            <v>Holland School District</v>
          </cell>
          <cell r="E118">
            <v>13</v>
          </cell>
          <cell r="F118">
            <v>193</v>
          </cell>
          <cell r="G118">
            <v>6.7357512953367879E-2</v>
          </cell>
        </row>
        <row r="119">
          <cell r="C119">
            <v>2506240</v>
          </cell>
          <cell r="D119" t="str">
            <v>Holliston School District</v>
          </cell>
          <cell r="E119">
            <v>66</v>
          </cell>
          <cell r="F119">
            <v>2816</v>
          </cell>
          <cell r="G119">
            <v>2.34375E-2</v>
          </cell>
        </row>
        <row r="120">
          <cell r="C120">
            <v>2506270</v>
          </cell>
          <cell r="D120" t="str">
            <v>Holyoke School District</v>
          </cell>
          <cell r="E120">
            <v>1682</v>
          </cell>
          <cell r="F120">
            <v>6713</v>
          </cell>
          <cell r="G120">
            <v>0.25055861760762699</v>
          </cell>
        </row>
        <row r="121">
          <cell r="C121">
            <v>2501780</v>
          </cell>
          <cell r="D121" t="str">
            <v>Hoosac Valley School District</v>
          </cell>
          <cell r="E121">
            <v>244</v>
          </cell>
          <cell r="F121">
            <v>1489</v>
          </cell>
          <cell r="G121">
            <v>0.16386836803223639</v>
          </cell>
        </row>
        <row r="122">
          <cell r="C122">
            <v>2506300</v>
          </cell>
          <cell r="D122" t="str">
            <v>Hopedale School District</v>
          </cell>
          <cell r="E122">
            <v>52</v>
          </cell>
          <cell r="F122">
            <v>1101</v>
          </cell>
          <cell r="G122">
            <v>4.7229791099000905E-2</v>
          </cell>
        </row>
        <row r="123">
          <cell r="C123">
            <v>2506330</v>
          </cell>
          <cell r="D123" t="str">
            <v>Hopkinton School District</v>
          </cell>
          <cell r="E123">
            <v>109</v>
          </cell>
          <cell r="F123">
            <v>3808</v>
          </cell>
          <cell r="G123">
            <v>2.8623949579831932E-2</v>
          </cell>
        </row>
        <row r="124">
          <cell r="C124">
            <v>2506390</v>
          </cell>
          <cell r="D124" t="str">
            <v>Hudson School District</v>
          </cell>
          <cell r="E124">
            <v>180</v>
          </cell>
          <cell r="F124">
            <v>3136</v>
          </cell>
          <cell r="G124">
            <v>5.7397959183673471E-2</v>
          </cell>
        </row>
        <row r="125">
          <cell r="C125">
            <v>2506420</v>
          </cell>
          <cell r="D125" t="str">
            <v>Hull School District</v>
          </cell>
          <cell r="E125">
            <v>106</v>
          </cell>
          <cell r="F125">
            <v>1237</v>
          </cell>
          <cell r="G125">
            <v>8.5691188358932899E-2</v>
          </cell>
        </row>
        <row r="126">
          <cell r="C126">
            <v>2506480</v>
          </cell>
          <cell r="D126" t="str">
            <v>Ipswich School District</v>
          </cell>
          <cell r="E126">
            <v>105</v>
          </cell>
          <cell r="F126">
            <v>2093</v>
          </cell>
          <cell r="G126">
            <v>5.016722408026756E-2</v>
          </cell>
        </row>
        <row r="127">
          <cell r="C127">
            <v>2506510</v>
          </cell>
          <cell r="D127" t="str">
            <v>King Philip School District</v>
          </cell>
          <cell r="E127">
            <v>74</v>
          </cell>
          <cell r="F127">
            <v>2671</v>
          </cell>
          <cell r="G127">
            <v>2.7704979408461252E-2</v>
          </cell>
        </row>
        <row r="128">
          <cell r="C128">
            <v>2506540</v>
          </cell>
          <cell r="D128" t="str">
            <v>Kingston School District</v>
          </cell>
          <cell r="E128">
            <v>69</v>
          </cell>
          <cell r="F128">
            <v>1208</v>
          </cell>
          <cell r="G128">
            <v>5.7119205298013245E-2</v>
          </cell>
        </row>
        <row r="129">
          <cell r="C129">
            <v>2506660</v>
          </cell>
          <cell r="D129" t="str">
            <v>Lawrence School District</v>
          </cell>
          <cell r="E129">
            <v>3426</v>
          </cell>
          <cell r="F129">
            <v>15017</v>
          </cell>
          <cell r="G129">
            <v>0.22814143970167144</v>
          </cell>
        </row>
        <row r="130">
          <cell r="C130">
            <v>2506690</v>
          </cell>
          <cell r="D130" t="str">
            <v>Lee School District</v>
          </cell>
          <cell r="E130">
            <v>74</v>
          </cell>
          <cell r="F130">
            <v>695</v>
          </cell>
          <cell r="G130">
            <v>0.10647482014388489</v>
          </cell>
        </row>
        <row r="131">
          <cell r="C131">
            <v>2525015</v>
          </cell>
          <cell r="D131" t="str">
            <v>Lee/Berkshire Hills in Farmington River Regional (7-12)</v>
          </cell>
          <cell r="E131">
            <v>6</v>
          </cell>
          <cell r="F131">
            <v>125</v>
          </cell>
          <cell r="G131">
            <v>4.8000000000000001E-2</v>
          </cell>
        </row>
        <row r="132">
          <cell r="C132">
            <v>2506720</v>
          </cell>
          <cell r="D132" t="str">
            <v>Leicester School District</v>
          </cell>
          <cell r="E132">
            <v>186</v>
          </cell>
          <cell r="F132">
            <v>1766</v>
          </cell>
          <cell r="G132">
            <v>0.10532276330690826</v>
          </cell>
        </row>
        <row r="133">
          <cell r="C133">
            <v>2506750</v>
          </cell>
          <cell r="D133" t="str">
            <v>Lenox School District</v>
          </cell>
          <cell r="E133">
            <v>40</v>
          </cell>
          <cell r="F133">
            <v>645</v>
          </cell>
          <cell r="G133">
            <v>6.2015503875968991E-2</v>
          </cell>
        </row>
        <row r="134">
          <cell r="C134">
            <v>2506780</v>
          </cell>
          <cell r="D134" t="str">
            <v>Leominster School District</v>
          </cell>
          <cell r="E134">
            <v>1040</v>
          </cell>
          <cell r="F134">
            <v>6316</v>
          </cell>
          <cell r="G134">
            <v>0.16466117796073465</v>
          </cell>
        </row>
        <row r="135">
          <cell r="C135">
            <v>2506810</v>
          </cell>
          <cell r="D135" t="str">
            <v>Leverett School District</v>
          </cell>
          <cell r="E135">
            <v>6</v>
          </cell>
          <cell r="F135">
            <v>119</v>
          </cell>
          <cell r="G135">
            <v>5.0420168067226892E-2</v>
          </cell>
        </row>
        <row r="136">
          <cell r="C136">
            <v>2506840</v>
          </cell>
          <cell r="D136" t="str">
            <v>Lexington School District</v>
          </cell>
          <cell r="E136">
            <v>220</v>
          </cell>
          <cell r="F136">
            <v>6669</v>
          </cell>
          <cell r="G136">
            <v>3.2988454041085621E-2</v>
          </cell>
        </row>
        <row r="137">
          <cell r="C137">
            <v>2506900</v>
          </cell>
          <cell r="D137" t="str">
            <v>Lincoln School District</v>
          </cell>
          <cell r="E137">
            <v>29</v>
          </cell>
          <cell r="F137">
            <v>941</v>
          </cell>
          <cell r="G137">
            <v>3.0818278427205102E-2</v>
          </cell>
        </row>
        <row r="138">
          <cell r="C138">
            <v>2506930</v>
          </cell>
          <cell r="D138" t="str">
            <v>Lincoln-Sudbury School District</v>
          </cell>
          <cell r="E138">
            <v>66</v>
          </cell>
          <cell r="F138">
            <v>1871</v>
          </cell>
          <cell r="G138">
            <v>3.5275253874933188E-2</v>
          </cell>
        </row>
        <row r="139">
          <cell r="C139">
            <v>2506960</v>
          </cell>
          <cell r="D139" t="str">
            <v>Littleton School District</v>
          </cell>
          <cell r="E139">
            <v>67</v>
          </cell>
          <cell r="F139">
            <v>1795</v>
          </cell>
          <cell r="G139">
            <v>3.732590529247911E-2</v>
          </cell>
        </row>
        <row r="140">
          <cell r="C140">
            <v>2506990</v>
          </cell>
          <cell r="D140" t="str">
            <v>Longmeadow School District</v>
          </cell>
          <cell r="E140">
            <v>83</v>
          </cell>
          <cell r="F140">
            <v>2952</v>
          </cell>
          <cell r="G140">
            <v>2.8116531165311653E-2</v>
          </cell>
        </row>
        <row r="141">
          <cell r="C141">
            <v>2507020</v>
          </cell>
          <cell r="D141" t="str">
            <v>Lowell School District</v>
          </cell>
          <cell r="E141">
            <v>3068</v>
          </cell>
          <cell r="F141">
            <v>17160</v>
          </cell>
          <cell r="G141">
            <v>0.1787878787878788</v>
          </cell>
        </row>
        <row r="142">
          <cell r="C142">
            <v>2507050</v>
          </cell>
          <cell r="D142" t="str">
            <v>Ludlow School District</v>
          </cell>
          <cell r="E142">
            <v>265</v>
          </cell>
          <cell r="F142">
            <v>2874</v>
          </cell>
          <cell r="G142">
            <v>9.2205984690327064E-2</v>
          </cell>
        </row>
        <row r="143">
          <cell r="C143">
            <v>2507080</v>
          </cell>
          <cell r="D143" t="str">
            <v>Lunenburg School District</v>
          </cell>
          <cell r="E143">
            <v>106</v>
          </cell>
          <cell r="F143">
            <v>1678</v>
          </cell>
          <cell r="G143">
            <v>6.3170441001191902E-2</v>
          </cell>
        </row>
        <row r="144">
          <cell r="C144">
            <v>2507110</v>
          </cell>
          <cell r="D144" t="str">
            <v>Lynn School District</v>
          </cell>
          <cell r="E144">
            <v>2777</v>
          </cell>
          <cell r="F144">
            <v>15025</v>
          </cell>
          <cell r="G144">
            <v>0.1848252911813644</v>
          </cell>
        </row>
        <row r="145">
          <cell r="C145">
            <v>2507140</v>
          </cell>
          <cell r="D145" t="str">
            <v>Lynnfield School District</v>
          </cell>
          <cell r="E145">
            <v>70</v>
          </cell>
          <cell r="F145">
            <v>2302</v>
          </cell>
          <cell r="G145">
            <v>3.0408340573414423E-2</v>
          </cell>
        </row>
        <row r="146">
          <cell r="C146">
            <v>2507170</v>
          </cell>
          <cell r="D146" t="str">
            <v>Malden School District</v>
          </cell>
          <cell r="E146">
            <v>1122</v>
          </cell>
          <cell r="F146">
            <v>7810</v>
          </cell>
          <cell r="G146">
            <v>0.14366197183098592</v>
          </cell>
        </row>
        <row r="147">
          <cell r="C147">
            <v>2500067</v>
          </cell>
          <cell r="D147" t="str">
            <v>Manchester Essex Regional School District</v>
          </cell>
          <cell r="E147">
            <v>60</v>
          </cell>
          <cell r="F147">
            <v>1555</v>
          </cell>
          <cell r="G147">
            <v>3.8585209003215437E-2</v>
          </cell>
        </row>
        <row r="148">
          <cell r="C148">
            <v>2507230</v>
          </cell>
          <cell r="D148" t="str">
            <v>Mansfield School District</v>
          </cell>
          <cell r="E148">
            <v>217</v>
          </cell>
          <cell r="F148">
            <v>5144</v>
          </cell>
          <cell r="G148">
            <v>4.2185069984447904E-2</v>
          </cell>
        </row>
        <row r="149">
          <cell r="C149">
            <v>2507260</v>
          </cell>
          <cell r="D149" t="str">
            <v>Marblehead School District</v>
          </cell>
          <cell r="E149">
            <v>130</v>
          </cell>
          <cell r="F149">
            <v>3739</v>
          </cell>
          <cell r="G149">
            <v>3.4768654720513506E-2</v>
          </cell>
        </row>
        <row r="150">
          <cell r="C150">
            <v>2507290</v>
          </cell>
          <cell r="D150" t="str">
            <v>Marion School District</v>
          </cell>
          <cell r="E150">
            <v>31</v>
          </cell>
          <cell r="F150">
            <v>423</v>
          </cell>
          <cell r="G150">
            <v>7.328605200945626E-2</v>
          </cell>
        </row>
        <row r="151">
          <cell r="C151">
            <v>2507320</v>
          </cell>
          <cell r="D151" t="str">
            <v>Marlborough School District</v>
          </cell>
          <cell r="E151">
            <v>622</v>
          </cell>
          <cell r="F151">
            <v>5675</v>
          </cell>
          <cell r="G151">
            <v>0.10960352422907489</v>
          </cell>
        </row>
        <row r="152">
          <cell r="C152">
            <v>2507350</v>
          </cell>
          <cell r="D152" t="str">
            <v>Marshfield School District</v>
          </cell>
          <cell r="E152">
            <v>335</v>
          </cell>
          <cell r="F152">
            <v>4476</v>
          </cell>
          <cell r="G152">
            <v>7.4843610366398569E-2</v>
          </cell>
        </row>
        <row r="153">
          <cell r="C153">
            <v>2507380</v>
          </cell>
          <cell r="D153" t="str">
            <v>Martha's Vineyard School District</v>
          </cell>
          <cell r="E153">
            <v>21</v>
          </cell>
          <cell r="F153">
            <v>765</v>
          </cell>
          <cell r="G153">
            <v>2.7450980392156862E-2</v>
          </cell>
        </row>
        <row r="154">
          <cell r="C154">
            <v>2507410</v>
          </cell>
          <cell r="D154" t="str">
            <v>Masconomet School District</v>
          </cell>
          <cell r="E154">
            <v>93</v>
          </cell>
          <cell r="F154">
            <v>2399</v>
          </cell>
          <cell r="G154">
            <v>3.8766152563568156E-2</v>
          </cell>
        </row>
        <row r="155">
          <cell r="C155">
            <v>2507440</v>
          </cell>
          <cell r="D155" t="str">
            <v>Mashpee School District</v>
          </cell>
          <cell r="E155">
            <v>119</v>
          </cell>
          <cell r="F155">
            <v>1718</v>
          </cell>
          <cell r="G155">
            <v>6.9266589057043068E-2</v>
          </cell>
        </row>
        <row r="156">
          <cell r="C156">
            <v>2507470</v>
          </cell>
          <cell r="D156" t="str">
            <v>Mattapoisett School District</v>
          </cell>
          <cell r="E156">
            <v>22</v>
          </cell>
          <cell r="F156">
            <v>457</v>
          </cell>
          <cell r="G156">
            <v>4.8140043763676151E-2</v>
          </cell>
        </row>
        <row r="157">
          <cell r="C157">
            <v>2507500</v>
          </cell>
          <cell r="D157" t="str">
            <v>Maynard School District</v>
          </cell>
          <cell r="E157">
            <v>80</v>
          </cell>
          <cell r="F157">
            <v>1519</v>
          </cell>
          <cell r="G157">
            <v>5.2666227781435156E-2</v>
          </cell>
        </row>
        <row r="158">
          <cell r="C158">
            <v>2507530</v>
          </cell>
          <cell r="D158" t="str">
            <v>Medfield School District</v>
          </cell>
          <cell r="E158">
            <v>64</v>
          </cell>
          <cell r="F158">
            <v>3006</v>
          </cell>
          <cell r="G158">
            <v>2.1290751829673986E-2</v>
          </cell>
        </row>
        <row r="159">
          <cell r="C159">
            <v>2507560</v>
          </cell>
          <cell r="D159" t="str">
            <v>Medford School District</v>
          </cell>
          <cell r="E159">
            <v>506</v>
          </cell>
          <cell r="F159">
            <v>6314</v>
          </cell>
          <cell r="G159">
            <v>8.0139372822299645E-2</v>
          </cell>
        </row>
        <row r="160">
          <cell r="C160">
            <v>2507590</v>
          </cell>
          <cell r="D160" t="str">
            <v>Medway School District</v>
          </cell>
          <cell r="E160">
            <v>80</v>
          </cell>
          <cell r="F160">
            <v>2756</v>
          </cell>
          <cell r="G160">
            <v>2.9027576197387519E-2</v>
          </cell>
        </row>
        <row r="161">
          <cell r="C161">
            <v>2507620</v>
          </cell>
          <cell r="D161" t="str">
            <v>Melrose School District</v>
          </cell>
          <cell r="E161">
            <v>142</v>
          </cell>
          <cell r="F161">
            <v>4273</v>
          </cell>
          <cell r="G161">
            <v>3.3231921366721276E-2</v>
          </cell>
        </row>
        <row r="162">
          <cell r="C162">
            <v>2507680</v>
          </cell>
          <cell r="D162" t="str">
            <v>Mendon-Upton School District</v>
          </cell>
          <cell r="E162">
            <v>96</v>
          </cell>
          <cell r="F162">
            <v>2830</v>
          </cell>
          <cell r="G162">
            <v>3.3922261484098937E-2</v>
          </cell>
        </row>
        <row r="163">
          <cell r="C163">
            <v>2507740</v>
          </cell>
          <cell r="D163" t="str">
            <v>Methuen School District</v>
          </cell>
          <cell r="E163">
            <v>837</v>
          </cell>
          <cell r="F163">
            <v>8014</v>
          </cell>
          <cell r="G163">
            <v>0.10444222610431744</v>
          </cell>
        </row>
        <row r="164">
          <cell r="C164">
            <v>2507770</v>
          </cell>
          <cell r="D164" t="str">
            <v>Middleborough School District</v>
          </cell>
          <cell r="E164">
            <v>349</v>
          </cell>
          <cell r="F164">
            <v>3685</v>
          </cell>
          <cell r="G164">
            <v>9.4708276797829033E-2</v>
          </cell>
        </row>
        <row r="165">
          <cell r="C165">
            <v>2507830</v>
          </cell>
          <cell r="D165" t="str">
            <v>Middleton School District</v>
          </cell>
          <cell r="E165">
            <v>22</v>
          </cell>
          <cell r="F165">
            <v>770</v>
          </cell>
          <cell r="G165">
            <v>2.8571428571428571E-2</v>
          </cell>
        </row>
        <row r="166">
          <cell r="C166">
            <v>2507860</v>
          </cell>
          <cell r="D166" t="str">
            <v>Milford School District</v>
          </cell>
          <cell r="E166">
            <v>518</v>
          </cell>
          <cell r="F166">
            <v>4165</v>
          </cell>
          <cell r="G166">
            <v>0.12436974789915967</v>
          </cell>
        </row>
        <row r="167">
          <cell r="C167">
            <v>2507890</v>
          </cell>
          <cell r="D167" t="str">
            <v>Millbury School District</v>
          </cell>
          <cell r="E167">
            <v>153</v>
          </cell>
          <cell r="F167">
            <v>1934</v>
          </cell>
          <cell r="G167">
            <v>7.9110651499482931E-2</v>
          </cell>
        </row>
        <row r="168">
          <cell r="C168">
            <v>2507920</v>
          </cell>
          <cell r="D168" t="str">
            <v>Millis School District</v>
          </cell>
          <cell r="E168">
            <v>53</v>
          </cell>
          <cell r="F168">
            <v>1417</v>
          </cell>
          <cell r="G168">
            <v>3.7402964008468598E-2</v>
          </cell>
        </row>
        <row r="169">
          <cell r="C169">
            <v>2507980</v>
          </cell>
          <cell r="D169" t="str">
            <v>Milton School District</v>
          </cell>
          <cell r="E169">
            <v>154</v>
          </cell>
          <cell r="F169">
            <v>4898</v>
          </cell>
          <cell r="G169">
            <v>3.1441404654961209E-2</v>
          </cell>
        </row>
        <row r="170">
          <cell r="C170">
            <v>2507990</v>
          </cell>
          <cell r="D170" t="str">
            <v>Mohawk Trail School District</v>
          </cell>
          <cell r="E170">
            <v>140</v>
          </cell>
          <cell r="F170">
            <v>1192</v>
          </cell>
          <cell r="G170">
            <v>0.1174496644295302</v>
          </cell>
        </row>
        <row r="171">
          <cell r="C171">
            <v>2500544</v>
          </cell>
          <cell r="D171" t="str">
            <v>Monomoy Regional School District</v>
          </cell>
          <cell r="E171">
            <v>194</v>
          </cell>
          <cell r="F171">
            <v>1744</v>
          </cell>
          <cell r="G171">
            <v>0.11123853211009174</v>
          </cell>
        </row>
        <row r="172">
          <cell r="C172">
            <v>2508040</v>
          </cell>
          <cell r="D172" t="str">
            <v>Monson School District</v>
          </cell>
          <cell r="E172">
            <v>97</v>
          </cell>
          <cell r="F172">
            <v>1407</v>
          </cell>
          <cell r="G172">
            <v>6.8941009239516696E-2</v>
          </cell>
        </row>
        <row r="173">
          <cell r="C173">
            <v>2508160</v>
          </cell>
          <cell r="D173" t="str">
            <v>Mount Greylock School District</v>
          </cell>
          <cell r="E173">
            <v>95</v>
          </cell>
          <cell r="F173">
            <v>1076</v>
          </cell>
          <cell r="G173">
            <v>8.8289962825278817E-2</v>
          </cell>
        </row>
        <row r="174">
          <cell r="C174">
            <v>2525013</v>
          </cell>
          <cell r="D174" t="str">
            <v>Mount Greylock/New Lebanon (NY) School Districts in Hancock (7-12)</v>
          </cell>
          <cell r="E174">
            <v>6</v>
          </cell>
          <cell r="F174">
            <v>46</v>
          </cell>
          <cell r="G174">
            <v>0.13043478260869565</v>
          </cell>
        </row>
        <row r="175">
          <cell r="C175">
            <v>2508220</v>
          </cell>
          <cell r="D175" t="str">
            <v>Nahant School District</v>
          </cell>
          <cell r="E175">
            <v>10</v>
          </cell>
          <cell r="F175">
            <v>224</v>
          </cell>
          <cell r="G175">
            <v>4.4642857142857144E-2</v>
          </cell>
        </row>
        <row r="176">
          <cell r="C176">
            <v>2508250</v>
          </cell>
          <cell r="D176" t="str">
            <v>Nantucket School District</v>
          </cell>
          <cell r="E176">
            <v>88</v>
          </cell>
          <cell r="F176">
            <v>1618</v>
          </cell>
          <cell r="G176">
            <v>5.4388133498145856E-2</v>
          </cell>
        </row>
        <row r="177">
          <cell r="C177">
            <v>2508280</v>
          </cell>
          <cell r="D177" t="str">
            <v>Narragansett School District</v>
          </cell>
          <cell r="E177">
            <v>125</v>
          </cell>
          <cell r="F177">
            <v>1625</v>
          </cell>
          <cell r="G177">
            <v>7.6923076923076927E-2</v>
          </cell>
        </row>
        <row r="178">
          <cell r="C178">
            <v>2508310</v>
          </cell>
          <cell r="D178" t="str">
            <v>Nashoba School District</v>
          </cell>
          <cell r="E178">
            <v>127</v>
          </cell>
          <cell r="F178">
            <v>3620</v>
          </cell>
          <cell r="G178">
            <v>3.5082872928176793E-2</v>
          </cell>
        </row>
        <row r="179">
          <cell r="C179">
            <v>2508340</v>
          </cell>
          <cell r="D179" t="str">
            <v>Natick School District</v>
          </cell>
          <cell r="E179">
            <v>199</v>
          </cell>
          <cell r="F179">
            <v>5557</v>
          </cell>
          <cell r="G179">
            <v>3.5810689220802591E-2</v>
          </cell>
        </row>
        <row r="180">
          <cell r="C180">
            <v>2504560</v>
          </cell>
          <cell r="D180" t="str">
            <v>Nauset School District</v>
          </cell>
          <cell r="E180">
            <v>148</v>
          </cell>
          <cell r="F180">
            <v>1278</v>
          </cell>
          <cell r="G180">
            <v>0.11580594679186229</v>
          </cell>
        </row>
        <row r="181">
          <cell r="C181">
            <v>2525012</v>
          </cell>
          <cell r="D181" t="str">
            <v>Nauset/Provincetown School Districts in Turo (7-12)</v>
          </cell>
          <cell r="E181">
            <v>3</v>
          </cell>
          <cell r="F181">
            <v>80</v>
          </cell>
          <cell r="G181">
            <v>3.7499999999999999E-2</v>
          </cell>
        </row>
        <row r="182">
          <cell r="C182">
            <v>2508370</v>
          </cell>
          <cell r="D182" t="str">
            <v>Needham School District</v>
          </cell>
          <cell r="E182">
            <v>119</v>
          </cell>
          <cell r="F182">
            <v>6005</v>
          </cell>
          <cell r="G182">
            <v>1.9816819317235636E-2</v>
          </cell>
        </row>
        <row r="183">
          <cell r="C183">
            <v>2508430</v>
          </cell>
          <cell r="D183" t="str">
            <v>New Bedford School District</v>
          </cell>
          <cell r="E183">
            <v>3790</v>
          </cell>
          <cell r="F183">
            <v>14681</v>
          </cell>
          <cell r="G183">
            <v>0.25815680130781282</v>
          </cell>
        </row>
        <row r="184">
          <cell r="C184">
            <v>2508530</v>
          </cell>
          <cell r="D184" t="str">
            <v>New Salem-Wendell School District</v>
          </cell>
          <cell r="E184">
            <v>10</v>
          </cell>
          <cell r="F184">
            <v>118</v>
          </cell>
          <cell r="G184">
            <v>8.4745762711864403E-2</v>
          </cell>
        </row>
        <row r="185">
          <cell r="C185">
            <v>2508580</v>
          </cell>
          <cell r="D185" t="str">
            <v>Newburyport School District</v>
          </cell>
          <cell r="E185">
            <v>148</v>
          </cell>
          <cell r="F185">
            <v>2568</v>
          </cell>
          <cell r="G185">
            <v>5.763239875389408E-2</v>
          </cell>
        </row>
        <row r="186">
          <cell r="C186">
            <v>2508610</v>
          </cell>
          <cell r="D186" t="str">
            <v>Newton School District</v>
          </cell>
          <cell r="E186">
            <v>516</v>
          </cell>
          <cell r="F186">
            <v>13706</v>
          </cell>
          <cell r="G186">
            <v>3.7647745512914055E-2</v>
          </cell>
        </row>
        <row r="187">
          <cell r="C187">
            <v>2508640</v>
          </cell>
          <cell r="D187" t="str">
            <v>Norfolk School District</v>
          </cell>
          <cell r="E187">
            <v>23</v>
          </cell>
          <cell r="F187">
            <v>1004</v>
          </cell>
          <cell r="G187">
            <v>2.2908366533864542E-2</v>
          </cell>
        </row>
        <row r="188">
          <cell r="C188">
            <v>2508670</v>
          </cell>
          <cell r="D188" t="str">
            <v>North Adams School District</v>
          </cell>
          <cell r="E188">
            <v>385</v>
          </cell>
          <cell r="F188">
            <v>1628</v>
          </cell>
          <cell r="G188">
            <v>0.23648648648648649</v>
          </cell>
        </row>
        <row r="189">
          <cell r="C189">
            <v>2508700</v>
          </cell>
          <cell r="D189" t="str">
            <v>North Andover School District</v>
          </cell>
          <cell r="E189">
            <v>258</v>
          </cell>
          <cell r="F189">
            <v>5488</v>
          </cell>
          <cell r="G189">
            <v>4.7011661807580173E-2</v>
          </cell>
        </row>
        <row r="190">
          <cell r="C190">
            <v>2508730</v>
          </cell>
          <cell r="D190" t="str">
            <v>North Attleborough School District</v>
          </cell>
          <cell r="E190">
            <v>485</v>
          </cell>
          <cell r="F190">
            <v>5222</v>
          </cell>
          <cell r="G190">
            <v>9.287629260819609E-2</v>
          </cell>
        </row>
        <row r="191">
          <cell r="C191">
            <v>2508760</v>
          </cell>
          <cell r="D191" t="str">
            <v>North Brookfield School District</v>
          </cell>
          <cell r="E191">
            <v>81</v>
          </cell>
          <cell r="F191">
            <v>721</v>
          </cell>
          <cell r="G191">
            <v>0.11234396671289876</v>
          </cell>
        </row>
        <row r="192">
          <cell r="C192">
            <v>2508790</v>
          </cell>
          <cell r="D192" t="str">
            <v>North Middlesex School District</v>
          </cell>
          <cell r="E192">
            <v>207</v>
          </cell>
          <cell r="F192">
            <v>4603</v>
          </cell>
          <cell r="G192">
            <v>4.4970671301325225E-2</v>
          </cell>
        </row>
        <row r="193">
          <cell r="C193">
            <v>2508820</v>
          </cell>
          <cell r="D193" t="str">
            <v>North Reading School District</v>
          </cell>
          <cell r="E193">
            <v>72</v>
          </cell>
          <cell r="F193">
            <v>2985</v>
          </cell>
          <cell r="G193">
            <v>2.4120603015075376E-2</v>
          </cell>
        </row>
        <row r="194">
          <cell r="C194">
            <v>2508850</v>
          </cell>
          <cell r="D194" t="str">
            <v>Northampton School District</v>
          </cell>
          <cell r="E194">
            <v>263</v>
          </cell>
          <cell r="F194">
            <v>3064</v>
          </cell>
          <cell r="G194">
            <v>8.58355091383812E-2</v>
          </cell>
        </row>
        <row r="195">
          <cell r="C195">
            <v>2508880</v>
          </cell>
          <cell r="D195" t="str">
            <v>Northborough School District</v>
          </cell>
          <cell r="E195">
            <v>75</v>
          </cell>
          <cell r="F195">
            <v>1924</v>
          </cell>
          <cell r="G195">
            <v>3.8981288981288983E-2</v>
          </cell>
        </row>
        <row r="196">
          <cell r="C196">
            <v>2508910</v>
          </cell>
          <cell r="D196" t="str">
            <v>Northborough-Southborough School District</v>
          </cell>
          <cell r="E196">
            <v>46</v>
          </cell>
          <cell r="F196">
            <v>1679</v>
          </cell>
          <cell r="G196">
            <v>2.7397260273972601E-2</v>
          </cell>
        </row>
        <row r="197">
          <cell r="C197">
            <v>2508940</v>
          </cell>
          <cell r="D197" t="str">
            <v>Northbridge School District</v>
          </cell>
          <cell r="E197">
            <v>218</v>
          </cell>
          <cell r="F197">
            <v>2745</v>
          </cell>
          <cell r="G197">
            <v>7.9417122040072854E-2</v>
          </cell>
        </row>
        <row r="198">
          <cell r="C198">
            <v>2509000</v>
          </cell>
          <cell r="D198" t="str">
            <v>Norton School District</v>
          </cell>
          <cell r="E198">
            <v>164</v>
          </cell>
          <cell r="F198">
            <v>3220</v>
          </cell>
          <cell r="G198">
            <v>5.0931677018633541E-2</v>
          </cell>
        </row>
        <row r="199">
          <cell r="C199">
            <v>2509030</v>
          </cell>
          <cell r="D199" t="str">
            <v>Norwell School District</v>
          </cell>
          <cell r="E199">
            <v>50</v>
          </cell>
          <cell r="F199">
            <v>2198</v>
          </cell>
          <cell r="G199">
            <v>2.2747952684258416E-2</v>
          </cell>
        </row>
        <row r="200">
          <cell r="C200">
            <v>2509060</v>
          </cell>
          <cell r="D200" t="str">
            <v>Norwood School District</v>
          </cell>
          <cell r="E200">
            <v>316</v>
          </cell>
          <cell r="F200">
            <v>3899</v>
          </cell>
          <cell r="G200">
            <v>8.1046422159528078E-2</v>
          </cell>
        </row>
        <row r="201">
          <cell r="C201">
            <v>2504650</v>
          </cell>
          <cell r="D201" t="str">
            <v>Oak Bluffs School District</v>
          </cell>
          <cell r="E201">
            <v>120</v>
          </cell>
          <cell r="F201">
            <v>383</v>
          </cell>
          <cell r="G201">
            <v>0.3133159268929504</v>
          </cell>
        </row>
        <row r="202">
          <cell r="C202">
            <v>2509150</v>
          </cell>
          <cell r="D202" t="str">
            <v>Old Rochester School District</v>
          </cell>
          <cell r="E202">
            <v>66</v>
          </cell>
          <cell r="F202">
            <v>1330</v>
          </cell>
          <cell r="G202">
            <v>4.9624060150375938E-2</v>
          </cell>
        </row>
        <row r="203">
          <cell r="C203">
            <v>2509180</v>
          </cell>
          <cell r="D203" t="str">
            <v>Orange School District</v>
          </cell>
          <cell r="E203">
            <v>96</v>
          </cell>
          <cell r="F203">
            <v>588</v>
          </cell>
          <cell r="G203">
            <v>0.16326530612244897</v>
          </cell>
        </row>
        <row r="204">
          <cell r="C204">
            <v>2509210</v>
          </cell>
          <cell r="D204" t="str">
            <v>Orleans School District</v>
          </cell>
          <cell r="E204">
            <v>12</v>
          </cell>
          <cell r="F204">
            <v>141</v>
          </cell>
          <cell r="G204">
            <v>8.5106382978723402E-2</v>
          </cell>
        </row>
        <row r="205">
          <cell r="C205">
            <v>2509270</v>
          </cell>
          <cell r="D205" t="str">
            <v>Oxford School District</v>
          </cell>
          <cell r="E205">
            <v>295</v>
          </cell>
          <cell r="F205">
            <v>2285</v>
          </cell>
          <cell r="G205">
            <v>0.12910284463894967</v>
          </cell>
        </row>
        <row r="206">
          <cell r="C206">
            <v>2509300</v>
          </cell>
          <cell r="D206" t="str">
            <v>Palmer School District</v>
          </cell>
          <cell r="E206">
            <v>181</v>
          </cell>
          <cell r="F206">
            <v>1784</v>
          </cell>
          <cell r="G206">
            <v>0.10145739910313901</v>
          </cell>
        </row>
        <row r="207">
          <cell r="C207">
            <v>2509360</v>
          </cell>
          <cell r="D207" t="str">
            <v>Peabody School District</v>
          </cell>
          <cell r="E207">
            <v>586</v>
          </cell>
          <cell r="F207">
            <v>6944</v>
          </cell>
          <cell r="G207">
            <v>8.4389400921658989E-2</v>
          </cell>
        </row>
        <row r="208">
          <cell r="C208">
            <v>2509390</v>
          </cell>
          <cell r="D208" t="str">
            <v>Pelham School District</v>
          </cell>
          <cell r="E208">
            <v>6</v>
          </cell>
          <cell r="F208">
            <v>69</v>
          </cell>
          <cell r="G208">
            <v>8.6956521739130432E-2</v>
          </cell>
        </row>
        <row r="209">
          <cell r="C209">
            <v>2509420</v>
          </cell>
          <cell r="D209" t="str">
            <v>Pembroke School District</v>
          </cell>
          <cell r="E209">
            <v>115</v>
          </cell>
          <cell r="F209">
            <v>3318</v>
          </cell>
          <cell r="G209">
            <v>3.4659433393610606E-2</v>
          </cell>
        </row>
        <row r="210">
          <cell r="C210">
            <v>2509450</v>
          </cell>
          <cell r="D210" t="str">
            <v>Pentucket School District</v>
          </cell>
          <cell r="E210">
            <v>96</v>
          </cell>
          <cell r="F210">
            <v>3369</v>
          </cell>
          <cell r="G210">
            <v>2.8495102404274265E-2</v>
          </cell>
        </row>
        <row r="211">
          <cell r="C211">
            <v>2509540</v>
          </cell>
          <cell r="D211" t="str">
            <v>Petersham School District</v>
          </cell>
          <cell r="E211">
            <v>9</v>
          </cell>
          <cell r="F211">
            <v>77</v>
          </cell>
          <cell r="G211">
            <v>0.11688311688311688</v>
          </cell>
        </row>
        <row r="212">
          <cell r="C212">
            <v>2509600</v>
          </cell>
          <cell r="D212" t="str">
            <v>Pioneer Valley School District</v>
          </cell>
          <cell r="E212">
            <v>56</v>
          </cell>
          <cell r="F212">
            <v>939</v>
          </cell>
          <cell r="G212">
            <v>5.9637912673056445E-2</v>
          </cell>
        </row>
        <row r="213">
          <cell r="C213">
            <v>2509630</v>
          </cell>
          <cell r="D213" t="str">
            <v>Pittsfield School District</v>
          </cell>
          <cell r="E213">
            <v>1010</v>
          </cell>
          <cell r="F213">
            <v>5641</v>
          </cell>
          <cell r="G213">
            <v>0.17904626839212906</v>
          </cell>
        </row>
        <row r="214">
          <cell r="C214">
            <v>2509690</v>
          </cell>
          <cell r="D214" t="str">
            <v>Plainville School District</v>
          </cell>
          <cell r="E214">
            <v>37</v>
          </cell>
          <cell r="F214">
            <v>717</v>
          </cell>
          <cell r="G214">
            <v>5.1603905160390519E-2</v>
          </cell>
        </row>
        <row r="215">
          <cell r="C215">
            <v>2509720</v>
          </cell>
          <cell r="D215" t="str">
            <v>Plymouth School District</v>
          </cell>
          <cell r="E215">
            <v>705</v>
          </cell>
          <cell r="F215">
            <v>8454</v>
          </cell>
          <cell r="G215">
            <v>8.3392476933995735E-2</v>
          </cell>
        </row>
        <row r="216">
          <cell r="C216">
            <v>2509780</v>
          </cell>
          <cell r="D216" t="str">
            <v>Plympton School District</v>
          </cell>
          <cell r="E216">
            <v>13</v>
          </cell>
          <cell r="F216">
            <v>234</v>
          </cell>
          <cell r="G216">
            <v>5.5555555555555552E-2</v>
          </cell>
        </row>
        <row r="217">
          <cell r="C217">
            <v>2509840</v>
          </cell>
          <cell r="D217" t="str">
            <v>Provincetown School District</v>
          </cell>
          <cell r="E217">
            <v>25</v>
          </cell>
          <cell r="F217">
            <v>122</v>
          </cell>
          <cell r="G217">
            <v>0.20491803278688525</v>
          </cell>
        </row>
        <row r="218">
          <cell r="C218">
            <v>2500001</v>
          </cell>
          <cell r="D218" t="str">
            <v>Quabbin School District</v>
          </cell>
          <cell r="E218">
            <v>224</v>
          </cell>
          <cell r="F218">
            <v>2852</v>
          </cell>
          <cell r="G218">
            <v>7.8541374474053294E-2</v>
          </cell>
        </row>
        <row r="219">
          <cell r="C219">
            <v>2512100</v>
          </cell>
          <cell r="D219" t="str">
            <v>Quaboag Regional School District</v>
          </cell>
          <cell r="E219">
            <v>97</v>
          </cell>
          <cell r="F219">
            <v>1410</v>
          </cell>
          <cell r="G219">
            <v>6.8794326241134754E-2</v>
          </cell>
        </row>
        <row r="220">
          <cell r="C220">
            <v>2509870</v>
          </cell>
          <cell r="D220" t="str">
            <v>Quincy School District</v>
          </cell>
          <cell r="E220">
            <v>1173</v>
          </cell>
          <cell r="F220">
            <v>9826</v>
          </cell>
          <cell r="G220">
            <v>0.11937716262975778</v>
          </cell>
        </row>
        <row r="221">
          <cell r="C221">
            <v>2509900</v>
          </cell>
          <cell r="D221" t="str">
            <v>Ralph C. Mahar School District</v>
          </cell>
          <cell r="E221">
            <v>88</v>
          </cell>
          <cell r="F221">
            <v>783</v>
          </cell>
          <cell r="G221">
            <v>0.1123882503192848</v>
          </cell>
        </row>
        <row r="222">
          <cell r="C222">
            <v>2509930</v>
          </cell>
          <cell r="D222" t="str">
            <v>Randolph School District</v>
          </cell>
          <cell r="E222">
            <v>614</v>
          </cell>
          <cell r="F222">
            <v>4857</v>
          </cell>
          <cell r="G222">
            <v>0.12641548280831788</v>
          </cell>
        </row>
        <row r="223">
          <cell r="C223">
            <v>2509990</v>
          </cell>
          <cell r="D223" t="str">
            <v>Reading School District</v>
          </cell>
          <cell r="E223">
            <v>111</v>
          </cell>
          <cell r="F223">
            <v>4582</v>
          </cell>
          <cell r="G223">
            <v>2.4225229157573112E-2</v>
          </cell>
        </row>
        <row r="224">
          <cell r="C224">
            <v>2510050</v>
          </cell>
          <cell r="D224" t="str">
            <v>Revere School District</v>
          </cell>
          <cell r="E224">
            <v>1752</v>
          </cell>
          <cell r="F224">
            <v>7602</v>
          </cell>
          <cell r="G224">
            <v>0.23046566692975531</v>
          </cell>
        </row>
        <row r="225">
          <cell r="C225">
            <v>2510080</v>
          </cell>
          <cell r="D225" t="str">
            <v>Richmond School District</v>
          </cell>
          <cell r="E225">
            <v>25</v>
          </cell>
          <cell r="F225">
            <v>102</v>
          </cell>
          <cell r="G225">
            <v>0.24509803921568626</v>
          </cell>
        </row>
        <row r="226">
          <cell r="C226">
            <v>2510140</v>
          </cell>
          <cell r="D226" t="str">
            <v>Rochester School District</v>
          </cell>
          <cell r="E226">
            <v>30</v>
          </cell>
          <cell r="F226">
            <v>524</v>
          </cell>
          <cell r="G226">
            <v>5.7251908396946563E-2</v>
          </cell>
        </row>
        <row r="227">
          <cell r="C227">
            <v>2510170</v>
          </cell>
          <cell r="D227" t="str">
            <v>Rockland School District</v>
          </cell>
          <cell r="E227">
            <v>289</v>
          </cell>
          <cell r="F227">
            <v>2595</v>
          </cell>
          <cell r="G227">
            <v>0.11136801541425818</v>
          </cell>
        </row>
        <row r="228">
          <cell r="C228">
            <v>2510200</v>
          </cell>
          <cell r="D228" t="str">
            <v>Rockport School District</v>
          </cell>
          <cell r="E228">
            <v>75</v>
          </cell>
          <cell r="F228">
            <v>889</v>
          </cell>
          <cell r="G228">
            <v>8.4364454443194598E-2</v>
          </cell>
        </row>
        <row r="229">
          <cell r="C229">
            <v>2510230</v>
          </cell>
          <cell r="D229" t="str">
            <v>Rowe School District</v>
          </cell>
          <cell r="E229">
            <v>3</v>
          </cell>
          <cell r="F229">
            <v>33</v>
          </cell>
          <cell r="G229">
            <v>9.0909090909090912E-2</v>
          </cell>
        </row>
        <row r="230">
          <cell r="C230">
            <v>2510380</v>
          </cell>
          <cell r="D230" t="str">
            <v>Salem School District</v>
          </cell>
          <cell r="E230">
            <v>789</v>
          </cell>
          <cell r="F230">
            <v>5159</v>
          </cell>
          <cell r="G230">
            <v>0.15293661562318278</v>
          </cell>
        </row>
        <row r="231">
          <cell r="C231">
            <v>2510470</v>
          </cell>
          <cell r="D231" t="str">
            <v>Sandwich School District</v>
          </cell>
          <cell r="E231">
            <v>162</v>
          </cell>
          <cell r="F231">
            <v>3388</v>
          </cell>
          <cell r="G231">
            <v>4.7815820543093274E-2</v>
          </cell>
        </row>
        <row r="232">
          <cell r="C232">
            <v>2510500</v>
          </cell>
          <cell r="D232" t="str">
            <v>Saugus School District</v>
          </cell>
          <cell r="E232">
            <v>289</v>
          </cell>
          <cell r="F232">
            <v>3721</v>
          </cell>
          <cell r="G232">
            <v>7.766729373824241E-2</v>
          </cell>
        </row>
        <row r="233">
          <cell r="C233">
            <v>2510530</v>
          </cell>
          <cell r="D233" t="str">
            <v>Savoy School District</v>
          </cell>
          <cell r="E233">
            <v>10</v>
          </cell>
          <cell r="F233">
            <v>43</v>
          </cell>
          <cell r="G233">
            <v>0.23255813953488372</v>
          </cell>
        </row>
        <row r="234">
          <cell r="C234">
            <v>2510560</v>
          </cell>
          <cell r="D234" t="str">
            <v>Scituate School District</v>
          </cell>
          <cell r="E234">
            <v>154</v>
          </cell>
          <cell r="F234">
            <v>3284</v>
          </cell>
          <cell r="G234">
            <v>4.6894031668696712E-2</v>
          </cell>
        </row>
        <row r="235">
          <cell r="C235">
            <v>2510590</v>
          </cell>
          <cell r="D235" t="str">
            <v>Seekonk School District</v>
          </cell>
          <cell r="E235">
            <v>169</v>
          </cell>
          <cell r="F235">
            <v>2281</v>
          </cell>
          <cell r="G235">
            <v>7.409031126698816E-2</v>
          </cell>
        </row>
        <row r="236">
          <cell r="C236">
            <v>2510620</v>
          </cell>
          <cell r="D236" t="str">
            <v>Sharon School District</v>
          </cell>
          <cell r="E236">
            <v>90</v>
          </cell>
          <cell r="F236">
            <v>3778</v>
          </cell>
          <cell r="G236">
            <v>2.3822128110111172E-2</v>
          </cell>
        </row>
        <row r="237">
          <cell r="C237">
            <v>2510710</v>
          </cell>
          <cell r="D237" t="str">
            <v>Sherborn School District</v>
          </cell>
          <cell r="E237">
            <v>28</v>
          </cell>
          <cell r="F237">
            <v>416</v>
          </cell>
          <cell r="G237">
            <v>6.7307692307692304E-2</v>
          </cell>
        </row>
        <row r="238">
          <cell r="C238">
            <v>2510770</v>
          </cell>
          <cell r="D238" t="str">
            <v>Shrewsbury School District</v>
          </cell>
          <cell r="E238">
            <v>219</v>
          </cell>
          <cell r="F238">
            <v>6555</v>
          </cell>
          <cell r="G238">
            <v>3.3409610983981694E-2</v>
          </cell>
        </row>
        <row r="239">
          <cell r="C239">
            <v>2510800</v>
          </cell>
          <cell r="D239" t="str">
            <v>Shutesbury School District</v>
          </cell>
          <cell r="E239">
            <v>14</v>
          </cell>
          <cell r="F239">
            <v>135</v>
          </cell>
          <cell r="G239">
            <v>0.1037037037037037</v>
          </cell>
        </row>
        <row r="240">
          <cell r="C240">
            <v>2510830</v>
          </cell>
          <cell r="D240" t="str">
            <v>Silver Lake School District</v>
          </cell>
          <cell r="E240">
            <v>93</v>
          </cell>
          <cell r="F240">
            <v>1883</v>
          </cell>
          <cell r="G240">
            <v>4.9389272437599573E-2</v>
          </cell>
        </row>
        <row r="241">
          <cell r="C241">
            <v>2510860</v>
          </cell>
          <cell r="D241" t="str">
            <v>Somerset School District</v>
          </cell>
          <cell r="E241">
            <v>123</v>
          </cell>
          <cell r="F241">
            <v>1685</v>
          </cell>
          <cell r="G241">
            <v>7.2997032640949561E-2</v>
          </cell>
        </row>
        <row r="242">
          <cell r="C242">
            <v>2500541</v>
          </cell>
          <cell r="D242" t="str">
            <v>Somerset-Berkley School District</v>
          </cell>
          <cell r="E242">
            <v>65</v>
          </cell>
          <cell r="F242">
            <v>1306</v>
          </cell>
          <cell r="G242">
            <v>4.9770290964777947E-2</v>
          </cell>
        </row>
        <row r="243">
          <cell r="C243">
            <v>2510890</v>
          </cell>
          <cell r="D243" t="str">
            <v>Somerville School District</v>
          </cell>
          <cell r="E243">
            <v>669</v>
          </cell>
          <cell r="F243">
            <v>5552</v>
          </cell>
          <cell r="G243">
            <v>0.1204971181556196</v>
          </cell>
        </row>
        <row r="244">
          <cell r="C244">
            <v>2510920</v>
          </cell>
          <cell r="D244" t="str">
            <v>South Hadley School District</v>
          </cell>
          <cell r="E244">
            <v>165</v>
          </cell>
          <cell r="F244">
            <v>1971</v>
          </cell>
          <cell r="G244">
            <v>8.3713850837138504E-2</v>
          </cell>
        </row>
        <row r="245">
          <cell r="C245">
            <v>2510950</v>
          </cell>
          <cell r="D245" t="str">
            <v>Southampton School District</v>
          </cell>
          <cell r="E245">
            <v>17</v>
          </cell>
          <cell r="F245">
            <v>417</v>
          </cell>
          <cell r="G245">
            <v>4.0767386091127102E-2</v>
          </cell>
        </row>
        <row r="246">
          <cell r="C246">
            <v>2510980</v>
          </cell>
          <cell r="D246" t="str">
            <v>Southborough School District</v>
          </cell>
          <cell r="E246">
            <v>43</v>
          </cell>
          <cell r="F246">
            <v>1525</v>
          </cell>
          <cell r="G246">
            <v>2.8196721311475409E-2</v>
          </cell>
        </row>
        <row r="247">
          <cell r="C247">
            <v>2511010</v>
          </cell>
          <cell r="D247" t="str">
            <v>Southbridge School District</v>
          </cell>
          <cell r="E247">
            <v>588</v>
          </cell>
          <cell r="F247">
            <v>2616</v>
          </cell>
          <cell r="G247">
            <v>0.22477064220183487</v>
          </cell>
        </row>
        <row r="248">
          <cell r="C248">
            <v>2511040</v>
          </cell>
          <cell r="D248" t="str">
            <v>Southern Berkshire School District</v>
          </cell>
          <cell r="E248">
            <v>75</v>
          </cell>
          <cell r="F248">
            <v>868</v>
          </cell>
          <cell r="G248">
            <v>8.6405529953917051E-2</v>
          </cell>
        </row>
        <row r="249">
          <cell r="C249">
            <v>2500013</v>
          </cell>
          <cell r="D249" t="str">
            <v>Southwick-Tolland-Granville Regional School District</v>
          </cell>
          <cell r="E249">
            <v>132</v>
          </cell>
          <cell r="F249">
            <v>1847</v>
          </cell>
          <cell r="G249">
            <v>7.1467244179750949E-2</v>
          </cell>
        </row>
        <row r="250">
          <cell r="C250">
            <v>2500002</v>
          </cell>
          <cell r="D250" t="str">
            <v>Spencer-East Brookfield School District</v>
          </cell>
          <cell r="E250">
            <v>206</v>
          </cell>
          <cell r="F250">
            <v>2073</v>
          </cell>
          <cell r="G250">
            <v>9.9372889532079109E-2</v>
          </cell>
        </row>
        <row r="251">
          <cell r="C251">
            <v>2511130</v>
          </cell>
          <cell r="D251" t="str">
            <v>Springfield School District</v>
          </cell>
          <cell r="E251">
            <v>7293</v>
          </cell>
          <cell r="F251">
            <v>27208</v>
          </cell>
          <cell r="G251">
            <v>0.26804616289326666</v>
          </cell>
        </row>
        <row r="252">
          <cell r="C252">
            <v>2511220</v>
          </cell>
          <cell r="D252" t="str">
            <v>Stoneham School District</v>
          </cell>
          <cell r="E252">
            <v>145</v>
          </cell>
          <cell r="F252">
            <v>3122</v>
          </cell>
          <cell r="G252">
            <v>4.6444586803331196E-2</v>
          </cell>
        </row>
        <row r="253">
          <cell r="C253">
            <v>2511250</v>
          </cell>
          <cell r="D253" t="str">
            <v>Stoughton School District</v>
          </cell>
          <cell r="E253">
            <v>354</v>
          </cell>
          <cell r="F253">
            <v>4084</v>
          </cell>
          <cell r="G253">
            <v>8.6679725759059745E-2</v>
          </cell>
        </row>
        <row r="254">
          <cell r="C254">
            <v>2511310</v>
          </cell>
          <cell r="D254" t="str">
            <v>Sturbridge School District</v>
          </cell>
          <cell r="E254">
            <v>50</v>
          </cell>
          <cell r="F254">
            <v>830</v>
          </cell>
          <cell r="G254">
            <v>6.0240963855421686E-2</v>
          </cell>
        </row>
        <row r="255">
          <cell r="C255">
            <v>2511340</v>
          </cell>
          <cell r="D255" t="str">
            <v>Sudbury School District</v>
          </cell>
          <cell r="E255">
            <v>73</v>
          </cell>
          <cell r="F255">
            <v>3156</v>
          </cell>
          <cell r="G255">
            <v>2.3130544993662863E-2</v>
          </cell>
        </row>
        <row r="256">
          <cell r="C256">
            <v>2511370</v>
          </cell>
          <cell r="D256" t="str">
            <v>Sunderland School District</v>
          </cell>
          <cell r="E256">
            <v>12</v>
          </cell>
          <cell r="F256">
            <v>152</v>
          </cell>
          <cell r="G256">
            <v>7.8947368421052627E-2</v>
          </cell>
        </row>
        <row r="257">
          <cell r="C257">
            <v>2511400</v>
          </cell>
          <cell r="D257" t="str">
            <v>Sutton School District</v>
          </cell>
          <cell r="E257">
            <v>63</v>
          </cell>
          <cell r="F257">
            <v>1722</v>
          </cell>
          <cell r="G257">
            <v>3.6585365853658534E-2</v>
          </cell>
        </row>
        <row r="258">
          <cell r="C258">
            <v>2511430</v>
          </cell>
          <cell r="D258" t="str">
            <v>Swampscott School District</v>
          </cell>
          <cell r="E258">
            <v>109</v>
          </cell>
          <cell r="F258">
            <v>2474</v>
          </cell>
          <cell r="G258">
            <v>4.4058205335489084E-2</v>
          </cell>
        </row>
        <row r="259">
          <cell r="C259">
            <v>2511460</v>
          </cell>
          <cell r="D259" t="str">
            <v>Swansea School District</v>
          </cell>
          <cell r="E259">
            <v>177</v>
          </cell>
          <cell r="F259">
            <v>2323</v>
          </cell>
          <cell r="G259">
            <v>7.619457597933707E-2</v>
          </cell>
        </row>
        <row r="260">
          <cell r="C260">
            <v>2511490</v>
          </cell>
          <cell r="D260" t="str">
            <v>Tantasqua School District</v>
          </cell>
          <cell r="E260">
            <v>79</v>
          </cell>
          <cell r="F260">
            <v>1601</v>
          </cell>
          <cell r="G260">
            <v>4.9344159900062461E-2</v>
          </cell>
        </row>
        <row r="261">
          <cell r="C261">
            <v>2511520</v>
          </cell>
          <cell r="D261" t="str">
            <v>Taunton School District</v>
          </cell>
          <cell r="E261">
            <v>1353</v>
          </cell>
          <cell r="F261">
            <v>8607</v>
          </cell>
          <cell r="G261">
            <v>0.15719762983617985</v>
          </cell>
        </row>
        <row r="262">
          <cell r="C262">
            <v>2511580</v>
          </cell>
          <cell r="D262" t="str">
            <v>Tewksbury School District</v>
          </cell>
          <cell r="E262">
            <v>208</v>
          </cell>
          <cell r="F262">
            <v>4985</v>
          </cell>
          <cell r="G262">
            <v>4.1725175526579741E-2</v>
          </cell>
        </row>
        <row r="263">
          <cell r="C263">
            <v>2512570</v>
          </cell>
          <cell r="D263" t="str">
            <v>Tisbury School District</v>
          </cell>
          <cell r="E263">
            <v>54</v>
          </cell>
          <cell r="F263">
            <v>339</v>
          </cell>
          <cell r="G263">
            <v>0.15929203539823009</v>
          </cell>
        </row>
        <row r="264">
          <cell r="C264">
            <v>2511670</v>
          </cell>
          <cell r="D264" t="str">
            <v>Topsfield School District</v>
          </cell>
          <cell r="E264">
            <v>34</v>
          </cell>
          <cell r="F264">
            <v>608</v>
          </cell>
          <cell r="G264">
            <v>5.5921052631578948E-2</v>
          </cell>
        </row>
        <row r="265">
          <cell r="C265">
            <v>2511740</v>
          </cell>
          <cell r="D265" t="str">
            <v>Triton School District</v>
          </cell>
          <cell r="E265">
            <v>188</v>
          </cell>
          <cell r="F265">
            <v>3366</v>
          </cell>
          <cell r="G265">
            <v>5.5852644087938205E-2</v>
          </cell>
        </row>
        <row r="266">
          <cell r="C266">
            <v>2511730</v>
          </cell>
          <cell r="D266" t="str">
            <v>Truro School District</v>
          </cell>
          <cell r="E266">
            <v>3</v>
          </cell>
          <cell r="F266">
            <v>90</v>
          </cell>
          <cell r="G266">
            <v>3.3333333333333333E-2</v>
          </cell>
        </row>
        <row r="267">
          <cell r="C267">
            <v>2511760</v>
          </cell>
          <cell r="D267" t="str">
            <v>Tyngsborough School District</v>
          </cell>
          <cell r="E267">
            <v>76</v>
          </cell>
          <cell r="F267">
            <v>2242</v>
          </cell>
          <cell r="G267">
            <v>3.3898305084745763E-2</v>
          </cell>
        </row>
        <row r="268">
          <cell r="C268">
            <v>2500043</v>
          </cell>
          <cell r="D268" t="str">
            <v>Up-Island Regional School District</v>
          </cell>
          <cell r="E268">
            <v>32</v>
          </cell>
          <cell r="F268">
            <v>371</v>
          </cell>
          <cell r="G268">
            <v>8.6253369272237201E-2</v>
          </cell>
        </row>
        <row r="269">
          <cell r="C269">
            <v>2511850</v>
          </cell>
          <cell r="D269" t="str">
            <v>Uxbridge School District</v>
          </cell>
          <cell r="E269">
            <v>236</v>
          </cell>
          <cell r="F269">
            <v>2277</v>
          </cell>
          <cell r="G269">
            <v>0.103645147123408</v>
          </cell>
        </row>
        <row r="270">
          <cell r="C270">
            <v>2511880</v>
          </cell>
          <cell r="D270" t="str">
            <v>Wachusett School District</v>
          </cell>
          <cell r="E270">
            <v>250</v>
          </cell>
          <cell r="F270">
            <v>7597</v>
          </cell>
          <cell r="G270">
            <v>3.2907726734237197E-2</v>
          </cell>
        </row>
        <row r="271">
          <cell r="C271">
            <v>2511910</v>
          </cell>
          <cell r="D271" t="str">
            <v>Wakefield School District</v>
          </cell>
          <cell r="E271">
            <v>135</v>
          </cell>
          <cell r="F271">
            <v>3908</v>
          </cell>
          <cell r="G271">
            <v>3.4544524053224154E-2</v>
          </cell>
        </row>
        <row r="272">
          <cell r="C272">
            <v>2511940</v>
          </cell>
          <cell r="D272" t="str">
            <v>Wales School District</v>
          </cell>
          <cell r="E272">
            <v>17</v>
          </cell>
          <cell r="F272">
            <v>135</v>
          </cell>
          <cell r="G272">
            <v>0.12592592592592591</v>
          </cell>
        </row>
        <row r="273">
          <cell r="C273">
            <v>2511970</v>
          </cell>
          <cell r="D273" t="str">
            <v>Walpole School District</v>
          </cell>
          <cell r="E273">
            <v>127</v>
          </cell>
          <cell r="F273">
            <v>4503</v>
          </cell>
          <cell r="G273">
            <v>2.8203419942260714E-2</v>
          </cell>
        </row>
        <row r="274">
          <cell r="C274">
            <v>2512000</v>
          </cell>
          <cell r="D274" t="str">
            <v>Waltham School District</v>
          </cell>
          <cell r="E274">
            <v>524</v>
          </cell>
          <cell r="F274">
            <v>5570</v>
          </cell>
          <cell r="G274">
            <v>9.4075403949730699E-2</v>
          </cell>
        </row>
        <row r="275">
          <cell r="C275">
            <v>2512030</v>
          </cell>
          <cell r="D275" t="str">
            <v>Ware School District</v>
          </cell>
          <cell r="E275">
            <v>229</v>
          </cell>
          <cell r="F275">
            <v>1342</v>
          </cell>
          <cell r="G275">
            <v>0.1706408345752608</v>
          </cell>
        </row>
        <row r="276">
          <cell r="C276">
            <v>2512060</v>
          </cell>
          <cell r="D276" t="str">
            <v>Wareham School District</v>
          </cell>
          <cell r="E276">
            <v>441</v>
          </cell>
          <cell r="F276">
            <v>3084</v>
          </cell>
          <cell r="G276">
            <v>0.14299610894941633</v>
          </cell>
        </row>
        <row r="277">
          <cell r="C277">
            <v>2512180</v>
          </cell>
          <cell r="D277" t="str">
            <v>Watertown School District</v>
          </cell>
          <cell r="E277">
            <v>246</v>
          </cell>
          <cell r="F277">
            <v>3081</v>
          </cell>
          <cell r="G277">
            <v>7.9844206426484904E-2</v>
          </cell>
        </row>
        <row r="278">
          <cell r="C278">
            <v>2512210</v>
          </cell>
          <cell r="D278" t="str">
            <v>Wayland School District</v>
          </cell>
          <cell r="E278">
            <v>52</v>
          </cell>
          <cell r="F278">
            <v>2815</v>
          </cell>
          <cell r="G278">
            <v>1.8472468916518651E-2</v>
          </cell>
        </row>
        <row r="279">
          <cell r="C279">
            <v>2512240</v>
          </cell>
          <cell r="D279" t="str">
            <v>Webster School District</v>
          </cell>
          <cell r="E279">
            <v>422</v>
          </cell>
          <cell r="F279">
            <v>2334</v>
          </cell>
          <cell r="G279">
            <v>0.18080548414738645</v>
          </cell>
        </row>
        <row r="280">
          <cell r="C280">
            <v>2512270</v>
          </cell>
          <cell r="D280" t="str">
            <v>Wellesley School District</v>
          </cell>
          <cell r="E280">
            <v>161</v>
          </cell>
          <cell r="F280">
            <v>5640</v>
          </cell>
          <cell r="G280">
            <v>2.8546099290780141E-2</v>
          </cell>
        </row>
        <row r="281">
          <cell r="C281">
            <v>2512300</v>
          </cell>
          <cell r="D281" t="str">
            <v>Wellfleet School District</v>
          </cell>
          <cell r="E281">
            <v>7</v>
          </cell>
          <cell r="F281">
            <v>107</v>
          </cell>
          <cell r="G281">
            <v>6.5420560747663545E-2</v>
          </cell>
        </row>
        <row r="282">
          <cell r="C282">
            <v>2512390</v>
          </cell>
          <cell r="D282" t="str">
            <v>West Boylston School District</v>
          </cell>
          <cell r="E282">
            <v>90</v>
          </cell>
          <cell r="F282">
            <v>977</v>
          </cell>
          <cell r="G282">
            <v>9.2118730808597754E-2</v>
          </cell>
        </row>
        <row r="283">
          <cell r="C283">
            <v>2512420</v>
          </cell>
          <cell r="D283" t="str">
            <v>West Bridgewater School District</v>
          </cell>
          <cell r="E283">
            <v>63</v>
          </cell>
          <cell r="F283">
            <v>1074</v>
          </cell>
          <cell r="G283">
            <v>5.8659217877094973E-2</v>
          </cell>
        </row>
        <row r="284">
          <cell r="C284">
            <v>2512510</v>
          </cell>
          <cell r="D284" t="str">
            <v>West Springfield School District</v>
          </cell>
          <cell r="E284">
            <v>546</v>
          </cell>
          <cell r="F284">
            <v>3907</v>
          </cell>
          <cell r="G284">
            <v>0.13974916815971333</v>
          </cell>
        </row>
        <row r="285">
          <cell r="C285">
            <v>2512600</v>
          </cell>
          <cell r="D285" t="str">
            <v>Westborough School District</v>
          </cell>
          <cell r="E285">
            <v>115</v>
          </cell>
          <cell r="F285">
            <v>3294</v>
          </cell>
          <cell r="G285">
            <v>3.4911961141469341E-2</v>
          </cell>
        </row>
        <row r="286">
          <cell r="C286">
            <v>2512630</v>
          </cell>
          <cell r="D286" t="str">
            <v>Westfield School District</v>
          </cell>
          <cell r="E286">
            <v>619</v>
          </cell>
          <cell r="F286">
            <v>5971</v>
          </cell>
          <cell r="G286">
            <v>0.1036677273488528</v>
          </cell>
        </row>
        <row r="287">
          <cell r="C287">
            <v>2512660</v>
          </cell>
          <cell r="D287" t="str">
            <v>Westford School District</v>
          </cell>
          <cell r="E287">
            <v>105</v>
          </cell>
          <cell r="F287">
            <v>5318</v>
          </cell>
          <cell r="G287">
            <v>1.9744264761188415E-2</v>
          </cell>
        </row>
        <row r="288">
          <cell r="C288">
            <v>2512690</v>
          </cell>
          <cell r="D288" t="str">
            <v>Westhampton School District</v>
          </cell>
          <cell r="E288">
            <v>5</v>
          </cell>
          <cell r="F288">
            <v>114</v>
          </cell>
          <cell r="G288">
            <v>4.3859649122807015E-2</v>
          </cell>
        </row>
        <row r="289">
          <cell r="C289">
            <v>2512750</v>
          </cell>
          <cell r="D289" t="str">
            <v>Weston School District</v>
          </cell>
          <cell r="E289">
            <v>177</v>
          </cell>
          <cell r="F289">
            <v>2613</v>
          </cell>
          <cell r="G289">
            <v>6.7738231917336397E-2</v>
          </cell>
        </row>
        <row r="290">
          <cell r="C290">
            <v>2512780</v>
          </cell>
          <cell r="D290" t="str">
            <v>Westport School District</v>
          </cell>
          <cell r="E290">
            <v>164</v>
          </cell>
          <cell r="F290">
            <v>2226</v>
          </cell>
          <cell r="G290">
            <v>7.3674752920035932E-2</v>
          </cell>
        </row>
        <row r="291">
          <cell r="C291">
            <v>2512810</v>
          </cell>
          <cell r="D291" t="str">
            <v>Westwood School District</v>
          </cell>
          <cell r="E291">
            <v>52</v>
          </cell>
          <cell r="F291">
            <v>3331</v>
          </cell>
          <cell r="G291">
            <v>1.5610927649354548E-2</v>
          </cell>
        </row>
        <row r="292">
          <cell r="C292">
            <v>2512840</v>
          </cell>
          <cell r="D292" t="str">
            <v>Weymouth School District</v>
          </cell>
          <cell r="E292">
            <v>610</v>
          </cell>
          <cell r="F292">
            <v>7587</v>
          </cell>
          <cell r="G292">
            <v>8.0400685382891787E-2</v>
          </cell>
        </row>
        <row r="293">
          <cell r="C293">
            <v>2512870</v>
          </cell>
          <cell r="D293" t="str">
            <v>Whately School District</v>
          </cell>
          <cell r="E293">
            <v>3</v>
          </cell>
          <cell r="F293">
            <v>77</v>
          </cell>
          <cell r="G293">
            <v>3.896103896103896E-2</v>
          </cell>
        </row>
        <row r="294">
          <cell r="C294">
            <v>2512930</v>
          </cell>
          <cell r="D294" t="str">
            <v>Whitman-Hanson School District</v>
          </cell>
          <cell r="E294">
            <v>244</v>
          </cell>
          <cell r="F294">
            <v>4374</v>
          </cell>
          <cell r="G294">
            <v>5.5784179240969366E-2</v>
          </cell>
        </row>
        <row r="295">
          <cell r="C295">
            <v>2512990</v>
          </cell>
          <cell r="D295" t="str">
            <v>Williamsburg School District</v>
          </cell>
          <cell r="E295">
            <v>20</v>
          </cell>
          <cell r="F295">
            <v>153</v>
          </cell>
          <cell r="G295">
            <v>0.13071895424836602</v>
          </cell>
        </row>
        <row r="296">
          <cell r="C296">
            <v>2513050</v>
          </cell>
          <cell r="D296" t="str">
            <v>Wilmington School District</v>
          </cell>
          <cell r="E296">
            <v>117</v>
          </cell>
          <cell r="F296">
            <v>4268</v>
          </cell>
          <cell r="G296">
            <v>2.7413308341143392E-2</v>
          </cell>
        </row>
        <row r="297">
          <cell r="C297">
            <v>2513080</v>
          </cell>
          <cell r="D297" t="str">
            <v>Winchendon School District</v>
          </cell>
          <cell r="E297">
            <v>210</v>
          </cell>
          <cell r="F297">
            <v>1863</v>
          </cell>
          <cell r="G297">
            <v>0.11272141706924316</v>
          </cell>
        </row>
        <row r="298">
          <cell r="C298">
            <v>2513110</v>
          </cell>
          <cell r="D298" t="str">
            <v>Winchester School District</v>
          </cell>
          <cell r="E298">
            <v>94</v>
          </cell>
          <cell r="F298">
            <v>4675</v>
          </cell>
          <cell r="G298">
            <v>2.0106951871657754E-2</v>
          </cell>
        </row>
        <row r="299">
          <cell r="C299">
            <v>2513170</v>
          </cell>
          <cell r="D299" t="str">
            <v>Winthrop School District</v>
          </cell>
          <cell r="E299">
            <v>271</v>
          </cell>
          <cell r="F299">
            <v>2359</v>
          </cell>
          <cell r="G299">
            <v>0.1148791860958033</v>
          </cell>
        </row>
        <row r="300">
          <cell r="C300">
            <v>2513200</v>
          </cell>
          <cell r="D300" t="str">
            <v>Woburn School District</v>
          </cell>
          <cell r="E300">
            <v>404</v>
          </cell>
          <cell r="F300">
            <v>5243</v>
          </cell>
          <cell r="G300">
            <v>7.7055121113866101E-2</v>
          </cell>
        </row>
        <row r="301">
          <cell r="C301">
            <v>2513230</v>
          </cell>
          <cell r="D301" t="str">
            <v>Worcester School District</v>
          </cell>
          <cell r="E301">
            <v>5791</v>
          </cell>
          <cell r="F301">
            <v>25785</v>
          </cell>
          <cell r="G301">
            <v>0.22458793872406438</v>
          </cell>
        </row>
        <row r="302">
          <cell r="C302">
            <v>2513260</v>
          </cell>
          <cell r="D302" t="str">
            <v>Worthington School District</v>
          </cell>
          <cell r="E302">
            <v>20</v>
          </cell>
          <cell r="F302">
            <v>121</v>
          </cell>
          <cell r="G302">
            <v>0.16528925619834711</v>
          </cell>
        </row>
        <row r="303">
          <cell r="C303">
            <v>2513290</v>
          </cell>
          <cell r="D303" t="str">
            <v>Wrentham School District</v>
          </cell>
          <cell r="E303">
            <v>36</v>
          </cell>
          <cell r="F303">
            <v>1147</v>
          </cell>
          <cell r="G303">
            <v>3.1386224934612031E-2</v>
          </cell>
        </row>
      </sheetData>
      <sheetData sheetId="9">
        <row r="2">
          <cell r="A2" t="str">
            <v>0001</v>
          </cell>
          <cell r="B2" t="str">
            <v>Abington</v>
          </cell>
          <cell r="C2">
            <v>0</v>
          </cell>
          <cell r="D2" t="str">
            <v>2501650</v>
          </cell>
          <cell r="E2">
            <v>181.2503888024884</v>
          </cell>
          <cell r="F2">
            <v>2366</v>
          </cell>
          <cell r="G2">
            <v>7.6606250550502279</v>
          </cell>
          <cell r="H2" t="str">
            <v>Yes</v>
          </cell>
          <cell r="I2" t="str">
            <v>No</v>
          </cell>
          <cell r="J2" t="str">
            <v>Yes</v>
          </cell>
          <cell r="K2">
            <v>139511</v>
          </cell>
          <cell r="L2">
            <v>0</v>
          </cell>
          <cell r="M2">
            <v>64442</v>
          </cell>
          <cell r="N2">
            <v>67623</v>
          </cell>
          <cell r="O2">
            <v>132065</v>
          </cell>
          <cell r="P2">
            <v>271576</v>
          </cell>
        </row>
        <row r="3">
          <cell r="A3" t="str">
            <v>0003</v>
          </cell>
          <cell r="B3" t="str">
            <v>Acushnet</v>
          </cell>
          <cell r="C3">
            <v>0</v>
          </cell>
          <cell r="D3" t="str">
            <v>2501740</v>
          </cell>
          <cell r="E3">
            <v>77.092857142857142</v>
          </cell>
          <cell r="F3">
            <v>833</v>
          </cell>
          <cell r="G3">
            <v>9.2548447950608814</v>
          </cell>
          <cell r="H3" t="str">
            <v>Yes</v>
          </cell>
          <cell r="I3" t="str">
            <v>No</v>
          </cell>
          <cell r="J3" t="str">
            <v>Yes</v>
          </cell>
          <cell r="K3">
            <v>59408</v>
          </cell>
          <cell r="L3">
            <v>0</v>
          </cell>
          <cell r="M3">
            <v>27441</v>
          </cell>
          <cell r="N3">
            <v>28814</v>
          </cell>
          <cell r="O3">
            <v>56255</v>
          </cell>
          <cell r="P3">
            <v>115663</v>
          </cell>
        </row>
        <row r="4">
          <cell r="A4" t="str">
            <v>0005</v>
          </cell>
          <cell r="B4" t="str">
            <v>Agawam</v>
          </cell>
          <cell r="C4">
            <v>0</v>
          </cell>
          <cell r="D4" t="str">
            <v>2501800</v>
          </cell>
          <cell r="E4">
            <v>362.26865671641815</v>
          </cell>
          <cell r="F4">
            <v>3922</v>
          </cell>
          <cell r="G4">
            <v>9.2368346944522735</v>
          </cell>
          <cell r="H4" t="str">
            <v>Yes</v>
          </cell>
          <cell r="I4" t="str">
            <v>No</v>
          </cell>
          <cell r="J4" t="str">
            <v>Yes</v>
          </cell>
          <cell r="K4">
            <v>334636</v>
          </cell>
          <cell r="L4">
            <v>0</v>
          </cell>
          <cell r="M4">
            <v>129372</v>
          </cell>
          <cell r="N4">
            <v>139910</v>
          </cell>
          <cell r="O4">
            <v>269282</v>
          </cell>
          <cell r="P4">
            <v>603918</v>
          </cell>
        </row>
        <row r="5">
          <cell r="A5" t="str">
            <v>0007</v>
          </cell>
          <cell r="B5" t="str">
            <v>Amesbury</v>
          </cell>
          <cell r="C5">
            <v>0</v>
          </cell>
          <cell r="D5" t="str">
            <v>2501860</v>
          </cell>
          <cell r="E5">
            <v>161.36842105263165</v>
          </cell>
          <cell r="F5">
            <v>2319</v>
          </cell>
          <cell r="G5">
            <v>6.9585347586300834</v>
          </cell>
          <cell r="H5" t="str">
            <v>Yes</v>
          </cell>
          <cell r="I5" t="str">
            <v>No</v>
          </cell>
          <cell r="J5" t="str">
            <v>Yes</v>
          </cell>
          <cell r="K5">
            <v>138775</v>
          </cell>
          <cell r="L5">
            <v>0</v>
          </cell>
          <cell r="M5">
            <v>58021</v>
          </cell>
          <cell r="N5">
            <v>60997</v>
          </cell>
          <cell r="O5">
            <v>119018</v>
          </cell>
          <cell r="P5">
            <v>257793</v>
          </cell>
        </row>
        <row r="6">
          <cell r="A6" t="str">
            <v>0008</v>
          </cell>
          <cell r="B6" t="str">
            <v>Amherst</v>
          </cell>
          <cell r="C6">
            <v>0</v>
          </cell>
          <cell r="D6" t="str">
            <v>2501890</v>
          </cell>
          <cell r="E6">
            <v>133.93063583815027</v>
          </cell>
          <cell r="F6">
            <v>1193</v>
          </cell>
          <cell r="G6">
            <v>11.226373498587616</v>
          </cell>
          <cell r="H6" t="str">
            <v>Yes</v>
          </cell>
          <cell r="I6" t="str">
            <v>No</v>
          </cell>
          <cell r="J6" t="str">
            <v>Yes</v>
          </cell>
          <cell r="K6">
            <v>110025</v>
          </cell>
          <cell r="L6">
            <v>0</v>
          </cell>
          <cell r="M6">
            <v>47739</v>
          </cell>
          <cell r="N6">
            <v>50164</v>
          </cell>
          <cell r="O6">
            <v>97903</v>
          </cell>
          <cell r="P6">
            <v>207928</v>
          </cell>
        </row>
        <row r="7">
          <cell r="A7" t="str">
            <v>0009</v>
          </cell>
          <cell r="B7" t="str">
            <v>Andover</v>
          </cell>
          <cell r="C7">
            <v>0</v>
          </cell>
          <cell r="D7" t="str">
            <v>2501950</v>
          </cell>
          <cell r="E7">
            <v>168.70810810810812</v>
          </cell>
          <cell r="F7">
            <v>6636</v>
          </cell>
          <cell r="G7">
            <v>2.5423162764934921</v>
          </cell>
          <cell r="H7" t="str">
            <v>Yes</v>
          </cell>
          <cell r="I7" t="str">
            <v>No</v>
          </cell>
          <cell r="J7" t="str">
            <v>No</v>
          </cell>
          <cell r="K7">
            <v>150884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150884</v>
          </cell>
        </row>
        <row r="8">
          <cell r="A8" t="str">
            <v>0010</v>
          </cell>
          <cell r="B8" t="str">
            <v>Arlington</v>
          </cell>
          <cell r="C8">
            <v>0</v>
          </cell>
          <cell r="D8" t="str">
            <v>2501980</v>
          </cell>
          <cell r="E8">
            <v>153.85474860335205</v>
          </cell>
          <cell r="F8">
            <v>5771</v>
          </cell>
          <cell r="G8">
            <v>2.6659980697167223</v>
          </cell>
          <cell r="H8" t="str">
            <v>Yes</v>
          </cell>
          <cell r="I8" t="str">
            <v>No</v>
          </cell>
          <cell r="J8" t="str">
            <v>No</v>
          </cell>
          <cell r="K8">
            <v>137822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137822</v>
          </cell>
        </row>
        <row r="9">
          <cell r="A9" t="str">
            <v>0014</v>
          </cell>
          <cell r="B9" t="str">
            <v>Ashland</v>
          </cell>
          <cell r="C9">
            <v>0</v>
          </cell>
          <cell r="D9" t="str">
            <v>2502100</v>
          </cell>
          <cell r="E9">
            <v>113.4433962264151</v>
          </cell>
          <cell r="F9">
            <v>2836</v>
          </cell>
          <cell r="G9">
            <v>4.0001197541049045</v>
          </cell>
          <cell r="H9" t="str">
            <v>Yes</v>
          </cell>
          <cell r="I9" t="str">
            <v>No</v>
          </cell>
          <cell r="J9" t="str">
            <v>No</v>
          </cell>
          <cell r="K9">
            <v>100624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100624</v>
          </cell>
        </row>
        <row r="10">
          <cell r="A10" t="str">
            <v>0016</v>
          </cell>
          <cell r="B10" t="str">
            <v>Attleboro</v>
          </cell>
          <cell r="C10">
            <v>0</v>
          </cell>
          <cell r="D10" t="str">
            <v>2502190</v>
          </cell>
          <cell r="E10">
            <v>667.6425269645614</v>
          </cell>
          <cell r="F10">
            <v>6307</v>
          </cell>
          <cell r="G10">
            <v>10.585738496346304</v>
          </cell>
          <cell r="H10" t="str">
            <v>Yes</v>
          </cell>
          <cell r="I10" t="str">
            <v>No</v>
          </cell>
          <cell r="J10" t="str">
            <v>Yes</v>
          </cell>
          <cell r="K10">
            <v>515062</v>
          </cell>
          <cell r="L10">
            <v>0</v>
          </cell>
          <cell r="M10">
            <v>239295</v>
          </cell>
          <cell r="N10">
            <v>251330</v>
          </cell>
          <cell r="O10">
            <v>490625</v>
          </cell>
          <cell r="P10">
            <v>1005687</v>
          </cell>
        </row>
        <row r="11">
          <cell r="A11" t="str">
            <v>0017</v>
          </cell>
          <cell r="B11" t="str">
            <v>Auburn</v>
          </cell>
          <cell r="C11">
            <v>0</v>
          </cell>
          <cell r="D11" t="str">
            <v>2502220</v>
          </cell>
          <cell r="E11">
            <v>156.35563380281698</v>
          </cell>
          <cell r="F11">
            <v>2277</v>
          </cell>
          <cell r="G11">
            <v>6.8667384190960465</v>
          </cell>
          <cell r="H11" t="str">
            <v>Yes</v>
          </cell>
          <cell r="I11" t="str">
            <v>No</v>
          </cell>
          <cell r="J11" t="str">
            <v>Yes</v>
          </cell>
          <cell r="K11">
            <v>120469</v>
          </cell>
          <cell r="L11">
            <v>0</v>
          </cell>
          <cell r="M11">
            <v>55670</v>
          </cell>
          <cell r="N11">
            <v>58462</v>
          </cell>
          <cell r="O11">
            <v>114132</v>
          </cell>
          <cell r="P11">
            <v>234601</v>
          </cell>
        </row>
        <row r="12">
          <cell r="A12" t="str">
            <v>0018</v>
          </cell>
          <cell r="B12" t="str">
            <v>Avon</v>
          </cell>
          <cell r="C12">
            <v>0</v>
          </cell>
          <cell r="D12" t="str">
            <v>2502250</v>
          </cell>
          <cell r="E12">
            <v>47.806451612903203</v>
          </cell>
          <cell r="F12">
            <v>566</v>
          </cell>
          <cell r="G12">
            <v>8.446369542915761</v>
          </cell>
          <cell r="H12" t="str">
            <v>Yes</v>
          </cell>
          <cell r="I12" t="str">
            <v>No</v>
          </cell>
          <cell r="J12" t="str">
            <v>Yes</v>
          </cell>
          <cell r="K12">
            <v>36903</v>
          </cell>
          <cell r="L12">
            <v>0</v>
          </cell>
          <cell r="M12">
            <v>17039</v>
          </cell>
          <cell r="N12">
            <v>17903</v>
          </cell>
          <cell r="O12">
            <v>34942</v>
          </cell>
          <cell r="P12">
            <v>71845</v>
          </cell>
        </row>
        <row r="13">
          <cell r="A13" t="str">
            <v>0020</v>
          </cell>
          <cell r="B13" t="str">
            <v>Barnstable</v>
          </cell>
          <cell r="C13">
            <v>0</v>
          </cell>
          <cell r="D13" t="str">
            <v>2502310</v>
          </cell>
          <cell r="E13">
            <v>555.29469069654124</v>
          </cell>
          <cell r="F13">
            <v>4680</v>
          </cell>
          <cell r="G13">
            <v>11.865271168729514</v>
          </cell>
          <cell r="H13" t="str">
            <v>Yes</v>
          </cell>
          <cell r="I13" t="str">
            <v>No</v>
          </cell>
          <cell r="J13" t="str">
            <v>Yes</v>
          </cell>
          <cell r="K13">
            <v>428499</v>
          </cell>
          <cell r="L13">
            <v>0</v>
          </cell>
          <cell r="M13">
            <v>201515</v>
          </cell>
          <cell r="N13">
            <v>211733</v>
          </cell>
          <cell r="O13">
            <v>413248</v>
          </cell>
          <cell r="P13">
            <v>841747</v>
          </cell>
        </row>
        <row r="14">
          <cell r="A14" t="str">
            <v>0023</v>
          </cell>
          <cell r="B14" t="str">
            <v>Bedford</v>
          </cell>
          <cell r="C14">
            <v>0</v>
          </cell>
          <cell r="D14" t="str">
            <v>2502400</v>
          </cell>
          <cell r="E14">
            <v>59.793594306049826</v>
          </cell>
          <cell r="F14">
            <v>2308</v>
          </cell>
          <cell r="G14">
            <v>2.5907103252187964</v>
          </cell>
          <cell r="H14" t="str">
            <v>Yes</v>
          </cell>
          <cell r="I14" t="str">
            <v>No</v>
          </cell>
          <cell r="J14" t="str">
            <v>No</v>
          </cell>
          <cell r="K14">
            <v>53385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53385</v>
          </cell>
        </row>
        <row r="15">
          <cell r="A15" t="str">
            <v>0024</v>
          </cell>
          <cell r="B15" t="str">
            <v>Belchertown</v>
          </cell>
          <cell r="C15">
            <v>0</v>
          </cell>
          <cell r="D15" t="str">
            <v>2502430</v>
          </cell>
          <cell r="E15">
            <v>158.4333996023858</v>
          </cell>
          <cell r="F15">
            <v>2341</v>
          </cell>
          <cell r="G15">
            <v>6.7677658950186164</v>
          </cell>
          <cell r="H15" t="str">
            <v>Yes</v>
          </cell>
          <cell r="I15" t="str">
            <v>No</v>
          </cell>
          <cell r="J15" t="str">
            <v>Yes</v>
          </cell>
          <cell r="K15">
            <v>121971</v>
          </cell>
          <cell r="L15">
            <v>0</v>
          </cell>
          <cell r="M15">
            <v>56377</v>
          </cell>
          <cell r="N15">
            <v>59184</v>
          </cell>
          <cell r="O15">
            <v>115561</v>
          </cell>
          <cell r="P15">
            <v>237532</v>
          </cell>
        </row>
        <row r="16">
          <cell r="A16" t="str">
            <v>0025</v>
          </cell>
          <cell r="B16" t="str">
            <v>Bellingham</v>
          </cell>
          <cell r="C16">
            <v>0</v>
          </cell>
          <cell r="D16" t="str">
            <v>2502460</v>
          </cell>
          <cell r="E16">
            <v>144.68235294117645</v>
          </cell>
          <cell r="F16">
            <v>2439</v>
          </cell>
          <cell r="G16">
            <v>5.9320357909461441</v>
          </cell>
          <cell r="H16" t="str">
            <v>Yes</v>
          </cell>
          <cell r="I16" t="str">
            <v>No</v>
          </cell>
          <cell r="J16" t="str">
            <v>Yes</v>
          </cell>
          <cell r="K16">
            <v>110976</v>
          </cell>
          <cell r="L16">
            <v>0</v>
          </cell>
          <cell r="M16">
            <v>54792</v>
          </cell>
          <cell r="N16">
            <v>57546</v>
          </cell>
          <cell r="O16">
            <v>112338</v>
          </cell>
          <cell r="P16">
            <v>223314</v>
          </cell>
        </row>
        <row r="17">
          <cell r="A17" t="str">
            <v>0026</v>
          </cell>
          <cell r="B17" t="str">
            <v>Belmont</v>
          </cell>
          <cell r="C17">
            <v>0</v>
          </cell>
          <cell r="D17" t="str">
            <v>2502490</v>
          </cell>
          <cell r="E17">
            <v>134.63414634146335</v>
          </cell>
          <cell r="F17">
            <v>4393</v>
          </cell>
          <cell r="G17">
            <v>3.064742689311708</v>
          </cell>
          <cell r="H17" t="str">
            <v>Yes</v>
          </cell>
          <cell r="I17" t="str">
            <v>No</v>
          </cell>
          <cell r="J17" t="str">
            <v>No</v>
          </cell>
          <cell r="K17">
            <v>120416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120416</v>
          </cell>
        </row>
        <row r="18">
          <cell r="A18" t="str">
            <v>0027</v>
          </cell>
          <cell r="B18" t="str">
            <v>Berkley</v>
          </cell>
          <cell r="C18">
            <v>0</v>
          </cell>
          <cell r="D18" t="str">
            <v>2502520</v>
          </cell>
          <cell r="E18">
            <v>61</v>
          </cell>
          <cell r="F18">
            <v>822</v>
          </cell>
          <cell r="G18">
            <v>7.4209245742092467</v>
          </cell>
          <cell r="H18" t="str">
            <v>Yes</v>
          </cell>
          <cell r="I18" t="str">
            <v>No</v>
          </cell>
          <cell r="J18" t="str">
            <v>Yes</v>
          </cell>
          <cell r="K18">
            <v>53801</v>
          </cell>
          <cell r="L18">
            <v>0</v>
          </cell>
          <cell r="M18">
            <v>21766</v>
          </cell>
          <cell r="N18">
            <v>22885</v>
          </cell>
          <cell r="O18">
            <v>44651</v>
          </cell>
          <cell r="P18">
            <v>98452</v>
          </cell>
        </row>
        <row r="19">
          <cell r="A19" t="str">
            <v>0030</v>
          </cell>
          <cell r="B19" t="str">
            <v>Beverly</v>
          </cell>
          <cell r="C19">
            <v>0</v>
          </cell>
          <cell r="D19" t="str">
            <v>2502640</v>
          </cell>
          <cell r="E19">
            <v>405.20305343511433</v>
          </cell>
          <cell r="F19">
            <v>5183</v>
          </cell>
          <cell r="G19">
            <v>7.8179250132184892</v>
          </cell>
          <cell r="H19" t="str">
            <v>Yes</v>
          </cell>
          <cell r="I19" t="str">
            <v>No</v>
          </cell>
          <cell r="J19" t="str">
            <v>Yes</v>
          </cell>
          <cell r="K19">
            <v>358595</v>
          </cell>
          <cell r="L19">
            <v>0</v>
          </cell>
          <cell r="M19">
            <v>144571</v>
          </cell>
          <cell r="N19">
            <v>151992</v>
          </cell>
          <cell r="O19">
            <v>296563</v>
          </cell>
          <cell r="P19">
            <v>655158</v>
          </cell>
        </row>
        <row r="20">
          <cell r="A20" t="str">
            <v>0031</v>
          </cell>
          <cell r="B20" t="str">
            <v>Billerica</v>
          </cell>
          <cell r="C20">
            <v>0</v>
          </cell>
          <cell r="D20" t="str">
            <v>2502670</v>
          </cell>
          <cell r="E20">
            <v>260.96896217264828</v>
          </cell>
          <cell r="F20">
            <v>6382</v>
          </cell>
          <cell r="G20">
            <v>4.0891407422853066</v>
          </cell>
          <cell r="H20" t="str">
            <v>Yes</v>
          </cell>
          <cell r="I20" t="str">
            <v>No</v>
          </cell>
          <cell r="J20" t="str">
            <v>No</v>
          </cell>
          <cell r="K20">
            <v>233131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233131</v>
          </cell>
        </row>
        <row r="21">
          <cell r="A21" t="str">
            <v>0035</v>
          </cell>
          <cell r="B21" t="str">
            <v>Boston</v>
          </cell>
          <cell r="C21">
            <v>0</v>
          </cell>
          <cell r="D21" t="str">
            <v>2502790</v>
          </cell>
          <cell r="E21">
            <v>15632.87402446604</v>
          </cell>
          <cell r="F21">
            <v>60829</v>
          </cell>
          <cell r="G21">
            <v>25.699705772684151</v>
          </cell>
          <cell r="H21" t="str">
            <v>Yes</v>
          </cell>
          <cell r="I21" t="str">
            <v>Yes</v>
          </cell>
          <cell r="J21" t="str">
            <v>Yes</v>
          </cell>
          <cell r="K21">
            <v>10397480</v>
          </cell>
          <cell r="L21">
            <v>3561561</v>
          </cell>
          <cell r="M21">
            <v>12438920</v>
          </cell>
          <cell r="N21">
            <v>16605704</v>
          </cell>
          <cell r="O21">
            <v>29044624</v>
          </cell>
          <cell r="P21">
            <v>43003665</v>
          </cell>
        </row>
        <row r="22">
          <cell r="A22" t="str">
            <v>0036</v>
          </cell>
          <cell r="B22" t="str">
            <v>Bourne</v>
          </cell>
          <cell r="C22">
            <v>0</v>
          </cell>
          <cell r="D22" t="str">
            <v>2502820</v>
          </cell>
          <cell r="E22">
            <v>138.55172413793113</v>
          </cell>
          <cell r="F22">
            <v>2000</v>
          </cell>
          <cell r="G22">
            <v>6.9275862068965566</v>
          </cell>
          <cell r="H22" t="str">
            <v>Yes</v>
          </cell>
          <cell r="I22" t="str">
            <v>No</v>
          </cell>
          <cell r="J22" t="str">
            <v>Yes</v>
          </cell>
          <cell r="K22">
            <v>128810</v>
          </cell>
          <cell r="L22">
            <v>0</v>
          </cell>
          <cell r="M22">
            <v>51153</v>
          </cell>
          <cell r="N22">
            <v>53767</v>
          </cell>
          <cell r="O22">
            <v>104920</v>
          </cell>
          <cell r="P22">
            <v>233730</v>
          </cell>
        </row>
        <row r="23">
          <cell r="A23" t="str">
            <v>0038</v>
          </cell>
          <cell r="B23" t="str">
            <v>Boxford</v>
          </cell>
          <cell r="C23">
            <v>0</v>
          </cell>
          <cell r="D23" t="str">
            <v>2502880</v>
          </cell>
          <cell r="E23">
            <v>21</v>
          </cell>
          <cell r="F23">
            <v>865</v>
          </cell>
          <cell r="G23">
            <v>2.4277456647398843</v>
          </cell>
          <cell r="H23" t="str">
            <v>Yes</v>
          </cell>
          <cell r="I23" t="str">
            <v>No</v>
          </cell>
          <cell r="J23" t="str">
            <v>No</v>
          </cell>
          <cell r="K23">
            <v>47968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47968</v>
          </cell>
        </row>
        <row r="24">
          <cell r="A24" t="str">
            <v>0040</v>
          </cell>
          <cell r="B24" t="str">
            <v>Braintree</v>
          </cell>
          <cell r="C24">
            <v>0</v>
          </cell>
          <cell r="D24" t="str">
            <v>2502940</v>
          </cell>
          <cell r="E24">
            <v>315.83142389525352</v>
          </cell>
          <cell r="F24">
            <v>5625</v>
          </cell>
          <cell r="G24">
            <v>5.6147808692489516</v>
          </cell>
          <cell r="H24" t="str">
            <v>Yes</v>
          </cell>
          <cell r="I24" t="str">
            <v>No</v>
          </cell>
          <cell r="J24" t="str">
            <v>Yes</v>
          </cell>
          <cell r="K24">
            <v>249531</v>
          </cell>
          <cell r="L24">
            <v>0</v>
          </cell>
          <cell r="M24">
            <v>112560</v>
          </cell>
          <cell r="N24">
            <v>118268</v>
          </cell>
          <cell r="O24">
            <v>230828</v>
          </cell>
          <cell r="P24">
            <v>480359</v>
          </cell>
        </row>
        <row r="25">
          <cell r="A25" t="str">
            <v>0041</v>
          </cell>
          <cell r="B25" t="str">
            <v>Brewster</v>
          </cell>
          <cell r="C25">
            <v>0</v>
          </cell>
          <cell r="D25" t="str">
            <v>2502970</v>
          </cell>
          <cell r="E25">
            <v>66</v>
          </cell>
          <cell r="F25">
            <v>410</v>
          </cell>
          <cell r="G25">
            <v>16.097560975609756</v>
          </cell>
          <cell r="H25" t="str">
            <v>Yes</v>
          </cell>
          <cell r="I25" t="str">
            <v>Yes</v>
          </cell>
          <cell r="J25" t="str">
            <v>Yes</v>
          </cell>
          <cell r="K25">
            <v>49623</v>
          </cell>
          <cell r="L25">
            <v>14637</v>
          </cell>
          <cell r="M25">
            <v>24057</v>
          </cell>
          <cell r="N25">
            <v>25109</v>
          </cell>
          <cell r="O25">
            <v>49166</v>
          </cell>
          <cell r="P25">
            <v>113426</v>
          </cell>
        </row>
        <row r="26">
          <cell r="A26" t="str">
            <v>0043</v>
          </cell>
          <cell r="B26" t="str">
            <v>Brimfield</v>
          </cell>
          <cell r="C26">
            <v>0</v>
          </cell>
          <cell r="D26" t="str">
            <v>2503060</v>
          </cell>
          <cell r="E26">
            <v>31</v>
          </cell>
          <cell r="F26">
            <v>265</v>
          </cell>
          <cell r="G26">
            <v>11.69811320754717</v>
          </cell>
          <cell r="H26" t="str">
            <v>Yes</v>
          </cell>
          <cell r="I26" t="str">
            <v>No</v>
          </cell>
          <cell r="J26" t="str">
            <v>Yes</v>
          </cell>
          <cell r="K26">
            <v>27469</v>
          </cell>
          <cell r="L26">
            <v>0</v>
          </cell>
          <cell r="M26">
            <v>11061</v>
          </cell>
          <cell r="N26">
            <v>11629</v>
          </cell>
          <cell r="O26">
            <v>22690</v>
          </cell>
          <cell r="P26">
            <v>50159</v>
          </cell>
        </row>
        <row r="27">
          <cell r="A27" t="str">
            <v>0044</v>
          </cell>
          <cell r="B27" t="str">
            <v>Brockton</v>
          </cell>
          <cell r="C27">
            <v>0</v>
          </cell>
          <cell r="D27" t="str">
            <v>2503090</v>
          </cell>
          <cell r="E27">
            <v>2685.3191873589185</v>
          </cell>
          <cell r="F27">
            <v>13305</v>
          </cell>
          <cell r="G27">
            <v>20.182782317616823</v>
          </cell>
          <cell r="H27" t="str">
            <v>Yes</v>
          </cell>
          <cell r="I27" t="str">
            <v>Yes</v>
          </cell>
          <cell r="J27" t="str">
            <v>Yes</v>
          </cell>
          <cell r="K27">
            <v>1939743</v>
          </cell>
          <cell r="L27">
            <v>629835</v>
          </cell>
          <cell r="M27">
            <v>1442011</v>
          </cell>
          <cell r="N27">
            <v>1576156</v>
          </cell>
          <cell r="O27">
            <v>3018167</v>
          </cell>
          <cell r="P27">
            <v>5587745</v>
          </cell>
        </row>
        <row r="28">
          <cell r="A28" t="str">
            <v>0045</v>
          </cell>
          <cell r="B28" t="str">
            <v>Brookfield</v>
          </cell>
          <cell r="C28">
            <v>0</v>
          </cell>
          <cell r="D28" t="str">
            <v>2503120</v>
          </cell>
          <cell r="E28">
            <v>16.776315789473685</v>
          </cell>
          <cell r="F28">
            <v>234</v>
          </cell>
          <cell r="G28">
            <v>7.1693657219973002</v>
          </cell>
          <cell r="H28" t="str">
            <v>Yes</v>
          </cell>
          <cell r="I28" t="str">
            <v>Yes</v>
          </cell>
          <cell r="J28" t="str">
            <v>Yes</v>
          </cell>
          <cell r="K28">
            <v>30186</v>
          </cell>
          <cell r="L28">
            <v>7600</v>
          </cell>
          <cell r="M28">
            <v>12754</v>
          </cell>
          <cell r="N28">
            <v>13042</v>
          </cell>
          <cell r="O28">
            <v>25796</v>
          </cell>
          <cell r="P28">
            <v>63582</v>
          </cell>
        </row>
        <row r="29">
          <cell r="A29" t="str">
            <v>0046</v>
          </cell>
          <cell r="B29" t="str">
            <v>Brookline</v>
          </cell>
          <cell r="C29">
            <v>0</v>
          </cell>
          <cell r="D29" t="str">
            <v>2503150</v>
          </cell>
          <cell r="E29">
            <v>328.17931034482757</v>
          </cell>
          <cell r="F29">
            <v>6848</v>
          </cell>
          <cell r="G29">
            <v>4.7923380599419909</v>
          </cell>
          <cell r="H29" t="str">
            <v>Yes</v>
          </cell>
          <cell r="I29" t="str">
            <v>No</v>
          </cell>
          <cell r="J29" t="str">
            <v>No</v>
          </cell>
          <cell r="K29">
            <v>292823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292823</v>
          </cell>
        </row>
        <row r="30">
          <cell r="A30" t="str">
            <v>0048</v>
          </cell>
          <cell r="B30" t="str">
            <v>Burlington</v>
          </cell>
          <cell r="C30">
            <v>0</v>
          </cell>
          <cell r="D30" t="str">
            <v>2503240</v>
          </cell>
          <cell r="E30">
            <v>152.22368421052627</v>
          </cell>
          <cell r="F30">
            <v>3774</v>
          </cell>
          <cell r="G30">
            <v>4.0334839483446281</v>
          </cell>
          <cell r="H30" t="str">
            <v>Yes</v>
          </cell>
          <cell r="I30" t="str">
            <v>No</v>
          </cell>
          <cell r="J30" t="str">
            <v>No</v>
          </cell>
          <cell r="K30">
            <v>126372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126372</v>
          </cell>
        </row>
        <row r="31">
          <cell r="A31" t="str">
            <v>0049</v>
          </cell>
          <cell r="B31" t="str">
            <v>Cambridge</v>
          </cell>
          <cell r="C31">
            <v>0</v>
          </cell>
          <cell r="D31" t="str">
            <v>2503270</v>
          </cell>
          <cell r="E31">
            <v>679.77100565955618</v>
          </cell>
          <cell r="F31">
            <v>6852</v>
          </cell>
          <cell r="G31">
            <v>9.9207677416747835</v>
          </cell>
          <cell r="H31" t="str">
            <v>Yes</v>
          </cell>
          <cell r="I31" t="str">
            <v>No</v>
          </cell>
          <cell r="J31" t="str">
            <v>Yes</v>
          </cell>
          <cell r="K31">
            <v>576759</v>
          </cell>
          <cell r="L31">
            <v>0</v>
          </cell>
          <cell r="M31">
            <v>257755</v>
          </cell>
          <cell r="N31">
            <v>270895</v>
          </cell>
          <cell r="O31">
            <v>528650</v>
          </cell>
          <cell r="P31">
            <v>1105409</v>
          </cell>
        </row>
        <row r="32">
          <cell r="A32" t="str">
            <v>0050</v>
          </cell>
          <cell r="B32" t="str">
            <v>Canton</v>
          </cell>
          <cell r="C32">
            <v>0</v>
          </cell>
          <cell r="D32" t="str">
            <v>2503300</v>
          </cell>
          <cell r="E32">
            <v>166.77215189873422</v>
          </cell>
          <cell r="F32">
            <v>3587</v>
          </cell>
          <cell r="G32">
            <v>4.6493490911272435</v>
          </cell>
          <cell r="H32" t="str">
            <v>Yes</v>
          </cell>
          <cell r="I32" t="str">
            <v>No</v>
          </cell>
          <cell r="J32" t="str">
            <v>No</v>
          </cell>
          <cell r="K32">
            <v>138310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138310</v>
          </cell>
        </row>
        <row r="33">
          <cell r="A33" t="str">
            <v>0051</v>
          </cell>
          <cell r="B33" t="str">
            <v>Carlisle</v>
          </cell>
          <cell r="C33">
            <v>0</v>
          </cell>
          <cell r="D33" t="str">
            <v>2503330</v>
          </cell>
          <cell r="E33">
            <v>18</v>
          </cell>
          <cell r="F33">
            <v>703</v>
          </cell>
          <cell r="G33">
            <v>2.5604551920341394</v>
          </cell>
          <cell r="H33" t="str">
            <v>Yes</v>
          </cell>
          <cell r="I33" t="str">
            <v>No</v>
          </cell>
          <cell r="J33" t="str">
            <v>No</v>
          </cell>
          <cell r="K33">
            <v>15191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15191</v>
          </cell>
        </row>
        <row r="34">
          <cell r="A34" t="str">
            <v>0052</v>
          </cell>
          <cell r="B34" t="str">
            <v>Carver</v>
          </cell>
          <cell r="C34">
            <v>0</v>
          </cell>
          <cell r="D34" t="str">
            <v>2503360</v>
          </cell>
          <cell r="E34">
            <v>117.76000000000005</v>
          </cell>
          <cell r="F34">
            <v>1658</v>
          </cell>
          <cell r="G34">
            <v>7.1025331724969876</v>
          </cell>
          <cell r="H34" t="str">
            <v>Yes</v>
          </cell>
          <cell r="I34" t="str">
            <v>No</v>
          </cell>
          <cell r="J34" t="str">
            <v>Yes</v>
          </cell>
          <cell r="K34">
            <v>90864</v>
          </cell>
          <cell r="L34">
            <v>0</v>
          </cell>
          <cell r="M34">
            <v>42083</v>
          </cell>
          <cell r="N34">
            <v>44218</v>
          </cell>
          <cell r="O34">
            <v>86301</v>
          </cell>
          <cell r="P34">
            <v>177165</v>
          </cell>
        </row>
        <row r="35">
          <cell r="A35" t="str">
            <v>0056</v>
          </cell>
          <cell r="B35" t="str">
            <v>Chelmsford</v>
          </cell>
          <cell r="C35">
            <v>0</v>
          </cell>
          <cell r="D35" t="str">
            <v>2503510</v>
          </cell>
          <cell r="E35">
            <v>226.14686248331122</v>
          </cell>
          <cell r="F35">
            <v>5601</v>
          </cell>
          <cell r="G35">
            <v>4.0376158272328375</v>
          </cell>
          <cell r="H35" t="str">
            <v>Yes</v>
          </cell>
          <cell r="I35" t="str">
            <v>No</v>
          </cell>
          <cell r="J35" t="str">
            <v>No</v>
          </cell>
          <cell r="K35">
            <v>198356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198356</v>
          </cell>
        </row>
        <row r="36">
          <cell r="A36" t="str">
            <v>0057</v>
          </cell>
          <cell r="B36" t="str">
            <v>Chelsea</v>
          </cell>
          <cell r="C36">
            <v>0</v>
          </cell>
          <cell r="D36" t="str">
            <v>2503540</v>
          </cell>
          <cell r="E36">
            <v>1478.5497512437826</v>
          </cell>
          <cell r="F36">
            <v>4811</v>
          </cell>
          <cell r="G36">
            <v>30.732690734645239</v>
          </cell>
          <cell r="H36" t="str">
            <v>Yes</v>
          </cell>
          <cell r="I36" t="str">
            <v>Yes</v>
          </cell>
          <cell r="J36" t="str">
            <v>Yes</v>
          </cell>
          <cell r="K36">
            <v>1111646</v>
          </cell>
          <cell r="L36">
            <v>337514</v>
          </cell>
          <cell r="M36">
            <v>793410</v>
          </cell>
          <cell r="N36">
            <v>863731</v>
          </cell>
          <cell r="O36">
            <v>1657141</v>
          </cell>
          <cell r="P36">
            <v>3106301</v>
          </cell>
        </row>
        <row r="37">
          <cell r="A37" t="str">
            <v>0061</v>
          </cell>
          <cell r="B37" t="str">
            <v>Chicopee</v>
          </cell>
          <cell r="C37">
            <v>0</v>
          </cell>
          <cell r="D37" t="str">
            <v>2503660</v>
          </cell>
          <cell r="E37">
            <v>1227.2220351214796</v>
          </cell>
          <cell r="F37">
            <v>7191</v>
          </cell>
          <cell r="G37">
            <v>17.066083091662907</v>
          </cell>
          <cell r="H37" t="str">
            <v>Yes</v>
          </cell>
          <cell r="I37" t="str">
            <v>Yes</v>
          </cell>
          <cell r="J37" t="str">
            <v>Yes</v>
          </cell>
          <cell r="K37">
            <v>1318950</v>
          </cell>
          <cell r="L37">
            <v>336745</v>
          </cell>
          <cell r="M37">
            <v>682413</v>
          </cell>
          <cell r="N37">
            <v>729163</v>
          </cell>
          <cell r="O37">
            <v>1411576</v>
          </cell>
          <cell r="P37">
            <v>3067271</v>
          </cell>
        </row>
        <row r="38">
          <cell r="A38" t="str">
            <v>0063</v>
          </cell>
          <cell r="B38" t="str">
            <v>Clarksburg</v>
          </cell>
          <cell r="C38">
            <v>0</v>
          </cell>
          <cell r="D38" t="str">
            <v>2503720</v>
          </cell>
          <cell r="E38">
            <v>11.083333333333332</v>
          </cell>
          <cell r="F38">
            <v>115</v>
          </cell>
          <cell r="G38">
            <v>9.6376811594202891</v>
          </cell>
          <cell r="H38" t="str">
            <v>Yes</v>
          </cell>
          <cell r="I38" t="str">
            <v>No</v>
          </cell>
          <cell r="J38" t="str">
            <v>Yes</v>
          </cell>
          <cell r="K38">
            <v>11132</v>
          </cell>
          <cell r="L38">
            <v>0</v>
          </cell>
          <cell r="M38">
            <v>4013</v>
          </cell>
          <cell r="N38">
            <v>4307</v>
          </cell>
          <cell r="O38">
            <v>8320</v>
          </cell>
          <cell r="P38">
            <v>19452</v>
          </cell>
        </row>
        <row r="39">
          <cell r="A39" t="str">
            <v>0064</v>
          </cell>
          <cell r="B39" t="str">
            <v>Clinton</v>
          </cell>
          <cell r="C39">
            <v>0</v>
          </cell>
          <cell r="D39" t="str">
            <v>2503750</v>
          </cell>
          <cell r="E39">
            <v>225.54216867469867</v>
          </cell>
          <cell r="F39">
            <v>1730</v>
          </cell>
          <cell r="G39">
            <v>13.037119576572179</v>
          </cell>
          <cell r="H39" t="str">
            <v>Yes</v>
          </cell>
          <cell r="I39" t="str">
            <v>Yes</v>
          </cell>
          <cell r="J39" t="str">
            <v>Yes</v>
          </cell>
          <cell r="K39">
            <v>171411</v>
          </cell>
          <cell r="L39">
            <v>28867</v>
          </cell>
          <cell r="M39">
            <v>81362</v>
          </cell>
          <cell r="N39">
            <v>85394</v>
          </cell>
          <cell r="O39">
            <v>166756</v>
          </cell>
          <cell r="P39">
            <v>367034</v>
          </cell>
        </row>
        <row r="40">
          <cell r="A40" t="str">
            <v>0065</v>
          </cell>
          <cell r="B40" t="str">
            <v>Cohasset</v>
          </cell>
          <cell r="C40">
            <v>0</v>
          </cell>
          <cell r="D40" t="str">
            <v>2503780</v>
          </cell>
          <cell r="E40">
            <v>59.42045454545454</v>
          </cell>
          <cell r="F40">
            <v>1662</v>
          </cell>
          <cell r="G40">
            <v>3.57523793895635</v>
          </cell>
          <cell r="H40" t="str">
            <v>Yes</v>
          </cell>
          <cell r="I40" t="str">
            <v>No</v>
          </cell>
          <cell r="J40" t="str">
            <v>No</v>
          </cell>
          <cell r="K40">
            <v>53064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53064</v>
          </cell>
        </row>
        <row r="41">
          <cell r="A41" t="str">
            <v>0067</v>
          </cell>
          <cell r="B41" t="str">
            <v>Concord</v>
          </cell>
          <cell r="C41">
            <v>0</v>
          </cell>
          <cell r="D41" t="str">
            <v>2503840</v>
          </cell>
          <cell r="E41">
            <v>75.5421686746988</v>
          </cell>
          <cell r="F41">
            <v>2074</v>
          </cell>
          <cell r="G41">
            <v>3.6423417875939634</v>
          </cell>
          <cell r="H41" t="str">
            <v>Yes</v>
          </cell>
          <cell r="I41" t="str">
            <v>No</v>
          </cell>
          <cell r="J41" t="str">
            <v>No</v>
          </cell>
          <cell r="K41">
            <v>81875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81875</v>
          </cell>
        </row>
        <row r="42">
          <cell r="A42" t="str">
            <v>0068</v>
          </cell>
          <cell r="B42" t="str">
            <v>Conway</v>
          </cell>
          <cell r="C42">
            <v>0</v>
          </cell>
          <cell r="D42" t="str">
            <v>2503900</v>
          </cell>
          <cell r="E42">
            <v>9</v>
          </cell>
          <cell r="F42">
            <v>132</v>
          </cell>
          <cell r="G42">
            <v>6.8181818181818175</v>
          </cell>
          <cell r="H42" t="str">
            <v>No</v>
          </cell>
          <cell r="I42" t="str">
            <v>No</v>
          </cell>
          <cell r="J42" t="str">
            <v>No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0071</v>
          </cell>
          <cell r="B43" t="str">
            <v>Danvers</v>
          </cell>
          <cell r="C43">
            <v>0</v>
          </cell>
          <cell r="D43" t="str">
            <v>2503990</v>
          </cell>
          <cell r="E43">
            <v>205.71428571428569</v>
          </cell>
          <cell r="F43">
            <v>3802</v>
          </cell>
          <cell r="G43">
            <v>5.4106861050574873</v>
          </cell>
          <cell r="H43" t="str">
            <v>Yes</v>
          </cell>
          <cell r="I43" t="str">
            <v>No</v>
          </cell>
          <cell r="J43" t="str">
            <v>Yes</v>
          </cell>
          <cell r="K43">
            <v>171358</v>
          </cell>
          <cell r="L43">
            <v>0</v>
          </cell>
          <cell r="M43">
            <v>73383</v>
          </cell>
          <cell r="N43">
            <v>77143</v>
          </cell>
          <cell r="O43">
            <v>150526</v>
          </cell>
          <cell r="P43">
            <v>321884</v>
          </cell>
        </row>
        <row r="44">
          <cell r="A44" t="str">
            <v>0072</v>
          </cell>
          <cell r="B44" t="str">
            <v>Dartmouth</v>
          </cell>
          <cell r="C44">
            <v>0</v>
          </cell>
          <cell r="D44" t="str">
            <v>2504020</v>
          </cell>
          <cell r="E44">
            <v>298.10560344827604</v>
          </cell>
          <cell r="F44">
            <v>4107</v>
          </cell>
          <cell r="G44">
            <v>7.2584758570313133</v>
          </cell>
          <cell r="H44" t="str">
            <v>Yes</v>
          </cell>
          <cell r="I44" t="str">
            <v>No</v>
          </cell>
          <cell r="J44" t="str">
            <v>Yes</v>
          </cell>
          <cell r="K44">
            <v>229882</v>
          </cell>
          <cell r="L44">
            <v>0</v>
          </cell>
          <cell r="M44">
            <v>106205</v>
          </cell>
          <cell r="N44">
            <v>111569</v>
          </cell>
          <cell r="O44">
            <v>217774</v>
          </cell>
          <cell r="P44">
            <v>447656</v>
          </cell>
        </row>
        <row r="45">
          <cell r="A45" t="str">
            <v>0073</v>
          </cell>
          <cell r="B45" t="str">
            <v>Dedham</v>
          </cell>
          <cell r="C45">
            <v>0</v>
          </cell>
          <cell r="D45" t="str">
            <v>2504050</v>
          </cell>
          <cell r="E45">
            <v>237.04109589041101</v>
          </cell>
          <cell r="F45">
            <v>3493</v>
          </cell>
          <cell r="G45">
            <v>6.7861750899058411</v>
          </cell>
          <cell r="H45" t="str">
            <v>Yes</v>
          </cell>
          <cell r="I45" t="str">
            <v>No</v>
          </cell>
          <cell r="J45" t="str">
            <v>Yes</v>
          </cell>
          <cell r="K45">
            <v>182888</v>
          </cell>
          <cell r="L45">
            <v>0</v>
          </cell>
          <cell r="M45">
            <v>84415</v>
          </cell>
          <cell r="N45">
            <v>88658</v>
          </cell>
          <cell r="O45">
            <v>173073</v>
          </cell>
          <cell r="P45">
            <v>355961</v>
          </cell>
        </row>
        <row r="46">
          <cell r="A46" t="str">
            <v>0074</v>
          </cell>
          <cell r="B46" t="str">
            <v>Deerfield</v>
          </cell>
          <cell r="C46">
            <v>0</v>
          </cell>
          <cell r="D46" t="str">
            <v>2504080</v>
          </cell>
          <cell r="E46">
            <v>26</v>
          </cell>
          <cell r="F46">
            <v>380</v>
          </cell>
          <cell r="G46">
            <v>6.8421052631578956</v>
          </cell>
          <cell r="H46" t="str">
            <v>Yes</v>
          </cell>
          <cell r="I46" t="str">
            <v>No</v>
          </cell>
          <cell r="J46" t="str">
            <v>Yes</v>
          </cell>
          <cell r="K46">
            <v>20054</v>
          </cell>
          <cell r="L46">
            <v>0</v>
          </cell>
          <cell r="M46">
            <v>9264</v>
          </cell>
          <cell r="N46">
            <v>9733</v>
          </cell>
          <cell r="O46">
            <v>18997</v>
          </cell>
          <cell r="P46">
            <v>39051</v>
          </cell>
        </row>
        <row r="47">
          <cell r="A47" t="str">
            <v>0077</v>
          </cell>
          <cell r="B47" t="str">
            <v>Douglas</v>
          </cell>
          <cell r="C47">
            <v>0</v>
          </cell>
          <cell r="D47" t="str">
            <v>2504230</v>
          </cell>
          <cell r="E47">
            <v>69.698275862068996</v>
          </cell>
          <cell r="F47">
            <v>1480</v>
          </cell>
          <cell r="G47">
            <v>4.7093429636533104</v>
          </cell>
          <cell r="H47" t="str">
            <v>Yes</v>
          </cell>
          <cell r="I47" t="str">
            <v>No</v>
          </cell>
          <cell r="J47" t="str">
            <v>No</v>
          </cell>
          <cell r="K47">
            <v>57832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57832</v>
          </cell>
        </row>
        <row r="48">
          <cell r="A48" t="str">
            <v>0078</v>
          </cell>
          <cell r="B48" t="str">
            <v>Dover</v>
          </cell>
          <cell r="C48">
            <v>0</v>
          </cell>
          <cell r="D48" t="str">
            <v>2504260</v>
          </cell>
          <cell r="E48">
            <v>13</v>
          </cell>
          <cell r="F48">
            <v>598</v>
          </cell>
          <cell r="G48">
            <v>2.1739130434782608</v>
          </cell>
          <cell r="H48" t="str">
            <v>Yes</v>
          </cell>
          <cell r="I48" t="str">
            <v>No</v>
          </cell>
          <cell r="J48" t="str">
            <v>No</v>
          </cell>
          <cell r="K48">
            <v>12792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12792</v>
          </cell>
        </row>
        <row r="49">
          <cell r="A49" t="str">
            <v>0079</v>
          </cell>
          <cell r="B49" t="str">
            <v>Dracut</v>
          </cell>
          <cell r="C49">
            <v>0</v>
          </cell>
          <cell r="D49" t="str">
            <v>2504320</v>
          </cell>
          <cell r="E49">
            <v>325.08424599831551</v>
          </cell>
          <cell r="F49">
            <v>4339</v>
          </cell>
          <cell r="G49">
            <v>7.4921467157943189</v>
          </cell>
          <cell r="H49" t="str">
            <v>Yes</v>
          </cell>
          <cell r="I49" t="str">
            <v>No</v>
          </cell>
          <cell r="J49" t="str">
            <v>Yes</v>
          </cell>
          <cell r="K49">
            <v>251031</v>
          </cell>
          <cell r="L49">
            <v>0</v>
          </cell>
          <cell r="M49">
            <v>115916</v>
          </cell>
          <cell r="N49">
            <v>121827</v>
          </cell>
          <cell r="O49">
            <v>237743</v>
          </cell>
          <cell r="P49">
            <v>488774</v>
          </cell>
        </row>
        <row r="50">
          <cell r="A50" t="str">
            <v>0082</v>
          </cell>
          <cell r="B50" t="str">
            <v>Duxbury</v>
          </cell>
          <cell r="C50">
            <v>0</v>
          </cell>
          <cell r="D50" t="str">
            <v>2504410</v>
          </cell>
          <cell r="E50">
            <v>117.35869565217394</v>
          </cell>
          <cell r="F50">
            <v>3191</v>
          </cell>
          <cell r="G50">
            <v>3.6778030602373528</v>
          </cell>
          <cell r="H50" t="str">
            <v>Yes</v>
          </cell>
          <cell r="I50" t="str">
            <v>No</v>
          </cell>
          <cell r="J50" t="str">
            <v>No</v>
          </cell>
          <cell r="K50">
            <v>97072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97072</v>
          </cell>
        </row>
        <row r="51">
          <cell r="A51" t="str">
            <v>0083</v>
          </cell>
          <cell r="B51" t="str">
            <v>East Bridgewater</v>
          </cell>
          <cell r="C51">
            <v>0</v>
          </cell>
          <cell r="D51" t="str">
            <v>2504440</v>
          </cell>
          <cell r="E51">
            <v>147.7596566523606</v>
          </cell>
          <cell r="F51">
            <v>2291</v>
          </cell>
          <cell r="G51">
            <v>6.4495703471130774</v>
          </cell>
          <cell r="H51" t="str">
            <v>Yes</v>
          </cell>
          <cell r="I51" t="str">
            <v>No</v>
          </cell>
          <cell r="J51" t="str">
            <v>Yes</v>
          </cell>
          <cell r="K51">
            <v>113883</v>
          </cell>
          <cell r="L51">
            <v>0</v>
          </cell>
          <cell r="M51">
            <v>52577</v>
          </cell>
          <cell r="N51">
            <v>55196</v>
          </cell>
          <cell r="O51">
            <v>107773</v>
          </cell>
          <cell r="P51">
            <v>221656</v>
          </cell>
        </row>
        <row r="52">
          <cell r="A52" t="str">
            <v>0085</v>
          </cell>
          <cell r="B52" t="str">
            <v>Eastham</v>
          </cell>
          <cell r="C52">
            <v>0</v>
          </cell>
          <cell r="D52" t="str">
            <v>2504530</v>
          </cell>
          <cell r="E52">
            <v>48</v>
          </cell>
          <cell r="F52">
            <v>177</v>
          </cell>
          <cell r="G52">
            <v>27.118644067796609</v>
          </cell>
          <cell r="H52" t="str">
            <v>Yes</v>
          </cell>
          <cell r="I52" t="str">
            <v>Yes</v>
          </cell>
          <cell r="J52" t="str">
            <v>Yes</v>
          </cell>
          <cell r="K52">
            <v>34713</v>
          </cell>
          <cell r="L52">
            <v>10825</v>
          </cell>
          <cell r="M52">
            <v>24837</v>
          </cell>
          <cell r="N52">
            <v>26610</v>
          </cell>
          <cell r="O52">
            <v>51447</v>
          </cell>
          <cell r="P52">
            <v>96985</v>
          </cell>
        </row>
        <row r="53">
          <cell r="A53" t="str">
            <v>0086</v>
          </cell>
          <cell r="B53" t="str">
            <v>Easthampton</v>
          </cell>
          <cell r="C53">
            <v>0</v>
          </cell>
          <cell r="D53" t="str">
            <v>2504590</v>
          </cell>
          <cell r="E53">
            <v>174.20879120879107</v>
          </cell>
          <cell r="F53">
            <v>1659</v>
          </cell>
          <cell r="G53">
            <v>10.500831296491324</v>
          </cell>
          <cell r="H53" t="str">
            <v>Yes</v>
          </cell>
          <cell r="I53" t="str">
            <v>No</v>
          </cell>
          <cell r="J53" t="str">
            <v>Yes</v>
          </cell>
          <cell r="K53">
            <v>134340</v>
          </cell>
          <cell r="L53">
            <v>0</v>
          </cell>
          <cell r="M53">
            <v>62009</v>
          </cell>
          <cell r="N53">
            <v>65109</v>
          </cell>
          <cell r="O53">
            <v>127118</v>
          </cell>
          <cell r="P53">
            <v>261458</v>
          </cell>
        </row>
        <row r="54">
          <cell r="A54" t="str">
            <v>0087</v>
          </cell>
          <cell r="B54" t="str">
            <v>East Longmeadow</v>
          </cell>
          <cell r="C54">
            <v>0</v>
          </cell>
          <cell r="D54" t="str">
            <v>2504500</v>
          </cell>
          <cell r="E54">
            <v>175.37614678899084</v>
          </cell>
          <cell r="F54">
            <v>2601</v>
          </cell>
          <cell r="G54">
            <v>6.7426430906955339</v>
          </cell>
          <cell r="H54" t="str">
            <v>Yes</v>
          </cell>
          <cell r="I54" t="str">
            <v>No</v>
          </cell>
          <cell r="J54" t="str">
            <v>Yes</v>
          </cell>
          <cell r="K54">
            <v>155366</v>
          </cell>
          <cell r="L54">
            <v>0</v>
          </cell>
          <cell r="M54">
            <v>62567</v>
          </cell>
          <cell r="N54">
            <v>65777</v>
          </cell>
          <cell r="O54">
            <v>128344</v>
          </cell>
          <cell r="P54">
            <v>283710</v>
          </cell>
        </row>
        <row r="55">
          <cell r="A55" t="str">
            <v>0088</v>
          </cell>
          <cell r="B55" t="str">
            <v>Easton</v>
          </cell>
          <cell r="C55">
            <v>0</v>
          </cell>
          <cell r="D55" t="str">
            <v>2504620</v>
          </cell>
          <cell r="E55">
            <v>156.79437609841816</v>
          </cell>
          <cell r="F55">
            <v>3815</v>
          </cell>
          <cell r="G55">
            <v>4.109944327612534</v>
          </cell>
          <cell r="H55" t="str">
            <v>Yes</v>
          </cell>
          <cell r="I55" t="str">
            <v>No</v>
          </cell>
          <cell r="J55" t="str">
            <v>No</v>
          </cell>
          <cell r="K55">
            <v>140037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140037</v>
          </cell>
        </row>
        <row r="56">
          <cell r="A56" t="str">
            <v>0089</v>
          </cell>
          <cell r="B56" t="str">
            <v>Edgartown</v>
          </cell>
          <cell r="C56">
            <v>0</v>
          </cell>
          <cell r="D56" t="str">
            <v>2509090</v>
          </cell>
          <cell r="E56">
            <v>19.490196078431378</v>
          </cell>
          <cell r="F56">
            <v>351</v>
          </cell>
          <cell r="G56">
            <v>5.552762415507515</v>
          </cell>
          <cell r="H56" t="str">
            <v>Yes</v>
          </cell>
          <cell r="I56" t="str">
            <v>No</v>
          </cell>
          <cell r="J56" t="str">
            <v>Yes</v>
          </cell>
          <cell r="K56">
            <v>16098</v>
          </cell>
          <cell r="L56">
            <v>0</v>
          </cell>
          <cell r="M56">
            <v>6948</v>
          </cell>
          <cell r="N56">
            <v>7302</v>
          </cell>
          <cell r="O56">
            <v>14250</v>
          </cell>
          <cell r="P56">
            <v>30348</v>
          </cell>
        </row>
        <row r="57">
          <cell r="A57" t="str">
            <v>0091</v>
          </cell>
          <cell r="B57" t="str">
            <v>Erving</v>
          </cell>
          <cell r="C57">
            <v>0</v>
          </cell>
          <cell r="D57" t="str">
            <v>2504710</v>
          </cell>
          <cell r="E57">
            <v>10.947368421052632</v>
          </cell>
          <cell r="F57">
            <v>119</v>
          </cell>
          <cell r="G57">
            <v>9.1994692613887672</v>
          </cell>
          <cell r="H57" t="str">
            <v>Yes</v>
          </cell>
          <cell r="I57" t="str">
            <v>Yes</v>
          </cell>
          <cell r="J57" t="str">
            <v>Yes</v>
          </cell>
          <cell r="K57">
            <v>11453</v>
          </cell>
          <cell r="L57">
            <v>2904</v>
          </cell>
          <cell r="M57">
            <v>4733</v>
          </cell>
          <cell r="N57">
            <v>4805</v>
          </cell>
          <cell r="O57">
            <v>9538</v>
          </cell>
          <cell r="P57">
            <v>23895</v>
          </cell>
        </row>
        <row r="58">
          <cell r="A58" t="str">
            <v>0093</v>
          </cell>
          <cell r="B58" t="str">
            <v>Everett</v>
          </cell>
          <cell r="C58">
            <v>0</v>
          </cell>
          <cell r="D58" t="str">
            <v>2504770</v>
          </cell>
          <cell r="E58">
            <v>964.97777777777787</v>
          </cell>
          <cell r="F58">
            <v>5865</v>
          </cell>
          <cell r="G58">
            <v>16.45315904139434</v>
          </cell>
          <cell r="H58" t="str">
            <v>Yes</v>
          </cell>
          <cell r="I58" t="str">
            <v>Yes</v>
          </cell>
          <cell r="J58" t="str">
            <v>Yes</v>
          </cell>
          <cell r="K58">
            <v>808762</v>
          </cell>
          <cell r="L58">
            <v>222975</v>
          </cell>
          <cell r="M58">
            <v>400364</v>
          </cell>
          <cell r="N58">
            <v>420973</v>
          </cell>
          <cell r="O58">
            <v>821337</v>
          </cell>
          <cell r="P58">
            <v>1853074</v>
          </cell>
        </row>
        <row r="59">
          <cell r="A59" t="str">
            <v>0094</v>
          </cell>
          <cell r="B59" t="str">
            <v>Fairhaven</v>
          </cell>
          <cell r="C59">
            <v>0</v>
          </cell>
          <cell r="D59" t="str">
            <v>2504800</v>
          </cell>
          <cell r="E59">
            <v>228.71324599708888</v>
          </cell>
          <cell r="F59">
            <v>2480</v>
          </cell>
          <cell r="G59">
            <v>9.222308306334229</v>
          </cell>
          <cell r="H59" t="str">
            <v>Yes</v>
          </cell>
          <cell r="I59" t="str">
            <v>No</v>
          </cell>
          <cell r="J59" t="str">
            <v>Yes</v>
          </cell>
          <cell r="K59">
            <v>199514</v>
          </cell>
          <cell r="L59">
            <v>0</v>
          </cell>
          <cell r="M59">
            <v>81459</v>
          </cell>
          <cell r="N59">
            <v>85659</v>
          </cell>
          <cell r="O59">
            <v>167118</v>
          </cell>
          <cell r="P59">
            <v>366632</v>
          </cell>
        </row>
        <row r="60">
          <cell r="A60" t="str">
            <v>0095</v>
          </cell>
          <cell r="B60" t="str">
            <v>Fall River</v>
          </cell>
          <cell r="C60">
            <v>0</v>
          </cell>
          <cell r="D60" t="str">
            <v>2504830</v>
          </cell>
          <cell r="E60">
            <v>2904.8489282068731</v>
          </cell>
          <cell r="F60">
            <v>9646</v>
          </cell>
          <cell r="G60">
            <v>30.114544144794454</v>
          </cell>
          <cell r="H60" t="str">
            <v>Yes</v>
          </cell>
          <cell r="I60" t="str">
            <v>Yes</v>
          </cell>
          <cell r="J60" t="str">
            <v>Yes</v>
          </cell>
          <cell r="K60">
            <v>2108238</v>
          </cell>
          <cell r="L60">
            <v>664083</v>
          </cell>
          <cell r="M60">
            <v>1638697</v>
          </cell>
          <cell r="N60">
            <v>1819804</v>
          </cell>
          <cell r="O60">
            <v>3458501</v>
          </cell>
          <cell r="P60">
            <v>6230822</v>
          </cell>
        </row>
        <row r="61">
          <cell r="A61" t="str">
            <v>0096</v>
          </cell>
          <cell r="B61" t="str">
            <v>Falmouth</v>
          </cell>
          <cell r="C61">
            <v>0</v>
          </cell>
          <cell r="D61" t="str">
            <v>2504860</v>
          </cell>
          <cell r="E61">
            <v>255.9601113172541</v>
          </cell>
          <cell r="F61">
            <v>3194</v>
          </cell>
          <cell r="G61">
            <v>8.0137793148795904</v>
          </cell>
          <cell r="H61" t="str">
            <v>Yes</v>
          </cell>
          <cell r="I61" t="str">
            <v>No</v>
          </cell>
          <cell r="J61" t="str">
            <v>Yes</v>
          </cell>
          <cell r="K61">
            <v>226829</v>
          </cell>
          <cell r="L61">
            <v>0</v>
          </cell>
          <cell r="M61">
            <v>93516</v>
          </cell>
          <cell r="N61">
            <v>98339</v>
          </cell>
          <cell r="O61">
            <v>191855</v>
          </cell>
          <cell r="P61">
            <v>418684</v>
          </cell>
        </row>
        <row r="62">
          <cell r="A62" t="str">
            <v>0097</v>
          </cell>
          <cell r="B62" t="str">
            <v>Fitchburg</v>
          </cell>
          <cell r="C62">
            <v>0</v>
          </cell>
          <cell r="D62" t="str">
            <v>2504890</v>
          </cell>
          <cell r="E62">
            <v>1377.2656467315705</v>
          </cell>
          <cell r="F62">
            <v>5376</v>
          </cell>
          <cell r="G62">
            <v>25.61878063116761</v>
          </cell>
          <cell r="H62" t="str">
            <v>Yes</v>
          </cell>
          <cell r="I62" t="str">
            <v>Yes</v>
          </cell>
          <cell r="J62" t="str">
            <v>Yes</v>
          </cell>
          <cell r="K62">
            <v>1009115</v>
          </cell>
          <cell r="L62">
            <v>326767</v>
          </cell>
          <cell r="M62">
            <v>669642</v>
          </cell>
          <cell r="N62">
            <v>698106</v>
          </cell>
          <cell r="O62">
            <v>1367748</v>
          </cell>
          <cell r="P62">
            <v>2703630</v>
          </cell>
        </row>
        <row r="63">
          <cell r="A63" t="str">
            <v>0098</v>
          </cell>
          <cell r="B63" t="str">
            <v>Florida</v>
          </cell>
          <cell r="C63">
            <v>0</v>
          </cell>
          <cell r="D63" t="str">
            <v>2504920</v>
          </cell>
          <cell r="E63">
            <v>11.911764705882351</v>
          </cell>
          <cell r="F63">
            <v>50</v>
          </cell>
          <cell r="G63">
            <v>23.823529411764703</v>
          </cell>
          <cell r="H63" t="str">
            <v>Yes</v>
          </cell>
          <cell r="I63" t="str">
            <v>Yes</v>
          </cell>
          <cell r="J63" t="str">
            <v>Yes</v>
          </cell>
          <cell r="K63">
            <v>8873</v>
          </cell>
          <cell r="L63">
            <v>2720</v>
          </cell>
          <cell r="M63">
            <v>5052</v>
          </cell>
          <cell r="N63">
            <v>5029</v>
          </cell>
          <cell r="O63">
            <v>10081</v>
          </cell>
          <cell r="P63">
            <v>21674</v>
          </cell>
        </row>
        <row r="64">
          <cell r="A64" t="str">
            <v>0099</v>
          </cell>
          <cell r="B64" t="str">
            <v>Foxborough</v>
          </cell>
          <cell r="C64">
            <v>0</v>
          </cell>
          <cell r="D64" t="str">
            <v>2504950</v>
          </cell>
          <cell r="E64">
            <v>130.7777777777778</v>
          </cell>
          <cell r="F64">
            <v>2857</v>
          </cell>
          <cell r="G64">
            <v>4.5774510947769613</v>
          </cell>
          <cell r="H64" t="str">
            <v>Yes</v>
          </cell>
          <cell r="I64" t="str">
            <v>No</v>
          </cell>
          <cell r="J64" t="str">
            <v>No</v>
          </cell>
          <cell r="K64">
            <v>108491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108491</v>
          </cell>
        </row>
        <row r="65">
          <cell r="A65" t="str">
            <v>0100</v>
          </cell>
          <cell r="B65" t="str">
            <v>Framingham</v>
          </cell>
          <cell r="C65">
            <v>0</v>
          </cell>
          <cell r="D65" t="str">
            <v>2504980</v>
          </cell>
          <cell r="E65">
            <v>1008.2521279043016</v>
          </cell>
          <cell r="F65">
            <v>8558</v>
          </cell>
          <cell r="G65">
            <v>11.781399017344024</v>
          </cell>
          <cell r="H65" t="str">
            <v>Yes</v>
          </cell>
          <cell r="I65" t="str">
            <v>Yes</v>
          </cell>
          <cell r="J65" t="str">
            <v>Yes</v>
          </cell>
          <cell r="K65">
            <v>889424</v>
          </cell>
          <cell r="L65">
            <v>200190</v>
          </cell>
          <cell r="M65">
            <v>430587</v>
          </cell>
          <cell r="N65">
            <v>452694</v>
          </cell>
          <cell r="O65">
            <v>883281</v>
          </cell>
          <cell r="P65">
            <v>1972895</v>
          </cell>
        </row>
        <row r="66">
          <cell r="A66" t="str">
            <v>0101</v>
          </cell>
          <cell r="B66" t="str">
            <v>Franklin</v>
          </cell>
          <cell r="C66">
            <v>0</v>
          </cell>
          <cell r="D66" t="str">
            <v>2505010</v>
          </cell>
          <cell r="E66">
            <v>179.32998324958132</v>
          </cell>
          <cell r="F66">
            <v>6193</v>
          </cell>
          <cell r="G66">
            <v>2.8956884102951932</v>
          </cell>
          <cell r="H66" t="str">
            <v>Yes</v>
          </cell>
          <cell r="I66" t="str">
            <v>No</v>
          </cell>
          <cell r="J66" t="str">
            <v>No</v>
          </cell>
          <cell r="K66">
            <v>149134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149134</v>
          </cell>
        </row>
        <row r="67">
          <cell r="A67" t="str">
            <v>0103</v>
          </cell>
          <cell r="B67" t="str">
            <v>Gardner</v>
          </cell>
          <cell r="C67">
            <v>0</v>
          </cell>
          <cell r="D67" t="str">
            <v>2505130</v>
          </cell>
          <cell r="E67">
            <v>475.77035330261106</v>
          </cell>
          <cell r="F67">
            <v>2522</v>
          </cell>
          <cell r="G67">
            <v>18.864803858152698</v>
          </cell>
          <cell r="H67" t="str">
            <v>Yes</v>
          </cell>
          <cell r="I67" t="str">
            <v>Yes</v>
          </cell>
          <cell r="J67" t="str">
            <v>Yes</v>
          </cell>
          <cell r="K67">
            <v>355858</v>
          </cell>
          <cell r="L67">
            <v>113857</v>
          </cell>
          <cell r="M67">
            <v>190084</v>
          </cell>
          <cell r="N67">
            <v>192758</v>
          </cell>
          <cell r="O67">
            <v>382842</v>
          </cell>
          <cell r="P67">
            <v>852557</v>
          </cell>
        </row>
        <row r="68">
          <cell r="A68" t="str">
            <v>0105</v>
          </cell>
          <cell r="B68" t="str">
            <v>Georgetown</v>
          </cell>
          <cell r="C68">
            <v>0</v>
          </cell>
          <cell r="D68" t="str">
            <v>2505220</v>
          </cell>
          <cell r="E68">
            <v>59.399999999999984</v>
          </cell>
          <cell r="F68">
            <v>1584</v>
          </cell>
          <cell r="G68">
            <v>3.7499999999999991</v>
          </cell>
          <cell r="H68" t="str">
            <v>Yes</v>
          </cell>
          <cell r="I68" t="str">
            <v>No</v>
          </cell>
          <cell r="J68" t="str">
            <v>No</v>
          </cell>
          <cell r="K68">
            <v>49266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49266</v>
          </cell>
        </row>
        <row r="69">
          <cell r="A69" t="str">
            <v>0107</v>
          </cell>
          <cell r="B69" t="str">
            <v>Gloucester</v>
          </cell>
          <cell r="C69">
            <v>0</v>
          </cell>
          <cell r="D69" t="str">
            <v>2505280</v>
          </cell>
          <cell r="E69">
            <v>415.90788308237376</v>
          </cell>
          <cell r="F69">
            <v>3762</v>
          </cell>
          <cell r="G69">
            <v>11.055499284486277</v>
          </cell>
          <cell r="H69" t="str">
            <v>Yes</v>
          </cell>
          <cell r="I69" t="str">
            <v>No</v>
          </cell>
          <cell r="J69" t="str">
            <v>Yes</v>
          </cell>
          <cell r="K69">
            <v>321099</v>
          </cell>
          <cell r="L69">
            <v>0</v>
          </cell>
          <cell r="M69">
            <v>148296</v>
          </cell>
          <cell r="N69">
            <v>155854</v>
          </cell>
          <cell r="O69">
            <v>304150</v>
          </cell>
          <cell r="P69">
            <v>625249</v>
          </cell>
        </row>
        <row r="70">
          <cell r="A70" t="str">
            <v>0109</v>
          </cell>
          <cell r="B70" t="str">
            <v>Gosnold</v>
          </cell>
          <cell r="C70">
            <v>0</v>
          </cell>
          <cell r="D70" t="str">
            <v>2505340</v>
          </cell>
          <cell r="E70">
            <v>1</v>
          </cell>
          <cell r="F70">
            <v>6</v>
          </cell>
          <cell r="G70">
            <v>16.666666666666664</v>
          </cell>
          <cell r="H70" t="str">
            <v>No</v>
          </cell>
          <cell r="I70" t="str">
            <v>No</v>
          </cell>
          <cell r="J70" t="str">
            <v>No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0110</v>
          </cell>
          <cell r="B71" t="str">
            <v>Grafton</v>
          </cell>
          <cell r="C71">
            <v>0</v>
          </cell>
          <cell r="D71" t="str">
            <v>2505370</v>
          </cell>
          <cell r="E71">
            <v>126.60130718954254</v>
          </cell>
          <cell r="F71">
            <v>2987</v>
          </cell>
          <cell r="G71">
            <v>4.2384100163891043</v>
          </cell>
          <cell r="H71" t="str">
            <v>Yes</v>
          </cell>
          <cell r="I71" t="str">
            <v>No</v>
          </cell>
          <cell r="J71" t="str">
            <v>No</v>
          </cell>
          <cell r="K71">
            <v>104937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104937</v>
          </cell>
        </row>
        <row r="72">
          <cell r="A72" t="str">
            <v>0111</v>
          </cell>
          <cell r="B72" t="str">
            <v>Granby</v>
          </cell>
          <cell r="C72">
            <v>0</v>
          </cell>
          <cell r="D72" t="str">
            <v>2505400</v>
          </cell>
          <cell r="E72">
            <v>72.906122448979602</v>
          </cell>
          <cell r="F72">
            <v>946</v>
          </cell>
          <cell r="G72">
            <v>7.7067782715623254</v>
          </cell>
          <cell r="H72" t="str">
            <v>Yes</v>
          </cell>
          <cell r="I72" t="str">
            <v>No</v>
          </cell>
          <cell r="J72" t="str">
            <v>Yes</v>
          </cell>
          <cell r="K72">
            <v>56173</v>
          </cell>
          <cell r="L72">
            <v>0</v>
          </cell>
          <cell r="M72">
            <v>25958</v>
          </cell>
          <cell r="N72">
            <v>27260</v>
          </cell>
          <cell r="O72">
            <v>53218</v>
          </cell>
          <cell r="P72">
            <v>109391</v>
          </cell>
        </row>
        <row r="73">
          <cell r="A73" t="str">
            <v>0114</v>
          </cell>
          <cell r="B73" t="str">
            <v>Greenfield</v>
          </cell>
          <cell r="C73">
            <v>0</v>
          </cell>
          <cell r="D73" t="str">
            <v>2505490</v>
          </cell>
          <cell r="E73">
            <v>300.4646251319956</v>
          </cell>
          <cell r="F73">
            <v>1821</v>
          </cell>
          <cell r="G73">
            <v>16.499979414167797</v>
          </cell>
          <cell r="H73" t="str">
            <v>Yes</v>
          </cell>
          <cell r="I73" t="str">
            <v>Yes</v>
          </cell>
          <cell r="J73" t="str">
            <v>Yes</v>
          </cell>
          <cell r="K73">
            <v>265166</v>
          </cell>
          <cell r="L73">
            <v>69489</v>
          </cell>
          <cell r="M73">
            <v>112903</v>
          </cell>
          <cell r="N73">
            <v>116760</v>
          </cell>
          <cell r="O73">
            <v>229663</v>
          </cell>
          <cell r="P73">
            <v>564318</v>
          </cell>
        </row>
        <row r="74">
          <cell r="A74" t="str">
            <v>0117</v>
          </cell>
          <cell r="B74" t="str">
            <v>Hadley</v>
          </cell>
          <cell r="C74">
            <v>0</v>
          </cell>
          <cell r="D74" t="str">
            <v>2505580</v>
          </cell>
          <cell r="E74">
            <v>43.166666666666657</v>
          </cell>
          <cell r="F74">
            <v>595</v>
          </cell>
          <cell r="G74">
            <v>7.2549019607843119</v>
          </cell>
          <cell r="H74" t="str">
            <v>Yes</v>
          </cell>
          <cell r="I74" t="str">
            <v>No</v>
          </cell>
          <cell r="J74" t="str">
            <v>Yes</v>
          </cell>
          <cell r="K74">
            <v>33317</v>
          </cell>
          <cell r="L74">
            <v>0</v>
          </cell>
          <cell r="M74">
            <v>15373</v>
          </cell>
          <cell r="N74">
            <v>16147</v>
          </cell>
          <cell r="O74">
            <v>31520</v>
          </cell>
          <cell r="P74">
            <v>64837</v>
          </cell>
        </row>
        <row r="75">
          <cell r="A75" t="str">
            <v>0118</v>
          </cell>
          <cell r="B75" t="str">
            <v>Halifax</v>
          </cell>
          <cell r="C75">
            <v>0</v>
          </cell>
          <cell r="D75" t="str">
            <v>2505610</v>
          </cell>
          <cell r="E75">
            <v>37.401574803149607</v>
          </cell>
          <cell r="F75">
            <v>627</v>
          </cell>
          <cell r="G75">
            <v>5.9651634454784057</v>
          </cell>
          <cell r="H75" t="str">
            <v>Yes</v>
          </cell>
          <cell r="I75" t="str">
            <v>No</v>
          </cell>
          <cell r="J75" t="str">
            <v>Yes</v>
          </cell>
          <cell r="K75">
            <v>28893</v>
          </cell>
          <cell r="L75">
            <v>0</v>
          </cell>
          <cell r="M75">
            <v>13231</v>
          </cell>
          <cell r="N75">
            <v>13846</v>
          </cell>
          <cell r="O75">
            <v>27077</v>
          </cell>
          <cell r="P75">
            <v>55970</v>
          </cell>
        </row>
        <row r="76">
          <cell r="A76" t="str">
            <v>0121</v>
          </cell>
          <cell r="B76" t="str">
            <v>Hancock</v>
          </cell>
          <cell r="C76">
            <v>0</v>
          </cell>
          <cell r="D76" t="str">
            <v>2505760</v>
          </cell>
          <cell r="E76">
            <v>3.2941176470588234</v>
          </cell>
          <cell r="F76">
            <v>41</v>
          </cell>
          <cell r="G76">
            <v>8.0344332855093246</v>
          </cell>
          <cell r="H76" t="str">
            <v>No</v>
          </cell>
          <cell r="I76" t="str">
            <v>No</v>
          </cell>
          <cell r="J76" t="str">
            <v>No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0122</v>
          </cell>
          <cell r="B77" t="str">
            <v>Hanover</v>
          </cell>
          <cell r="C77">
            <v>0</v>
          </cell>
          <cell r="D77" t="str">
            <v>2505790</v>
          </cell>
          <cell r="E77">
            <v>86.739130434782567</v>
          </cell>
          <cell r="F77">
            <v>2748</v>
          </cell>
          <cell r="G77">
            <v>3.1564457945699629</v>
          </cell>
          <cell r="H77" t="str">
            <v>Yes</v>
          </cell>
          <cell r="I77" t="str">
            <v>No</v>
          </cell>
          <cell r="J77" t="str">
            <v>No</v>
          </cell>
          <cell r="K77">
            <v>71872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71872</v>
          </cell>
        </row>
        <row r="78">
          <cell r="A78" t="str">
            <v>0125</v>
          </cell>
          <cell r="B78" t="str">
            <v>Harvard</v>
          </cell>
          <cell r="C78">
            <v>0</v>
          </cell>
          <cell r="D78" t="str">
            <v>2505880</v>
          </cell>
          <cell r="E78">
            <v>43.809523809523803</v>
          </cell>
          <cell r="F78">
            <v>1156</v>
          </cell>
          <cell r="G78">
            <v>3.7897511945954845</v>
          </cell>
          <cell r="H78" t="str">
            <v>Yes</v>
          </cell>
          <cell r="I78" t="str">
            <v>No</v>
          </cell>
          <cell r="J78" t="str">
            <v>No</v>
          </cell>
          <cell r="K78">
            <v>57272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57272</v>
          </cell>
        </row>
        <row r="79">
          <cell r="A79" t="str">
            <v>0127</v>
          </cell>
          <cell r="B79" t="str">
            <v>Hatfield</v>
          </cell>
          <cell r="C79">
            <v>0</v>
          </cell>
          <cell r="D79" t="str">
            <v>2505940</v>
          </cell>
          <cell r="E79">
            <v>14.823529411764703</v>
          </cell>
          <cell r="F79">
            <v>350</v>
          </cell>
          <cell r="G79">
            <v>4.235294117647058</v>
          </cell>
          <cell r="H79" t="str">
            <v>Yes</v>
          </cell>
          <cell r="I79" t="str">
            <v>No</v>
          </cell>
          <cell r="J79" t="str">
            <v>No</v>
          </cell>
          <cell r="K79">
            <v>15551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15551</v>
          </cell>
        </row>
        <row r="80">
          <cell r="A80" t="str">
            <v>0128</v>
          </cell>
          <cell r="B80" t="str">
            <v>Haverhill</v>
          </cell>
          <cell r="C80">
            <v>0</v>
          </cell>
          <cell r="D80" t="str">
            <v>2505970</v>
          </cell>
          <cell r="E80">
            <v>1183.8526037069721</v>
          </cell>
          <cell r="F80">
            <v>8006</v>
          </cell>
          <cell r="G80">
            <v>14.787067245902724</v>
          </cell>
          <cell r="H80" t="str">
            <v>Yes</v>
          </cell>
          <cell r="I80" t="str">
            <v>Yes</v>
          </cell>
          <cell r="J80" t="str">
            <v>Yes</v>
          </cell>
          <cell r="K80">
            <v>1042153</v>
          </cell>
          <cell r="L80">
            <v>249377</v>
          </cell>
          <cell r="M80">
            <v>524230</v>
          </cell>
          <cell r="N80">
            <v>551210</v>
          </cell>
          <cell r="O80">
            <v>1075440</v>
          </cell>
          <cell r="P80">
            <v>2366970</v>
          </cell>
        </row>
        <row r="81">
          <cell r="A81" t="str">
            <v>0131</v>
          </cell>
          <cell r="B81" t="str">
            <v>Hingham</v>
          </cell>
          <cell r="C81">
            <v>0</v>
          </cell>
          <cell r="D81" t="str">
            <v>2506090</v>
          </cell>
          <cell r="E81">
            <v>99.370967741935544</v>
          </cell>
          <cell r="F81">
            <v>4188</v>
          </cell>
          <cell r="G81">
            <v>2.3727547216316989</v>
          </cell>
          <cell r="H81" t="str">
            <v>Yes</v>
          </cell>
          <cell r="I81" t="str">
            <v>No</v>
          </cell>
          <cell r="J81" t="str">
            <v>No</v>
          </cell>
          <cell r="K81">
            <v>112823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112823</v>
          </cell>
        </row>
        <row r="82">
          <cell r="A82" t="str">
            <v>0133</v>
          </cell>
          <cell r="B82" t="str">
            <v>Holbrook</v>
          </cell>
          <cell r="C82">
            <v>0</v>
          </cell>
          <cell r="D82" t="str">
            <v>2506150</v>
          </cell>
          <cell r="E82">
            <v>130</v>
          </cell>
          <cell r="F82">
            <v>1485</v>
          </cell>
          <cell r="G82">
            <v>8.7542087542087543</v>
          </cell>
          <cell r="H82" t="str">
            <v>Yes</v>
          </cell>
          <cell r="I82" t="str">
            <v>No</v>
          </cell>
          <cell r="J82" t="str">
            <v>Yes</v>
          </cell>
          <cell r="K82">
            <v>115095</v>
          </cell>
          <cell r="L82">
            <v>0</v>
          </cell>
          <cell r="M82">
            <v>46411</v>
          </cell>
          <cell r="N82">
            <v>48810</v>
          </cell>
          <cell r="O82">
            <v>95221</v>
          </cell>
          <cell r="P82">
            <v>210316</v>
          </cell>
        </row>
        <row r="83">
          <cell r="A83" t="str">
            <v>0135</v>
          </cell>
          <cell r="B83" t="str">
            <v>Holland</v>
          </cell>
          <cell r="C83">
            <v>0</v>
          </cell>
          <cell r="D83" t="str">
            <v>2506210</v>
          </cell>
          <cell r="E83">
            <v>14</v>
          </cell>
          <cell r="F83">
            <v>187</v>
          </cell>
          <cell r="G83">
            <v>7.4866310160427805</v>
          </cell>
          <cell r="H83" t="str">
            <v>Yes</v>
          </cell>
          <cell r="I83" t="str">
            <v>No</v>
          </cell>
          <cell r="J83" t="str">
            <v>Yes</v>
          </cell>
          <cell r="K83">
            <v>14786</v>
          </cell>
          <cell r="L83">
            <v>0</v>
          </cell>
          <cell r="M83">
            <v>5706</v>
          </cell>
          <cell r="N83">
            <v>6183</v>
          </cell>
          <cell r="O83">
            <v>11889</v>
          </cell>
          <cell r="P83">
            <v>26675</v>
          </cell>
        </row>
        <row r="84">
          <cell r="A84" t="str">
            <v>0136</v>
          </cell>
          <cell r="B84" t="str">
            <v>Holliston</v>
          </cell>
          <cell r="C84">
            <v>0</v>
          </cell>
          <cell r="D84" t="str">
            <v>2506240</v>
          </cell>
          <cell r="E84">
            <v>62.778688524590123</v>
          </cell>
          <cell r="F84">
            <v>2705</v>
          </cell>
          <cell r="G84">
            <v>2.3208387624617419</v>
          </cell>
          <cell r="H84" t="str">
            <v>Yes</v>
          </cell>
          <cell r="I84" t="str">
            <v>No</v>
          </cell>
          <cell r="J84" t="str">
            <v>No</v>
          </cell>
          <cell r="K84">
            <v>56101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56101</v>
          </cell>
        </row>
        <row r="85">
          <cell r="A85" t="str">
            <v>0137</v>
          </cell>
          <cell r="B85" t="str">
            <v>Holyoke</v>
          </cell>
          <cell r="C85">
            <v>0</v>
          </cell>
          <cell r="D85" t="str">
            <v>2506270</v>
          </cell>
          <cell r="E85">
            <v>1557.6289682539677</v>
          </cell>
          <cell r="F85">
            <v>5922</v>
          </cell>
          <cell r="G85">
            <v>26.302414188685709</v>
          </cell>
          <cell r="H85" t="str">
            <v>Yes</v>
          </cell>
          <cell r="I85" t="str">
            <v>Yes</v>
          </cell>
          <cell r="J85" t="str">
            <v>Yes</v>
          </cell>
          <cell r="K85">
            <v>1652041</v>
          </cell>
          <cell r="L85">
            <v>421751</v>
          </cell>
          <cell r="M85">
            <v>1212157</v>
          </cell>
          <cell r="N85">
            <v>1524186</v>
          </cell>
          <cell r="O85">
            <v>2736343</v>
          </cell>
          <cell r="P85">
            <v>4810135</v>
          </cell>
        </row>
        <row r="86">
          <cell r="A86" t="str">
            <v>0138</v>
          </cell>
          <cell r="B86" t="str">
            <v>Hopedale</v>
          </cell>
          <cell r="C86">
            <v>0</v>
          </cell>
          <cell r="D86" t="str">
            <v>2506300</v>
          </cell>
          <cell r="E86">
            <v>58.955307262569825</v>
          </cell>
          <cell r="F86">
            <v>1037</v>
          </cell>
          <cell r="G86">
            <v>5.6851790995727898</v>
          </cell>
          <cell r="H86" t="str">
            <v>Yes</v>
          </cell>
          <cell r="I86" t="str">
            <v>No</v>
          </cell>
          <cell r="J86" t="str">
            <v>Yes</v>
          </cell>
          <cell r="K86">
            <v>45388</v>
          </cell>
          <cell r="L86">
            <v>0</v>
          </cell>
          <cell r="M86">
            <v>21484</v>
          </cell>
          <cell r="N86">
            <v>22566</v>
          </cell>
          <cell r="O86">
            <v>44050</v>
          </cell>
          <cell r="P86">
            <v>89438</v>
          </cell>
        </row>
        <row r="87">
          <cell r="A87" t="str">
            <v>0139</v>
          </cell>
          <cell r="B87" t="str">
            <v>Hopkinton</v>
          </cell>
          <cell r="C87">
            <v>0</v>
          </cell>
          <cell r="D87" t="str">
            <v>2506330</v>
          </cell>
          <cell r="E87">
            <v>108.96428571428572</v>
          </cell>
          <cell r="F87">
            <v>3764</v>
          </cell>
          <cell r="G87">
            <v>2.8949066342796419</v>
          </cell>
          <cell r="H87" t="str">
            <v>Yes</v>
          </cell>
          <cell r="I87" t="str">
            <v>No</v>
          </cell>
          <cell r="J87" t="str">
            <v>No</v>
          </cell>
          <cell r="K87">
            <v>90160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90160</v>
          </cell>
        </row>
        <row r="88">
          <cell r="A88" t="str">
            <v>0141</v>
          </cell>
          <cell r="B88" t="str">
            <v>Hudson</v>
          </cell>
          <cell r="C88">
            <v>0</v>
          </cell>
          <cell r="D88" t="str">
            <v>2506390</v>
          </cell>
          <cell r="E88">
            <v>169.8440366972477</v>
          </cell>
          <cell r="F88">
            <v>2723</v>
          </cell>
          <cell r="G88">
            <v>6.2373865845482079</v>
          </cell>
          <cell r="H88" t="str">
            <v>Yes</v>
          </cell>
          <cell r="I88" t="str">
            <v>No</v>
          </cell>
          <cell r="J88" t="str">
            <v>Yes</v>
          </cell>
          <cell r="K88">
            <v>150422</v>
          </cell>
          <cell r="L88">
            <v>0</v>
          </cell>
          <cell r="M88">
            <v>62213</v>
          </cell>
          <cell r="N88">
            <v>65430</v>
          </cell>
          <cell r="O88">
            <v>127643</v>
          </cell>
          <cell r="P88">
            <v>278065</v>
          </cell>
        </row>
        <row r="89">
          <cell r="A89" t="str">
            <v>0142</v>
          </cell>
          <cell r="B89" t="str">
            <v>Hull</v>
          </cell>
          <cell r="C89">
            <v>0</v>
          </cell>
          <cell r="D89" t="str">
            <v>2506420</v>
          </cell>
          <cell r="E89">
            <v>102.35877862595424</v>
          </cell>
          <cell r="F89">
            <v>1201</v>
          </cell>
          <cell r="G89">
            <v>8.5227958889220865</v>
          </cell>
          <cell r="H89" t="str">
            <v>Yes</v>
          </cell>
          <cell r="I89" t="str">
            <v>No</v>
          </cell>
          <cell r="J89" t="str">
            <v>Yes</v>
          </cell>
          <cell r="K89">
            <v>78959</v>
          </cell>
          <cell r="L89">
            <v>0</v>
          </cell>
          <cell r="M89">
            <v>36432</v>
          </cell>
          <cell r="N89">
            <v>38252</v>
          </cell>
          <cell r="O89">
            <v>74684</v>
          </cell>
          <cell r="P89">
            <v>153643</v>
          </cell>
        </row>
        <row r="90">
          <cell r="A90" t="str">
            <v>0144</v>
          </cell>
          <cell r="B90" t="str">
            <v>Ipswich</v>
          </cell>
          <cell r="C90">
            <v>0</v>
          </cell>
          <cell r="D90" t="str">
            <v>2506480</v>
          </cell>
          <cell r="E90">
            <v>106.76335877862596</v>
          </cell>
          <cell r="F90">
            <v>2049</v>
          </cell>
          <cell r="G90">
            <v>5.2105104333150782</v>
          </cell>
          <cell r="H90" t="str">
            <v>Yes</v>
          </cell>
          <cell r="I90" t="str">
            <v>No</v>
          </cell>
          <cell r="J90" t="str">
            <v>Yes</v>
          </cell>
          <cell r="K90">
            <v>85070</v>
          </cell>
          <cell r="L90">
            <v>0</v>
          </cell>
          <cell r="M90">
            <v>38055</v>
          </cell>
          <cell r="N90">
            <v>39988</v>
          </cell>
          <cell r="O90">
            <v>78043</v>
          </cell>
          <cell r="P90">
            <v>163113</v>
          </cell>
        </row>
        <row r="91">
          <cell r="A91" t="str">
            <v>0145</v>
          </cell>
          <cell r="B91" t="str">
            <v>Kingston</v>
          </cell>
          <cell r="C91">
            <v>0</v>
          </cell>
          <cell r="D91" t="str">
            <v>2506540</v>
          </cell>
          <cell r="E91">
            <v>74.531400966183568</v>
          </cell>
          <cell r="F91">
            <v>1185</v>
          </cell>
          <cell r="G91">
            <v>6.2895697017876424</v>
          </cell>
          <cell r="H91" t="str">
            <v>Yes</v>
          </cell>
          <cell r="I91" t="str">
            <v>No</v>
          </cell>
          <cell r="J91" t="str">
            <v>Yes</v>
          </cell>
          <cell r="K91">
            <v>57385</v>
          </cell>
          <cell r="L91">
            <v>0</v>
          </cell>
          <cell r="M91">
            <v>26367</v>
          </cell>
          <cell r="N91">
            <v>27592</v>
          </cell>
          <cell r="O91">
            <v>53959</v>
          </cell>
          <cell r="P91">
            <v>111344</v>
          </cell>
        </row>
        <row r="92">
          <cell r="A92" t="str">
            <v>0149</v>
          </cell>
          <cell r="B92" t="str">
            <v>Lawrence</v>
          </cell>
          <cell r="C92">
            <v>0</v>
          </cell>
          <cell r="D92" t="str">
            <v>2506660</v>
          </cell>
          <cell r="E92">
            <v>2920.6768997216795</v>
          </cell>
          <cell r="F92">
            <v>11900</v>
          </cell>
          <cell r="G92">
            <v>24.543503359005712</v>
          </cell>
          <cell r="H92" t="str">
            <v>Yes</v>
          </cell>
          <cell r="I92" t="str">
            <v>Yes</v>
          </cell>
          <cell r="J92" t="str">
            <v>Yes</v>
          </cell>
          <cell r="K92">
            <v>2589826</v>
          </cell>
          <cell r="L92">
            <v>670166</v>
          </cell>
          <cell r="M92">
            <v>1666604</v>
          </cell>
          <cell r="N92">
            <v>1932737</v>
          </cell>
          <cell r="O92">
            <v>3599341</v>
          </cell>
          <cell r="P92">
            <v>6859333</v>
          </cell>
        </row>
        <row r="93">
          <cell r="A93" t="str">
            <v>0150</v>
          </cell>
          <cell r="B93" t="str">
            <v>Lee</v>
          </cell>
          <cell r="C93">
            <v>0</v>
          </cell>
          <cell r="D93" t="str">
            <v>2506690</v>
          </cell>
          <cell r="E93">
            <v>82.677165354330711</v>
          </cell>
          <cell r="F93">
            <v>725</v>
          </cell>
          <cell r="G93">
            <v>11.403746945424926</v>
          </cell>
          <cell r="H93" t="str">
            <v>Yes</v>
          </cell>
          <cell r="I93" t="str">
            <v>No</v>
          </cell>
          <cell r="J93" t="str">
            <v>Yes</v>
          </cell>
          <cell r="K93">
            <v>62205</v>
          </cell>
          <cell r="L93">
            <v>0</v>
          </cell>
          <cell r="M93">
            <v>28744</v>
          </cell>
          <cell r="N93">
            <v>30189</v>
          </cell>
          <cell r="O93">
            <v>58933</v>
          </cell>
          <cell r="P93">
            <v>121138</v>
          </cell>
        </row>
        <row r="94">
          <cell r="A94" t="str">
            <v>0151</v>
          </cell>
          <cell r="B94" t="str">
            <v>Leicester</v>
          </cell>
          <cell r="C94">
            <v>0</v>
          </cell>
          <cell r="D94" t="str">
            <v>2506720</v>
          </cell>
          <cell r="E94">
            <v>202.36406619385343</v>
          </cell>
          <cell r="F94">
            <v>1711</v>
          </cell>
          <cell r="G94">
            <v>11.827239403498155</v>
          </cell>
          <cell r="H94" t="str">
            <v>Yes</v>
          </cell>
          <cell r="I94" t="str">
            <v>No</v>
          </cell>
          <cell r="J94" t="str">
            <v>Yes</v>
          </cell>
          <cell r="K94">
            <v>155900</v>
          </cell>
          <cell r="L94">
            <v>0</v>
          </cell>
          <cell r="M94">
            <v>72049</v>
          </cell>
          <cell r="N94">
            <v>75661</v>
          </cell>
          <cell r="O94">
            <v>147710</v>
          </cell>
          <cell r="P94">
            <v>303610</v>
          </cell>
        </row>
        <row r="95">
          <cell r="A95" t="str">
            <v>0152</v>
          </cell>
          <cell r="B95" t="str">
            <v>Lenox</v>
          </cell>
          <cell r="C95">
            <v>0</v>
          </cell>
          <cell r="D95" t="str">
            <v>2506750</v>
          </cell>
          <cell r="E95">
            <v>101.48529411764706</v>
          </cell>
          <cell r="F95">
            <v>642</v>
          </cell>
          <cell r="G95">
            <v>15.807678211471504</v>
          </cell>
          <cell r="H95" t="str">
            <v>Yes</v>
          </cell>
          <cell r="I95" t="str">
            <v>Yes</v>
          </cell>
          <cell r="J95" t="str">
            <v>Yes</v>
          </cell>
          <cell r="K95">
            <v>76456</v>
          </cell>
          <cell r="L95">
            <v>23062</v>
          </cell>
          <cell r="M95">
            <v>36813</v>
          </cell>
          <cell r="N95">
            <v>38441</v>
          </cell>
          <cell r="O95">
            <v>75254</v>
          </cell>
          <cell r="P95">
            <v>174772</v>
          </cell>
        </row>
        <row r="96">
          <cell r="A96" t="str">
            <v>0153</v>
          </cell>
          <cell r="B96" t="str">
            <v>Leominster</v>
          </cell>
          <cell r="C96">
            <v>0</v>
          </cell>
          <cell r="D96" t="str">
            <v>2506780</v>
          </cell>
          <cell r="E96">
            <v>1080.5567388909287</v>
          </cell>
          <cell r="F96">
            <v>6184</v>
          </cell>
          <cell r="G96">
            <v>17.473427213630803</v>
          </cell>
          <cell r="H96" t="str">
            <v>Yes</v>
          </cell>
          <cell r="I96" t="str">
            <v>Yes</v>
          </cell>
          <cell r="J96" t="str">
            <v>Yes</v>
          </cell>
          <cell r="K96">
            <v>801542</v>
          </cell>
          <cell r="L96">
            <v>246258</v>
          </cell>
          <cell r="M96">
            <v>456527</v>
          </cell>
          <cell r="N96">
            <v>479443</v>
          </cell>
          <cell r="O96">
            <v>935970</v>
          </cell>
          <cell r="P96">
            <v>1983770</v>
          </cell>
        </row>
        <row r="97">
          <cell r="A97" t="str">
            <v>0154</v>
          </cell>
          <cell r="B97" t="str">
            <v>Leverett</v>
          </cell>
          <cell r="C97">
            <v>0</v>
          </cell>
          <cell r="D97" t="str">
            <v>2506810</v>
          </cell>
          <cell r="E97">
            <v>6</v>
          </cell>
          <cell r="F97">
            <v>116</v>
          </cell>
          <cell r="G97">
            <v>5.1724137931034484</v>
          </cell>
          <cell r="H97" t="str">
            <v>No</v>
          </cell>
          <cell r="I97" t="str">
            <v>No</v>
          </cell>
          <cell r="J97" t="str">
            <v>No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A98" t="str">
            <v>0155</v>
          </cell>
          <cell r="B98" t="str">
            <v>Lexington</v>
          </cell>
          <cell r="C98">
            <v>0</v>
          </cell>
          <cell r="D98" t="str">
            <v>2506840</v>
          </cell>
          <cell r="E98">
            <v>243.31034482758614</v>
          </cell>
          <cell r="F98">
            <v>6582</v>
          </cell>
          <cell r="G98">
            <v>3.6966020180429373</v>
          </cell>
          <cell r="H98" t="str">
            <v>Yes</v>
          </cell>
          <cell r="I98" t="str">
            <v>No</v>
          </cell>
          <cell r="J98" t="str">
            <v>No</v>
          </cell>
          <cell r="K98">
            <v>201866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201866</v>
          </cell>
        </row>
        <row r="99">
          <cell r="A99" t="str">
            <v>0157</v>
          </cell>
          <cell r="B99" t="str">
            <v>Lincoln</v>
          </cell>
          <cell r="C99">
            <v>0</v>
          </cell>
          <cell r="D99" t="str">
            <v>2506900</v>
          </cell>
          <cell r="E99">
            <v>29</v>
          </cell>
          <cell r="F99">
            <v>941</v>
          </cell>
          <cell r="G99">
            <v>3.0818278427205104</v>
          </cell>
          <cell r="H99" t="str">
            <v>Yes</v>
          </cell>
          <cell r="I99" t="str">
            <v>No</v>
          </cell>
          <cell r="J99" t="str">
            <v>No</v>
          </cell>
          <cell r="K99">
            <v>24038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24038</v>
          </cell>
        </row>
        <row r="100">
          <cell r="A100" t="str">
            <v>0158</v>
          </cell>
          <cell r="B100" t="str">
            <v>Littleton</v>
          </cell>
          <cell r="C100">
            <v>0</v>
          </cell>
          <cell r="D100" t="str">
            <v>2506960</v>
          </cell>
          <cell r="E100">
            <v>72.857142857142875</v>
          </cell>
          <cell r="F100">
            <v>1703</v>
          </cell>
          <cell r="G100">
            <v>4.2781645835080964</v>
          </cell>
          <cell r="H100" t="str">
            <v>Yes</v>
          </cell>
          <cell r="I100" t="str">
            <v>No</v>
          </cell>
          <cell r="J100" t="str">
            <v>No</v>
          </cell>
          <cell r="K100">
            <v>60461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60461</v>
          </cell>
        </row>
        <row r="101">
          <cell r="A101" t="str">
            <v>0159</v>
          </cell>
          <cell r="B101" t="str">
            <v>Longmeadow</v>
          </cell>
          <cell r="C101">
            <v>0</v>
          </cell>
          <cell r="D101" t="str">
            <v>2506990</v>
          </cell>
          <cell r="E101">
            <v>96.304659498207897</v>
          </cell>
          <cell r="F101">
            <v>2935</v>
          </cell>
          <cell r="G101">
            <v>3.281249045935533</v>
          </cell>
          <cell r="H101" t="str">
            <v>Yes</v>
          </cell>
          <cell r="I101" t="str">
            <v>No</v>
          </cell>
          <cell r="J101" t="str">
            <v>No</v>
          </cell>
          <cell r="K101">
            <v>132300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132300</v>
          </cell>
        </row>
        <row r="102">
          <cell r="A102" t="str">
            <v>0160</v>
          </cell>
          <cell r="B102" t="str">
            <v>Lowell</v>
          </cell>
          <cell r="C102">
            <v>0</v>
          </cell>
          <cell r="D102" t="str">
            <v>2507020</v>
          </cell>
          <cell r="E102">
            <v>2557.5337711069433</v>
          </cell>
          <cell r="F102">
            <v>13345</v>
          </cell>
          <cell r="G102">
            <v>19.164734140928765</v>
          </cell>
          <cell r="H102" t="str">
            <v>Yes</v>
          </cell>
          <cell r="I102" t="str">
            <v>Yes</v>
          </cell>
          <cell r="J102" t="str">
            <v>Yes</v>
          </cell>
          <cell r="K102">
            <v>2052580</v>
          </cell>
          <cell r="L102">
            <v>590474</v>
          </cell>
          <cell r="M102">
            <v>1399141</v>
          </cell>
          <cell r="N102">
            <v>1539429</v>
          </cell>
          <cell r="O102">
            <v>2938570</v>
          </cell>
          <cell r="P102">
            <v>5581624</v>
          </cell>
        </row>
        <row r="103">
          <cell r="A103" t="str">
            <v>0161</v>
          </cell>
          <cell r="B103" t="str">
            <v>Ludlow</v>
          </cell>
          <cell r="C103">
            <v>0</v>
          </cell>
          <cell r="D103" t="str">
            <v>2507050</v>
          </cell>
          <cell r="E103">
            <v>269.07265521796575</v>
          </cell>
          <cell r="F103">
            <v>2815</v>
          </cell>
          <cell r="G103">
            <v>9.5585312688442539</v>
          </cell>
          <cell r="H103" t="str">
            <v>Yes</v>
          </cell>
          <cell r="I103" t="str">
            <v>No</v>
          </cell>
          <cell r="J103" t="str">
            <v>Yes</v>
          </cell>
          <cell r="K103">
            <v>230142</v>
          </cell>
          <cell r="L103">
            <v>0</v>
          </cell>
          <cell r="M103">
            <v>95992</v>
          </cell>
          <cell r="N103">
            <v>100914</v>
          </cell>
          <cell r="O103">
            <v>196906</v>
          </cell>
          <cell r="P103">
            <v>427048</v>
          </cell>
        </row>
        <row r="104">
          <cell r="A104" t="str">
            <v>0162</v>
          </cell>
          <cell r="B104" t="str">
            <v>Lunenburg</v>
          </cell>
          <cell r="C104">
            <v>0</v>
          </cell>
          <cell r="D104" t="str">
            <v>2507080</v>
          </cell>
          <cell r="E104">
            <v>117.8230088495575</v>
          </cell>
          <cell r="F104">
            <v>1558</v>
          </cell>
          <cell r="G104">
            <v>7.5624524293682605</v>
          </cell>
          <cell r="H104" t="str">
            <v>Yes</v>
          </cell>
          <cell r="I104" t="str">
            <v>No</v>
          </cell>
          <cell r="J104" t="str">
            <v>Yes</v>
          </cell>
          <cell r="K104">
            <v>94252</v>
          </cell>
          <cell r="L104">
            <v>0</v>
          </cell>
          <cell r="M104">
            <v>41976</v>
          </cell>
          <cell r="N104">
            <v>44086</v>
          </cell>
          <cell r="O104">
            <v>86062</v>
          </cell>
          <cell r="P104">
            <v>180314</v>
          </cell>
        </row>
        <row r="105">
          <cell r="A105" t="str">
            <v>0163</v>
          </cell>
          <cell r="B105" t="str">
            <v>Lynn</v>
          </cell>
          <cell r="C105">
            <v>0</v>
          </cell>
          <cell r="D105" t="str">
            <v>2507110</v>
          </cell>
          <cell r="E105">
            <v>2603.1742704851426</v>
          </cell>
          <cell r="F105">
            <v>13057</v>
          </cell>
          <cell r="G105">
            <v>19.937001382286457</v>
          </cell>
          <cell r="H105" t="str">
            <v>Yes</v>
          </cell>
          <cell r="I105" t="str">
            <v>Yes</v>
          </cell>
          <cell r="J105" t="str">
            <v>Yes</v>
          </cell>
          <cell r="K105">
            <v>2286136</v>
          </cell>
          <cell r="L105">
            <v>598858</v>
          </cell>
          <cell r="M105">
            <v>1382365</v>
          </cell>
          <cell r="N105">
            <v>1552470</v>
          </cell>
          <cell r="O105">
            <v>2934835</v>
          </cell>
          <cell r="P105">
            <v>5819829</v>
          </cell>
        </row>
        <row r="106">
          <cell r="A106" t="str">
            <v>0164</v>
          </cell>
          <cell r="B106" t="str">
            <v>Lynnfield</v>
          </cell>
          <cell r="C106">
            <v>0</v>
          </cell>
          <cell r="D106" t="str">
            <v>2507140</v>
          </cell>
          <cell r="E106">
            <v>67.927884615384627</v>
          </cell>
          <cell r="F106">
            <v>2249</v>
          </cell>
          <cell r="G106">
            <v>3.0203594760064307</v>
          </cell>
          <cell r="H106" t="str">
            <v>Yes</v>
          </cell>
          <cell r="I106" t="str">
            <v>No</v>
          </cell>
          <cell r="J106" t="str">
            <v>No</v>
          </cell>
          <cell r="K106">
            <v>58898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58898</v>
          </cell>
        </row>
        <row r="107">
          <cell r="A107" t="str">
            <v>0165</v>
          </cell>
          <cell r="B107" t="str">
            <v>Malden</v>
          </cell>
          <cell r="C107">
            <v>0</v>
          </cell>
          <cell r="D107" t="str">
            <v>2507170</v>
          </cell>
          <cell r="E107">
            <v>1032.8244274809151</v>
          </cell>
          <cell r="F107">
            <v>6827</v>
          </cell>
          <cell r="G107">
            <v>15.128525376899299</v>
          </cell>
          <cell r="H107" t="str">
            <v>Yes</v>
          </cell>
          <cell r="I107" t="str">
            <v>Yes</v>
          </cell>
          <cell r="J107" t="str">
            <v>Yes</v>
          </cell>
          <cell r="K107">
            <v>911486</v>
          </cell>
          <cell r="L107">
            <v>224492</v>
          </cell>
          <cell r="M107">
            <v>441595</v>
          </cell>
          <cell r="N107">
            <v>464286</v>
          </cell>
          <cell r="O107">
            <v>905881</v>
          </cell>
          <cell r="P107">
            <v>2041859</v>
          </cell>
        </row>
        <row r="108">
          <cell r="A108" t="str">
            <v>0167</v>
          </cell>
          <cell r="B108" t="str">
            <v>Mansfield</v>
          </cell>
          <cell r="C108">
            <v>0</v>
          </cell>
          <cell r="D108" t="str">
            <v>2507230</v>
          </cell>
          <cell r="E108">
            <v>204.72340425531914</v>
          </cell>
          <cell r="F108">
            <v>4962</v>
          </cell>
          <cell r="G108">
            <v>4.1258243501676573</v>
          </cell>
          <cell r="H108" t="str">
            <v>Yes</v>
          </cell>
          <cell r="I108" t="str">
            <v>No</v>
          </cell>
          <cell r="J108" t="str">
            <v>No</v>
          </cell>
          <cell r="K108">
            <v>169847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169847</v>
          </cell>
        </row>
        <row r="109">
          <cell r="A109" t="str">
            <v>0168</v>
          </cell>
          <cell r="B109" t="str">
            <v>Marblehead</v>
          </cell>
          <cell r="C109">
            <v>0</v>
          </cell>
          <cell r="D109" t="str">
            <v>2507260</v>
          </cell>
          <cell r="E109">
            <v>126.0284810126582</v>
          </cell>
          <cell r="F109">
            <v>3579</v>
          </cell>
          <cell r="G109">
            <v>3.5213322439971559</v>
          </cell>
          <cell r="H109" t="str">
            <v>Yes</v>
          </cell>
          <cell r="I109" t="str">
            <v>No</v>
          </cell>
          <cell r="J109" t="str">
            <v>No</v>
          </cell>
          <cell r="K109">
            <v>110648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110648</v>
          </cell>
        </row>
        <row r="110">
          <cell r="A110" t="str">
            <v>0169</v>
          </cell>
          <cell r="B110" t="str">
            <v>Marion</v>
          </cell>
          <cell r="C110">
            <v>0</v>
          </cell>
          <cell r="D110" t="str">
            <v>2507290</v>
          </cell>
          <cell r="E110">
            <v>33</v>
          </cell>
          <cell r="F110">
            <v>423</v>
          </cell>
          <cell r="G110">
            <v>7.8014184397163122</v>
          </cell>
          <cell r="H110" t="str">
            <v>Yes</v>
          </cell>
          <cell r="I110" t="str">
            <v>No</v>
          </cell>
          <cell r="J110" t="str">
            <v>Yes</v>
          </cell>
          <cell r="K110">
            <v>25453</v>
          </cell>
          <cell r="L110">
            <v>0</v>
          </cell>
          <cell r="M110">
            <v>11744</v>
          </cell>
          <cell r="N110">
            <v>12330</v>
          </cell>
          <cell r="O110">
            <v>24074</v>
          </cell>
          <cell r="P110">
            <v>49527</v>
          </cell>
        </row>
        <row r="111">
          <cell r="A111" t="str">
            <v>0170</v>
          </cell>
          <cell r="B111" t="str">
            <v>Marlborough</v>
          </cell>
          <cell r="C111">
            <v>0</v>
          </cell>
          <cell r="D111" t="str">
            <v>2507320</v>
          </cell>
          <cell r="E111">
            <v>589.85275010827183</v>
          </cell>
          <cell r="F111">
            <v>4736</v>
          </cell>
          <cell r="G111">
            <v>12.454661108705064</v>
          </cell>
          <cell r="H111" t="str">
            <v>Yes</v>
          </cell>
          <cell r="I111" t="str">
            <v>No</v>
          </cell>
          <cell r="J111" t="str">
            <v>Yes</v>
          </cell>
          <cell r="K111">
            <v>457398</v>
          </cell>
          <cell r="L111">
            <v>0</v>
          </cell>
          <cell r="M111">
            <v>215814</v>
          </cell>
          <cell r="N111">
            <v>226841</v>
          </cell>
          <cell r="O111">
            <v>442655</v>
          </cell>
          <cell r="P111">
            <v>900053</v>
          </cell>
        </row>
        <row r="112">
          <cell r="A112" t="str">
            <v>0171</v>
          </cell>
          <cell r="B112" t="str">
            <v>Marshfield</v>
          </cell>
          <cell r="C112">
            <v>0</v>
          </cell>
          <cell r="D112" t="str">
            <v>2507350</v>
          </cell>
          <cell r="E112">
            <v>335.30898876404518</v>
          </cell>
          <cell r="F112">
            <v>4416</v>
          </cell>
          <cell r="G112">
            <v>7.5930477528089941</v>
          </cell>
          <cell r="H112" t="str">
            <v>Yes</v>
          </cell>
          <cell r="I112" t="str">
            <v>No</v>
          </cell>
          <cell r="J112" t="str">
            <v>Yes</v>
          </cell>
          <cell r="K112">
            <v>258240</v>
          </cell>
          <cell r="L112">
            <v>0</v>
          </cell>
          <cell r="M112">
            <v>119351</v>
          </cell>
          <cell r="N112">
            <v>125317</v>
          </cell>
          <cell r="O112">
            <v>244668</v>
          </cell>
          <cell r="P112">
            <v>502908</v>
          </cell>
        </row>
        <row r="113">
          <cell r="A113" t="str">
            <v>0172</v>
          </cell>
          <cell r="B113" t="str">
            <v>Mashpee</v>
          </cell>
          <cell r="C113">
            <v>0</v>
          </cell>
          <cell r="D113" t="str">
            <v>2507440</v>
          </cell>
          <cell r="E113">
            <v>119.7428571428572</v>
          </cell>
          <cell r="F113">
            <v>1610</v>
          </cell>
          <cell r="G113">
            <v>7.4374445430346086</v>
          </cell>
          <cell r="H113" t="str">
            <v>Yes</v>
          </cell>
          <cell r="I113" t="str">
            <v>No</v>
          </cell>
          <cell r="J113" t="str">
            <v>Yes</v>
          </cell>
          <cell r="K113">
            <v>105971</v>
          </cell>
          <cell r="L113">
            <v>0</v>
          </cell>
          <cell r="M113">
            <v>42909</v>
          </cell>
          <cell r="N113">
            <v>45119</v>
          </cell>
          <cell r="O113">
            <v>88028</v>
          </cell>
          <cell r="P113">
            <v>193999</v>
          </cell>
        </row>
        <row r="114">
          <cell r="A114" t="str">
            <v>0173</v>
          </cell>
          <cell r="B114" t="str">
            <v>Mattapoisett</v>
          </cell>
          <cell r="C114">
            <v>0</v>
          </cell>
          <cell r="D114" t="str">
            <v>2507470</v>
          </cell>
          <cell r="E114">
            <v>24</v>
          </cell>
          <cell r="F114">
            <v>457</v>
          </cell>
          <cell r="G114">
            <v>5.2516411378555796</v>
          </cell>
          <cell r="H114" t="str">
            <v>Yes</v>
          </cell>
          <cell r="I114" t="str">
            <v>No</v>
          </cell>
          <cell r="J114" t="str">
            <v>Yes</v>
          </cell>
          <cell r="K114">
            <v>18525</v>
          </cell>
          <cell r="L114">
            <v>0</v>
          </cell>
          <cell r="M114">
            <v>8554</v>
          </cell>
          <cell r="N114">
            <v>8989</v>
          </cell>
          <cell r="O114">
            <v>17543</v>
          </cell>
          <cell r="P114">
            <v>36068</v>
          </cell>
        </row>
        <row r="115">
          <cell r="A115" t="str">
            <v>0174</v>
          </cell>
          <cell r="B115" t="str">
            <v>Maynard</v>
          </cell>
          <cell r="C115">
            <v>0</v>
          </cell>
          <cell r="D115" t="str">
            <v>2507500</v>
          </cell>
          <cell r="E115">
            <v>72.31060606060602</v>
          </cell>
          <cell r="F115">
            <v>1355</v>
          </cell>
          <cell r="G115">
            <v>5.3365760930336545</v>
          </cell>
          <cell r="H115" t="str">
            <v>Yes</v>
          </cell>
          <cell r="I115" t="str">
            <v>No</v>
          </cell>
          <cell r="J115" t="str">
            <v>Yes</v>
          </cell>
          <cell r="K115">
            <v>74619</v>
          </cell>
          <cell r="L115">
            <v>0</v>
          </cell>
          <cell r="M115">
            <v>28120</v>
          </cell>
          <cell r="N115">
            <v>30173</v>
          </cell>
          <cell r="O115">
            <v>58293</v>
          </cell>
          <cell r="P115">
            <v>132912</v>
          </cell>
        </row>
        <row r="116">
          <cell r="A116" t="str">
            <v>0175</v>
          </cell>
          <cell r="B116" t="str">
            <v>Medfield</v>
          </cell>
          <cell r="C116">
            <v>0</v>
          </cell>
          <cell r="D116" t="str">
            <v>2507530</v>
          </cell>
          <cell r="E116">
            <v>62.012422360248472</v>
          </cell>
          <cell r="F116">
            <v>2987</v>
          </cell>
          <cell r="G116">
            <v>2.0760770793521415</v>
          </cell>
          <cell r="H116" t="str">
            <v>Yes</v>
          </cell>
          <cell r="I116" t="str">
            <v>No</v>
          </cell>
          <cell r="J116" t="str">
            <v>No</v>
          </cell>
          <cell r="K116">
            <v>51898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51898</v>
          </cell>
        </row>
        <row r="117">
          <cell r="A117" t="str">
            <v>0176</v>
          </cell>
          <cell r="B117" t="str">
            <v>Medford</v>
          </cell>
          <cell r="C117">
            <v>0</v>
          </cell>
          <cell r="D117" t="str">
            <v>2507560</v>
          </cell>
          <cell r="E117">
            <v>465.67164179104395</v>
          </cell>
          <cell r="F117">
            <v>5833</v>
          </cell>
          <cell r="G117">
            <v>7.9833986249107483</v>
          </cell>
          <cell r="H117" t="str">
            <v>Yes</v>
          </cell>
          <cell r="I117" t="str">
            <v>No</v>
          </cell>
          <cell r="J117" t="str">
            <v>Yes</v>
          </cell>
          <cell r="K117">
            <v>371659</v>
          </cell>
          <cell r="L117">
            <v>0</v>
          </cell>
          <cell r="M117">
            <v>165983</v>
          </cell>
          <cell r="N117">
            <v>174412</v>
          </cell>
          <cell r="O117">
            <v>340395</v>
          </cell>
          <cell r="P117">
            <v>712054</v>
          </cell>
        </row>
        <row r="118">
          <cell r="A118" t="str">
            <v>0177</v>
          </cell>
          <cell r="B118" t="str">
            <v>Medway</v>
          </cell>
          <cell r="C118">
            <v>0</v>
          </cell>
          <cell r="D118" t="str">
            <v>2507590</v>
          </cell>
          <cell r="E118">
            <v>75.640816326530569</v>
          </cell>
          <cell r="F118">
            <v>2650</v>
          </cell>
          <cell r="G118">
            <v>2.854370427416248</v>
          </cell>
          <cell r="H118" t="str">
            <v>Yes</v>
          </cell>
          <cell r="I118" t="str">
            <v>No</v>
          </cell>
          <cell r="J118" t="str">
            <v>No</v>
          </cell>
          <cell r="K118">
            <v>71004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71004</v>
          </cell>
        </row>
        <row r="119">
          <cell r="A119" t="str">
            <v>0178</v>
          </cell>
          <cell r="B119" t="str">
            <v>Melrose</v>
          </cell>
          <cell r="C119">
            <v>0</v>
          </cell>
          <cell r="D119" t="str">
            <v>2507620</v>
          </cell>
          <cell r="E119">
            <v>131.71539961013639</v>
          </cell>
          <cell r="F119">
            <v>3956</v>
          </cell>
          <cell r="G119">
            <v>3.3295095958072896</v>
          </cell>
          <cell r="H119" t="str">
            <v>Yes</v>
          </cell>
          <cell r="I119" t="str">
            <v>No</v>
          </cell>
          <cell r="J119" t="str">
            <v>No</v>
          </cell>
          <cell r="K119">
            <v>117730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117730</v>
          </cell>
        </row>
        <row r="120">
          <cell r="A120" t="str">
            <v>0181</v>
          </cell>
          <cell r="B120" t="str">
            <v>Methuen</v>
          </cell>
          <cell r="C120">
            <v>0</v>
          </cell>
          <cell r="D120" t="str">
            <v>2507740</v>
          </cell>
          <cell r="E120">
            <v>929.09106708376851</v>
          </cell>
          <cell r="F120">
            <v>7534</v>
          </cell>
          <cell r="G120">
            <v>12.331975936869769</v>
          </cell>
          <cell r="H120" t="str">
            <v>Yes</v>
          </cell>
          <cell r="I120" t="str">
            <v>Yes</v>
          </cell>
          <cell r="J120" t="str">
            <v>Yes</v>
          </cell>
          <cell r="K120">
            <v>767960</v>
          </cell>
          <cell r="L120">
            <v>113616</v>
          </cell>
          <cell r="M120">
            <v>383011</v>
          </cell>
          <cell r="N120">
            <v>402653</v>
          </cell>
          <cell r="O120">
            <v>785664</v>
          </cell>
          <cell r="P120">
            <v>1667240</v>
          </cell>
        </row>
        <row r="121">
          <cell r="A121" t="str">
            <v>0182</v>
          </cell>
          <cell r="B121" t="str">
            <v>Middleborough</v>
          </cell>
          <cell r="C121">
            <v>0</v>
          </cell>
          <cell r="D121" t="str">
            <v>2507770</v>
          </cell>
          <cell r="E121">
            <v>340.11089108910892</v>
          </cell>
          <cell r="F121">
            <v>3355</v>
          </cell>
          <cell r="G121">
            <v>10.137433415472694</v>
          </cell>
          <cell r="H121" t="str">
            <v>Yes</v>
          </cell>
          <cell r="I121" t="str">
            <v>No</v>
          </cell>
          <cell r="J121" t="str">
            <v>Yes</v>
          </cell>
          <cell r="K121">
            <v>262144</v>
          </cell>
          <cell r="L121">
            <v>0</v>
          </cell>
          <cell r="M121">
            <v>120986</v>
          </cell>
          <cell r="N121">
            <v>126992</v>
          </cell>
          <cell r="O121">
            <v>247978</v>
          </cell>
          <cell r="P121">
            <v>510122</v>
          </cell>
        </row>
        <row r="122">
          <cell r="A122" t="str">
            <v>0184</v>
          </cell>
          <cell r="B122" t="str">
            <v>Middleton</v>
          </cell>
          <cell r="C122">
            <v>0</v>
          </cell>
          <cell r="D122" t="str">
            <v>2507830</v>
          </cell>
          <cell r="E122">
            <v>27</v>
          </cell>
          <cell r="F122">
            <v>767</v>
          </cell>
          <cell r="G122">
            <v>3.5202086049543677</v>
          </cell>
          <cell r="H122" t="str">
            <v>Yes</v>
          </cell>
          <cell r="I122" t="str">
            <v>No</v>
          </cell>
          <cell r="J122" t="str">
            <v>No</v>
          </cell>
          <cell r="K122">
            <v>26295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26295</v>
          </cell>
        </row>
        <row r="123">
          <cell r="A123" t="str">
            <v>0185</v>
          </cell>
          <cell r="B123" t="str">
            <v>Milford</v>
          </cell>
          <cell r="C123">
            <v>0</v>
          </cell>
          <cell r="D123" t="str">
            <v>2507860</v>
          </cell>
          <cell r="E123">
            <v>531.02486047691502</v>
          </cell>
          <cell r="F123">
            <v>3897</v>
          </cell>
          <cell r="G123">
            <v>13.626503989656532</v>
          </cell>
          <cell r="H123" t="str">
            <v>Yes</v>
          </cell>
          <cell r="I123" t="str">
            <v>No</v>
          </cell>
          <cell r="J123" t="str">
            <v>Yes</v>
          </cell>
          <cell r="K123">
            <v>408175</v>
          </cell>
          <cell r="L123">
            <v>0</v>
          </cell>
          <cell r="M123">
            <v>194999</v>
          </cell>
          <cell r="N123">
            <v>204705</v>
          </cell>
          <cell r="O123">
            <v>399704</v>
          </cell>
          <cell r="P123">
            <v>807879</v>
          </cell>
        </row>
        <row r="124">
          <cell r="A124" t="str">
            <v>0186</v>
          </cell>
          <cell r="B124" t="str">
            <v>Millbury</v>
          </cell>
          <cell r="C124">
            <v>0</v>
          </cell>
          <cell r="D124" t="str">
            <v>2507890</v>
          </cell>
          <cell r="E124">
            <v>149.4291581108829</v>
          </cell>
          <cell r="F124">
            <v>1811</v>
          </cell>
          <cell r="G124">
            <v>8.2511959199824894</v>
          </cell>
          <cell r="H124" t="str">
            <v>Yes</v>
          </cell>
          <cell r="I124" t="str">
            <v>No</v>
          </cell>
          <cell r="J124" t="str">
            <v>Yes</v>
          </cell>
          <cell r="K124">
            <v>114903</v>
          </cell>
          <cell r="L124">
            <v>0</v>
          </cell>
          <cell r="M124">
            <v>54955</v>
          </cell>
          <cell r="N124">
            <v>57704</v>
          </cell>
          <cell r="O124">
            <v>112659</v>
          </cell>
          <cell r="P124">
            <v>227562</v>
          </cell>
        </row>
        <row r="125">
          <cell r="A125" t="str">
            <v>0187</v>
          </cell>
          <cell r="B125" t="str">
            <v>Millis</v>
          </cell>
          <cell r="C125">
            <v>0</v>
          </cell>
          <cell r="D125" t="str">
            <v>2507920</v>
          </cell>
          <cell r="E125">
            <v>47.508196721311485</v>
          </cell>
          <cell r="F125">
            <v>1339</v>
          </cell>
          <cell r="G125">
            <v>3.5480356027865185</v>
          </cell>
          <cell r="H125" t="str">
            <v>Yes</v>
          </cell>
          <cell r="I125" t="str">
            <v>No</v>
          </cell>
          <cell r="J125" t="str">
            <v>No</v>
          </cell>
          <cell r="K125">
            <v>39487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39487</v>
          </cell>
        </row>
        <row r="126">
          <cell r="A126" t="str">
            <v>0189</v>
          </cell>
          <cell r="B126" t="str">
            <v>Milton</v>
          </cell>
          <cell r="C126">
            <v>0</v>
          </cell>
          <cell r="D126" t="str">
            <v>2507980</v>
          </cell>
          <cell r="E126">
            <v>154.4197530864198</v>
          </cell>
          <cell r="F126">
            <v>4845</v>
          </cell>
          <cell r="G126">
            <v>3.1871982061180559</v>
          </cell>
          <cell r="H126" t="str">
            <v>Yes</v>
          </cell>
          <cell r="I126" t="str">
            <v>No</v>
          </cell>
          <cell r="J126" t="str">
            <v>No</v>
          </cell>
          <cell r="K126">
            <v>132184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132184</v>
          </cell>
        </row>
        <row r="127">
          <cell r="A127" t="str">
            <v>0191</v>
          </cell>
          <cell r="B127" t="str">
            <v>Monson</v>
          </cell>
          <cell r="C127">
            <v>0</v>
          </cell>
          <cell r="D127" t="str">
            <v>2508040</v>
          </cell>
          <cell r="E127">
            <v>93.92203389830506</v>
          </cell>
          <cell r="F127">
            <v>1288</v>
          </cell>
          <cell r="G127">
            <v>7.2920833771975975</v>
          </cell>
          <cell r="H127" t="str">
            <v>Yes</v>
          </cell>
          <cell r="I127" t="str">
            <v>No</v>
          </cell>
          <cell r="J127" t="str">
            <v>Yes</v>
          </cell>
          <cell r="K127">
            <v>84764</v>
          </cell>
          <cell r="L127">
            <v>0</v>
          </cell>
          <cell r="M127">
            <v>33535</v>
          </cell>
          <cell r="N127">
            <v>35443</v>
          </cell>
          <cell r="O127">
            <v>68978</v>
          </cell>
          <cell r="P127">
            <v>153742</v>
          </cell>
        </row>
        <row r="128">
          <cell r="A128" t="str">
            <v>0196</v>
          </cell>
          <cell r="B128" t="str">
            <v>Nahant</v>
          </cell>
          <cell r="C128">
            <v>0</v>
          </cell>
          <cell r="D128" t="str">
            <v>2508220</v>
          </cell>
          <cell r="E128">
            <v>10.054054054054054</v>
          </cell>
          <cell r="F128">
            <v>204</v>
          </cell>
          <cell r="G128">
            <v>4.9284578696343404</v>
          </cell>
          <cell r="H128" t="str">
            <v>Yes</v>
          </cell>
          <cell r="I128" t="str">
            <v>No</v>
          </cell>
          <cell r="J128" t="str">
            <v>No</v>
          </cell>
          <cell r="K128">
            <v>9461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9461</v>
          </cell>
        </row>
        <row r="129">
          <cell r="A129" t="str">
            <v>0197</v>
          </cell>
          <cell r="B129" t="str">
            <v>Nantucket</v>
          </cell>
          <cell r="C129">
            <v>0</v>
          </cell>
          <cell r="D129" t="str">
            <v>2508250</v>
          </cell>
          <cell r="E129">
            <v>88.236051502145912</v>
          </cell>
          <cell r="F129">
            <v>1610</v>
          </cell>
          <cell r="G129">
            <v>5.4805000933009884</v>
          </cell>
          <cell r="H129" t="str">
            <v>Yes</v>
          </cell>
          <cell r="I129" t="str">
            <v>No</v>
          </cell>
          <cell r="J129" t="str">
            <v>Yes</v>
          </cell>
          <cell r="K129">
            <v>68156</v>
          </cell>
          <cell r="L129">
            <v>0</v>
          </cell>
          <cell r="M129">
            <v>31447</v>
          </cell>
          <cell r="N129">
            <v>33042</v>
          </cell>
          <cell r="O129">
            <v>64489</v>
          </cell>
          <cell r="P129">
            <v>132645</v>
          </cell>
        </row>
        <row r="130">
          <cell r="A130" t="str">
            <v>0198</v>
          </cell>
          <cell r="B130" t="str">
            <v>Natick</v>
          </cell>
          <cell r="C130">
            <v>0</v>
          </cell>
          <cell r="D130" t="str">
            <v>2508340</v>
          </cell>
          <cell r="E130">
            <v>268.33333333333331</v>
          </cell>
          <cell r="F130">
            <v>5467</v>
          </cell>
          <cell r="G130">
            <v>4.9082373026034993</v>
          </cell>
          <cell r="H130" t="str">
            <v>Yes</v>
          </cell>
          <cell r="I130" t="str">
            <v>No</v>
          </cell>
          <cell r="J130" t="str">
            <v>No</v>
          </cell>
          <cell r="K130">
            <v>206390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206390</v>
          </cell>
        </row>
        <row r="131">
          <cell r="A131" t="str">
            <v>0199</v>
          </cell>
          <cell r="B131" t="str">
            <v>Needham</v>
          </cell>
          <cell r="C131">
            <v>0</v>
          </cell>
          <cell r="D131" t="str">
            <v>2508370</v>
          </cell>
          <cell r="E131">
            <v>149.13202247191015</v>
          </cell>
          <cell r="F131">
            <v>5965</v>
          </cell>
          <cell r="G131">
            <v>2.5001177279448474</v>
          </cell>
          <cell r="H131" t="str">
            <v>Yes</v>
          </cell>
          <cell r="I131" t="str">
            <v>No</v>
          </cell>
          <cell r="J131" t="str">
            <v>No</v>
          </cell>
          <cell r="K131">
            <v>123806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123806</v>
          </cell>
        </row>
        <row r="132">
          <cell r="A132" t="str">
            <v>0201</v>
          </cell>
          <cell r="B132" t="str">
            <v>New Bedford</v>
          </cell>
          <cell r="C132">
            <v>0</v>
          </cell>
          <cell r="D132" t="str">
            <v>2508430</v>
          </cell>
          <cell r="E132">
            <v>3295.4150505706571</v>
          </cell>
          <cell r="F132">
            <v>11673</v>
          </cell>
          <cell r="G132">
            <v>28.231089270715813</v>
          </cell>
          <cell r="H132" t="str">
            <v>Yes</v>
          </cell>
          <cell r="I132" t="str">
            <v>Yes</v>
          </cell>
          <cell r="J132" t="str">
            <v>Yes</v>
          </cell>
          <cell r="K132">
            <v>2359142</v>
          </cell>
          <cell r="L132">
            <v>752565</v>
          </cell>
          <cell r="M132">
            <v>1903988</v>
          </cell>
          <cell r="N132">
            <v>2129778</v>
          </cell>
          <cell r="O132">
            <v>4033766</v>
          </cell>
          <cell r="P132">
            <v>7145473</v>
          </cell>
        </row>
        <row r="133">
          <cell r="A133" t="str">
            <v>0204</v>
          </cell>
          <cell r="B133" t="str">
            <v>Newburyport</v>
          </cell>
          <cell r="C133">
            <v>0</v>
          </cell>
          <cell r="D133" t="str">
            <v>2508580</v>
          </cell>
          <cell r="E133">
            <v>139.33976833976837</v>
          </cell>
          <cell r="F133">
            <v>2382</v>
          </cell>
          <cell r="G133">
            <v>5.8496964038525761</v>
          </cell>
          <cell r="H133" t="str">
            <v>Yes</v>
          </cell>
          <cell r="I133" t="str">
            <v>No</v>
          </cell>
          <cell r="J133" t="str">
            <v>Yes</v>
          </cell>
          <cell r="K133">
            <v>151800</v>
          </cell>
          <cell r="L133">
            <v>0</v>
          </cell>
          <cell r="M133">
            <v>57060</v>
          </cell>
          <cell r="N133">
            <v>61229</v>
          </cell>
          <cell r="O133">
            <v>118289</v>
          </cell>
          <cell r="P133">
            <v>270089</v>
          </cell>
        </row>
        <row r="134">
          <cell r="A134" t="str">
            <v>0207</v>
          </cell>
          <cell r="B134" t="str">
            <v>Newton</v>
          </cell>
          <cell r="C134">
            <v>0</v>
          </cell>
          <cell r="D134" t="str">
            <v>2508610</v>
          </cell>
          <cell r="E134">
            <v>528.51718494271688</v>
          </cell>
          <cell r="F134">
            <v>13670</v>
          </cell>
          <cell r="G134">
            <v>3.8662559249650097</v>
          </cell>
          <cell r="H134" t="str">
            <v>Yes</v>
          </cell>
          <cell r="I134" t="str">
            <v>No</v>
          </cell>
          <cell r="J134" t="str">
            <v>No</v>
          </cell>
          <cell r="K134">
            <v>471879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471879</v>
          </cell>
        </row>
        <row r="135">
          <cell r="A135" t="str">
            <v>0208</v>
          </cell>
          <cell r="B135" t="str">
            <v>Norfolk</v>
          </cell>
          <cell r="C135">
            <v>0</v>
          </cell>
          <cell r="D135" t="str">
            <v>2508640</v>
          </cell>
          <cell r="E135">
            <v>24</v>
          </cell>
          <cell r="F135">
            <v>991</v>
          </cell>
          <cell r="G135">
            <v>2.4217961654894045</v>
          </cell>
          <cell r="H135" t="str">
            <v>Yes</v>
          </cell>
          <cell r="I135" t="str">
            <v>No</v>
          </cell>
          <cell r="J135" t="str">
            <v>No</v>
          </cell>
          <cell r="K135">
            <v>19920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19920</v>
          </cell>
        </row>
        <row r="136">
          <cell r="A136" t="str">
            <v>0209</v>
          </cell>
          <cell r="B136" t="str">
            <v>North Adams</v>
          </cell>
          <cell r="C136">
            <v>0</v>
          </cell>
          <cell r="D136" t="str">
            <v>2508670</v>
          </cell>
          <cell r="E136">
            <v>361.09770114942518</v>
          </cell>
          <cell r="F136">
            <v>1390</v>
          </cell>
          <cell r="G136">
            <v>25.978251881253613</v>
          </cell>
          <cell r="H136" t="str">
            <v>Yes</v>
          </cell>
          <cell r="I136" t="str">
            <v>Yes</v>
          </cell>
          <cell r="J136" t="str">
            <v>Yes</v>
          </cell>
          <cell r="K136">
            <v>263789</v>
          </cell>
          <cell r="L136">
            <v>82247</v>
          </cell>
          <cell r="M136">
            <v>178921</v>
          </cell>
          <cell r="N136">
            <v>188180</v>
          </cell>
          <cell r="O136">
            <v>367101</v>
          </cell>
          <cell r="P136">
            <v>713137</v>
          </cell>
        </row>
        <row r="137">
          <cell r="A137" t="str">
            <v>0210</v>
          </cell>
          <cell r="B137" t="str">
            <v>Northampton</v>
          </cell>
          <cell r="C137">
            <v>0</v>
          </cell>
          <cell r="D137" t="str">
            <v>2508850</v>
          </cell>
          <cell r="E137">
            <v>251.25773195876303</v>
          </cell>
          <cell r="F137">
            <v>2760</v>
          </cell>
          <cell r="G137">
            <v>9.1035410129986598</v>
          </cell>
          <cell r="H137" t="str">
            <v>Yes</v>
          </cell>
          <cell r="I137" t="str">
            <v>Yes</v>
          </cell>
          <cell r="J137" t="str">
            <v>Yes</v>
          </cell>
          <cell r="K137">
            <v>221850</v>
          </cell>
          <cell r="L137">
            <v>42204</v>
          </cell>
          <cell r="M137">
            <v>89659</v>
          </cell>
          <cell r="N137">
            <v>94268</v>
          </cell>
          <cell r="O137">
            <v>183927</v>
          </cell>
          <cell r="P137">
            <v>447981</v>
          </cell>
        </row>
        <row r="138">
          <cell r="A138" t="str">
            <v>0211</v>
          </cell>
          <cell r="B138" t="str">
            <v>North Andover</v>
          </cell>
          <cell r="C138">
            <v>0</v>
          </cell>
          <cell r="D138" t="str">
            <v>2508700</v>
          </cell>
          <cell r="E138">
            <v>251.8640093786635</v>
          </cell>
          <cell r="F138">
            <v>5417</v>
          </cell>
          <cell r="G138">
            <v>4.6495109724693275</v>
          </cell>
          <cell r="H138" t="str">
            <v>Yes</v>
          </cell>
          <cell r="I138" t="str">
            <v>No</v>
          </cell>
          <cell r="J138" t="str">
            <v>No</v>
          </cell>
          <cell r="K138">
            <v>224663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224663</v>
          </cell>
        </row>
        <row r="139">
          <cell r="A139" t="str">
            <v>0212</v>
          </cell>
          <cell r="B139" t="str">
            <v>North Attleborough</v>
          </cell>
          <cell r="C139">
            <v>0</v>
          </cell>
          <cell r="D139" t="str">
            <v>2508730</v>
          </cell>
          <cell r="E139">
            <v>440.444827586207</v>
          </cell>
          <cell r="F139">
            <v>4770</v>
          </cell>
          <cell r="G139">
            <v>9.2336441841972121</v>
          </cell>
          <cell r="H139" t="str">
            <v>Yes</v>
          </cell>
          <cell r="I139" t="str">
            <v>No</v>
          </cell>
          <cell r="J139" t="str">
            <v>Yes</v>
          </cell>
          <cell r="K139">
            <v>339237</v>
          </cell>
          <cell r="L139">
            <v>0</v>
          </cell>
          <cell r="M139">
            <v>156784</v>
          </cell>
          <cell r="N139">
            <v>164628</v>
          </cell>
          <cell r="O139">
            <v>321412</v>
          </cell>
          <cell r="P139">
            <v>660649</v>
          </cell>
        </row>
        <row r="140">
          <cell r="A140" t="str">
            <v>0213</v>
          </cell>
          <cell r="B140" t="str">
            <v>Northborough</v>
          </cell>
          <cell r="C140">
            <v>0</v>
          </cell>
          <cell r="D140" t="str">
            <v>2508880</v>
          </cell>
          <cell r="E140">
            <v>82</v>
          </cell>
          <cell r="F140">
            <v>1921</v>
          </cell>
          <cell r="G140">
            <v>4.2686100989068194</v>
          </cell>
          <cell r="H140" t="str">
            <v>Yes</v>
          </cell>
          <cell r="I140" t="str">
            <v>No</v>
          </cell>
          <cell r="J140" t="str">
            <v>No</v>
          </cell>
          <cell r="K140">
            <v>67864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67864</v>
          </cell>
        </row>
        <row r="141">
          <cell r="A141" t="str">
            <v>0214</v>
          </cell>
          <cell r="B141" t="str">
            <v>Northbridge</v>
          </cell>
          <cell r="C141">
            <v>0</v>
          </cell>
          <cell r="D141" t="str">
            <v>2508940</v>
          </cell>
          <cell r="E141">
            <v>220.83609022556399</v>
          </cell>
          <cell r="F141">
            <v>2551</v>
          </cell>
          <cell r="G141">
            <v>8.6568439915940409</v>
          </cell>
          <cell r="H141" t="str">
            <v>Yes</v>
          </cell>
          <cell r="I141" t="str">
            <v>No</v>
          </cell>
          <cell r="J141" t="str">
            <v>Yes</v>
          </cell>
          <cell r="K141">
            <v>170014</v>
          </cell>
          <cell r="L141">
            <v>0</v>
          </cell>
          <cell r="M141">
            <v>81218</v>
          </cell>
          <cell r="N141">
            <v>85273</v>
          </cell>
          <cell r="O141">
            <v>166491</v>
          </cell>
          <cell r="P141">
            <v>336505</v>
          </cell>
        </row>
        <row r="142">
          <cell r="A142" t="str">
            <v>0215</v>
          </cell>
          <cell r="B142" t="str">
            <v>North Brookfield</v>
          </cell>
          <cell r="C142">
            <v>0</v>
          </cell>
          <cell r="D142" t="str">
            <v>2508760</v>
          </cell>
          <cell r="E142">
            <v>74.3125</v>
          </cell>
          <cell r="F142">
            <v>661</v>
          </cell>
          <cell r="G142">
            <v>11.242435703479577</v>
          </cell>
          <cell r="H142" t="str">
            <v>Yes</v>
          </cell>
          <cell r="I142" t="str">
            <v>No</v>
          </cell>
          <cell r="J142" t="str">
            <v>Yes</v>
          </cell>
          <cell r="K142">
            <v>57198</v>
          </cell>
          <cell r="L142">
            <v>0</v>
          </cell>
          <cell r="M142">
            <v>26440</v>
          </cell>
          <cell r="N142">
            <v>27756</v>
          </cell>
          <cell r="O142">
            <v>54196</v>
          </cell>
          <cell r="P142">
            <v>111394</v>
          </cell>
        </row>
        <row r="143">
          <cell r="A143" t="str">
            <v>0217</v>
          </cell>
          <cell r="B143" t="str">
            <v>North Reading</v>
          </cell>
          <cell r="C143">
            <v>0</v>
          </cell>
          <cell r="D143" t="str">
            <v>2508820</v>
          </cell>
          <cell r="E143">
            <v>76.165919282511226</v>
          </cell>
          <cell r="F143">
            <v>2938</v>
          </cell>
          <cell r="G143">
            <v>2.5924410919847252</v>
          </cell>
          <cell r="H143" t="str">
            <v>Yes</v>
          </cell>
          <cell r="I143" t="str">
            <v>No</v>
          </cell>
          <cell r="J143" t="str">
            <v>No</v>
          </cell>
          <cell r="K143">
            <v>63236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63236</v>
          </cell>
        </row>
        <row r="144">
          <cell r="A144" t="str">
            <v>0218</v>
          </cell>
          <cell r="B144" t="str">
            <v>Norton</v>
          </cell>
          <cell r="C144">
            <v>0</v>
          </cell>
          <cell r="D144" t="str">
            <v>2509000</v>
          </cell>
          <cell r="E144">
            <v>159.32965009208115</v>
          </cell>
          <cell r="F144">
            <v>3012</v>
          </cell>
          <cell r="G144">
            <v>5.2898290203214193</v>
          </cell>
          <cell r="H144" t="str">
            <v>Yes</v>
          </cell>
          <cell r="I144" t="str">
            <v>No</v>
          </cell>
          <cell r="J144" t="str">
            <v>Yes</v>
          </cell>
          <cell r="K144">
            <v>122942</v>
          </cell>
          <cell r="L144">
            <v>0</v>
          </cell>
          <cell r="M144">
            <v>56782</v>
          </cell>
          <cell r="N144">
            <v>59661</v>
          </cell>
          <cell r="O144">
            <v>116443</v>
          </cell>
          <cell r="P144">
            <v>239385</v>
          </cell>
        </row>
        <row r="145">
          <cell r="A145" t="str">
            <v>0219</v>
          </cell>
          <cell r="B145" t="str">
            <v>Norwell</v>
          </cell>
          <cell r="C145">
            <v>0</v>
          </cell>
          <cell r="D145" t="str">
            <v>2509030</v>
          </cell>
          <cell r="E145">
            <v>47.970297029702955</v>
          </cell>
          <cell r="F145">
            <v>2155</v>
          </cell>
          <cell r="G145">
            <v>2.2259998621671904</v>
          </cell>
          <cell r="H145" t="str">
            <v>Yes</v>
          </cell>
          <cell r="I145" t="str">
            <v>No</v>
          </cell>
          <cell r="J145" t="str">
            <v>No</v>
          </cell>
          <cell r="K145">
            <v>39379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39379</v>
          </cell>
        </row>
        <row r="146">
          <cell r="A146" t="str">
            <v>0220</v>
          </cell>
          <cell r="B146" t="str">
            <v>Norwood</v>
          </cell>
          <cell r="C146">
            <v>0</v>
          </cell>
          <cell r="D146" t="str">
            <v>2509060</v>
          </cell>
          <cell r="E146">
            <v>301.34482758620663</v>
          </cell>
          <cell r="F146">
            <v>3706</v>
          </cell>
          <cell r="G146">
            <v>8.1312689580735729</v>
          </cell>
          <cell r="H146" t="str">
            <v>Yes</v>
          </cell>
          <cell r="I146" t="str">
            <v>No</v>
          </cell>
          <cell r="J146" t="str">
            <v>Yes</v>
          </cell>
          <cell r="K146">
            <v>232598</v>
          </cell>
          <cell r="L146">
            <v>0</v>
          </cell>
          <cell r="M146">
            <v>107326</v>
          </cell>
          <cell r="N146">
            <v>112728</v>
          </cell>
          <cell r="O146">
            <v>220054</v>
          </cell>
          <cell r="P146">
            <v>452652</v>
          </cell>
        </row>
        <row r="147">
          <cell r="A147" t="str">
            <v>0221</v>
          </cell>
          <cell r="B147" t="str">
            <v>Oak Bluffs</v>
          </cell>
          <cell r="C147">
            <v>0</v>
          </cell>
          <cell r="D147" t="str">
            <v>2504650</v>
          </cell>
          <cell r="E147">
            <v>108.85714285714288</v>
          </cell>
          <cell r="F147">
            <v>352</v>
          </cell>
          <cell r="G147">
            <v>30.925324675324678</v>
          </cell>
          <cell r="H147" t="str">
            <v>Yes</v>
          </cell>
          <cell r="I147" t="str">
            <v>Yes</v>
          </cell>
          <cell r="J147" t="str">
            <v>Yes</v>
          </cell>
          <cell r="K147">
            <v>77681</v>
          </cell>
          <cell r="L147">
            <v>24828</v>
          </cell>
          <cell r="M147">
            <v>63101</v>
          </cell>
          <cell r="N147">
            <v>71337</v>
          </cell>
          <cell r="O147">
            <v>134438</v>
          </cell>
          <cell r="P147">
            <v>236947</v>
          </cell>
        </row>
        <row r="148">
          <cell r="A148" t="str">
            <v>0223</v>
          </cell>
          <cell r="B148" t="str">
            <v>Orange</v>
          </cell>
          <cell r="C148">
            <v>0</v>
          </cell>
          <cell r="D148" t="str">
            <v>2509180</v>
          </cell>
          <cell r="E148">
            <v>110.61986301369862</v>
          </cell>
          <cell r="F148">
            <v>579</v>
          </cell>
          <cell r="G148">
            <v>19.105330399602526</v>
          </cell>
          <cell r="H148" t="str">
            <v>Yes</v>
          </cell>
          <cell r="I148" t="str">
            <v>Yes</v>
          </cell>
          <cell r="J148" t="str">
            <v>Yes</v>
          </cell>
          <cell r="K148">
            <v>82745</v>
          </cell>
          <cell r="L148">
            <v>25286</v>
          </cell>
          <cell r="M148">
            <v>44644</v>
          </cell>
          <cell r="N148">
            <v>45120</v>
          </cell>
          <cell r="O148">
            <v>89764</v>
          </cell>
          <cell r="P148">
            <v>197795</v>
          </cell>
        </row>
        <row r="149">
          <cell r="A149" t="str">
            <v>0224</v>
          </cell>
          <cell r="B149" t="str">
            <v>Orleans</v>
          </cell>
          <cell r="C149">
            <v>0</v>
          </cell>
          <cell r="D149" t="str">
            <v>2509210</v>
          </cell>
          <cell r="E149">
            <v>15</v>
          </cell>
          <cell r="F149">
            <v>141</v>
          </cell>
          <cell r="G149">
            <v>10.638297872340425</v>
          </cell>
          <cell r="H149" t="str">
            <v>Yes</v>
          </cell>
          <cell r="I149" t="str">
            <v>No</v>
          </cell>
          <cell r="J149" t="str">
            <v>Yes</v>
          </cell>
          <cell r="K149">
            <v>11566</v>
          </cell>
          <cell r="L149">
            <v>0</v>
          </cell>
          <cell r="M149">
            <v>5339</v>
          </cell>
          <cell r="N149">
            <v>5609</v>
          </cell>
          <cell r="O149">
            <v>10948</v>
          </cell>
          <cell r="P149">
            <v>22514</v>
          </cell>
        </row>
        <row r="150">
          <cell r="A150" t="str">
            <v>0226</v>
          </cell>
          <cell r="B150" t="str">
            <v>Oxford</v>
          </cell>
          <cell r="C150">
            <v>0</v>
          </cell>
          <cell r="D150" t="str">
            <v>2509270</v>
          </cell>
          <cell r="E150">
            <v>290.3946428571428</v>
          </cell>
          <cell r="F150">
            <v>2112</v>
          </cell>
          <cell r="G150">
            <v>13.749746347402594</v>
          </cell>
          <cell r="H150" t="str">
            <v>Yes</v>
          </cell>
          <cell r="I150" t="str">
            <v>Yes</v>
          </cell>
          <cell r="J150" t="str">
            <v>Yes</v>
          </cell>
          <cell r="K150">
            <v>221303</v>
          </cell>
          <cell r="L150">
            <v>36793</v>
          </cell>
          <cell r="M150">
            <v>103375</v>
          </cell>
          <cell r="N150">
            <v>108548</v>
          </cell>
          <cell r="O150">
            <v>211923</v>
          </cell>
          <cell r="P150">
            <v>470019</v>
          </cell>
        </row>
        <row r="151">
          <cell r="A151" t="str">
            <v>0227</v>
          </cell>
          <cell r="B151" t="str">
            <v>Palmer</v>
          </cell>
          <cell r="C151">
            <v>0</v>
          </cell>
          <cell r="D151" t="str">
            <v>2509300</v>
          </cell>
          <cell r="E151">
            <v>170.6612184249629</v>
          </cell>
          <cell r="F151">
            <v>1565</v>
          </cell>
          <cell r="G151">
            <v>10.904870186898588</v>
          </cell>
          <cell r="H151" t="str">
            <v>Yes</v>
          </cell>
          <cell r="I151" t="str">
            <v>Yes</v>
          </cell>
          <cell r="J151" t="str">
            <v>Yes</v>
          </cell>
          <cell r="K151">
            <v>158460</v>
          </cell>
          <cell r="L151">
            <v>40083</v>
          </cell>
          <cell r="M151">
            <v>60950</v>
          </cell>
          <cell r="N151">
            <v>64436</v>
          </cell>
          <cell r="O151">
            <v>125386</v>
          </cell>
          <cell r="P151">
            <v>323929</v>
          </cell>
        </row>
        <row r="152">
          <cell r="A152" t="str">
            <v>0229</v>
          </cell>
          <cell r="B152" t="str">
            <v>Peabody</v>
          </cell>
          <cell r="C152">
            <v>0</v>
          </cell>
          <cell r="D152" t="str">
            <v>2509360</v>
          </cell>
          <cell r="E152">
            <v>584.21110100091016</v>
          </cell>
          <cell r="F152">
            <v>6551</v>
          </cell>
          <cell r="G152">
            <v>8.9178919401757017</v>
          </cell>
          <cell r="H152" t="str">
            <v>Yes</v>
          </cell>
          <cell r="I152" t="str">
            <v>No</v>
          </cell>
          <cell r="J152" t="str">
            <v>Yes</v>
          </cell>
          <cell r="K152">
            <v>522937</v>
          </cell>
          <cell r="L152">
            <v>0</v>
          </cell>
          <cell r="M152">
            <v>213073</v>
          </cell>
          <cell r="N152">
            <v>230644</v>
          </cell>
          <cell r="O152">
            <v>443717</v>
          </cell>
          <cell r="P152">
            <v>966654</v>
          </cell>
        </row>
        <row r="153">
          <cell r="A153" t="str">
            <v>0230</v>
          </cell>
          <cell r="B153" t="str">
            <v>Pelham</v>
          </cell>
          <cell r="C153">
            <v>0</v>
          </cell>
          <cell r="D153" t="str">
            <v>2509390</v>
          </cell>
          <cell r="E153">
            <v>6</v>
          </cell>
          <cell r="F153">
            <v>69</v>
          </cell>
          <cell r="G153">
            <v>8.695652173913043</v>
          </cell>
          <cell r="H153" t="str">
            <v>No</v>
          </cell>
          <cell r="I153" t="str">
            <v>No</v>
          </cell>
          <cell r="J153" t="str">
            <v>No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0231</v>
          </cell>
          <cell r="B154" t="str">
            <v>Pembroke</v>
          </cell>
          <cell r="C154">
            <v>0</v>
          </cell>
          <cell r="D154" t="str">
            <v>2509420</v>
          </cell>
          <cell r="E154">
            <v>109.28078817733982</v>
          </cell>
          <cell r="F154">
            <v>3207</v>
          </cell>
          <cell r="G154">
            <v>3.4075705699201686</v>
          </cell>
          <cell r="H154" t="str">
            <v>Yes</v>
          </cell>
          <cell r="I154" t="str">
            <v>No</v>
          </cell>
          <cell r="J154" t="str">
            <v>No</v>
          </cell>
          <cell r="K154">
            <v>97700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97700</v>
          </cell>
        </row>
        <row r="155">
          <cell r="A155" t="str">
            <v>0234</v>
          </cell>
          <cell r="B155" t="str">
            <v>Petersham</v>
          </cell>
          <cell r="C155">
            <v>0</v>
          </cell>
          <cell r="D155" t="str">
            <v>2509540</v>
          </cell>
          <cell r="E155">
            <v>11</v>
          </cell>
          <cell r="F155">
            <v>77</v>
          </cell>
          <cell r="G155">
            <v>14.285714285714285</v>
          </cell>
          <cell r="H155" t="str">
            <v>Yes</v>
          </cell>
          <cell r="I155" t="str">
            <v>No</v>
          </cell>
          <cell r="J155" t="str">
            <v>Yes</v>
          </cell>
          <cell r="K155">
            <v>8484</v>
          </cell>
          <cell r="L155">
            <v>0</v>
          </cell>
          <cell r="M155">
            <v>3920</v>
          </cell>
          <cell r="N155">
            <v>4118</v>
          </cell>
          <cell r="O155">
            <v>8038</v>
          </cell>
          <cell r="P155">
            <v>16522</v>
          </cell>
        </row>
        <row r="156">
          <cell r="A156" t="str">
            <v>0236</v>
          </cell>
          <cell r="B156" t="str">
            <v>Pittsfield</v>
          </cell>
          <cell r="C156">
            <v>0</v>
          </cell>
          <cell r="D156" t="str">
            <v>2509630</v>
          </cell>
          <cell r="E156">
            <v>1065.685486549319</v>
          </cell>
          <cell r="F156">
            <v>5405</v>
          </cell>
          <cell r="G156">
            <v>19.716660250681205</v>
          </cell>
          <cell r="H156" t="str">
            <v>Yes</v>
          </cell>
          <cell r="I156" t="str">
            <v>Yes</v>
          </cell>
          <cell r="J156" t="str">
            <v>Yes</v>
          </cell>
          <cell r="K156">
            <v>791636</v>
          </cell>
          <cell r="L156">
            <v>243211</v>
          </cell>
          <cell r="M156">
            <v>452047</v>
          </cell>
          <cell r="N156">
            <v>475108</v>
          </cell>
          <cell r="O156">
            <v>927155</v>
          </cell>
          <cell r="P156">
            <v>1962002</v>
          </cell>
        </row>
        <row r="157">
          <cell r="A157" t="str">
            <v>0238</v>
          </cell>
          <cell r="B157" t="str">
            <v>Plainville</v>
          </cell>
          <cell r="C157">
            <v>0</v>
          </cell>
          <cell r="D157" t="str">
            <v>2509690</v>
          </cell>
          <cell r="E157">
            <v>41.044776119402975</v>
          </cell>
          <cell r="F157">
            <v>664</v>
          </cell>
          <cell r="G157">
            <v>6.1814421866570743</v>
          </cell>
          <cell r="H157" t="str">
            <v>Yes</v>
          </cell>
          <cell r="I157" t="str">
            <v>No</v>
          </cell>
          <cell r="J157" t="str">
            <v>Yes</v>
          </cell>
          <cell r="K157">
            <v>31651</v>
          </cell>
          <cell r="L157">
            <v>0</v>
          </cell>
          <cell r="M157">
            <v>14732</v>
          </cell>
          <cell r="N157">
            <v>15472</v>
          </cell>
          <cell r="O157">
            <v>30204</v>
          </cell>
          <cell r="P157">
            <v>61855</v>
          </cell>
        </row>
        <row r="158">
          <cell r="A158" t="str">
            <v>0239</v>
          </cell>
          <cell r="B158" t="str">
            <v>Plymouth</v>
          </cell>
          <cell r="C158">
            <v>0</v>
          </cell>
          <cell r="D158" t="str">
            <v>2509720</v>
          </cell>
          <cell r="E158">
            <v>730.07723372034263</v>
          </cell>
          <cell r="F158">
            <v>7912</v>
          </cell>
          <cell r="G158">
            <v>9.2274675647161608</v>
          </cell>
          <cell r="H158" t="str">
            <v>Yes</v>
          </cell>
          <cell r="I158" t="str">
            <v>No</v>
          </cell>
          <cell r="J158" t="str">
            <v>Yes</v>
          </cell>
          <cell r="K158">
            <v>560386</v>
          </cell>
          <cell r="L158">
            <v>0</v>
          </cell>
          <cell r="M158">
            <v>274271</v>
          </cell>
          <cell r="N158">
            <v>287919</v>
          </cell>
          <cell r="O158">
            <v>562190</v>
          </cell>
          <cell r="P158">
            <v>1122576</v>
          </cell>
        </row>
        <row r="159">
          <cell r="A159" t="str">
            <v>0240</v>
          </cell>
          <cell r="B159" t="str">
            <v>Plympton</v>
          </cell>
          <cell r="C159">
            <v>0</v>
          </cell>
          <cell r="D159" t="str">
            <v>2509780</v>
          </cell>
          <cell r="E159">
            <v>13</v>
          </cell>
          <cell r="F159">
            <v>234</v>
          </cell>
          <cell r="G159">
            <v>5.5555555555555554</v>
          </cell>
          <cell r="H159" t="str">
            <v>Yes</v>
          </cell>
          <cell r="I159" t="str">
            <v>No</v>
          </cell>
          <cell r="J159" t="str">
            <v>Yes</v>
          </cell>
          <cell r="K159">
            <v>11041</v>
          </cell>
          <cell r="L159">
            <v>0</v>
          </cell>
          <cell r="M159">
            <v>4638</v>
          </cell>
          <cell r="N159">
            <v>4876</v>
          </cell>
          <cell r="O159">
            <v>9514</v>
          </cell>
          <cell r="P159">
            <v>20555</v>
          </cell>
        </row>
        <row r="160">
          <cell r="A160" t="str">
            <v>0242</v>
          </cell>
          <cell r="B160" t="str">
            <v>Provincetown</v>
          </cell>
          <cell r="C160">
            <v>0</v>
          </cell>
          <cell r="D160" t="str">
            <v>2509840</v>
          </cell>
          <cell r="E160">
            <v>21.05263157894737</v>
          </cell>
          <cell r="F160">
            <v>115</v>
          </cell>
          <cell r="G160">
            <v>18.306636155606409</v>
          </cell>
          <cell r="H160" t="str">
            <v>Yes</v>
          </cell>
          <cell r="I160" t="str">
            <v>Yes</v>
          </cell>
          <cell r="J160" t="str">
            <v>Yes</v>
          </cell>
          <cell r="K160">
            <v>25874</v>
          </cell>
          <cell r="L160">
            <v>7708</v>
          </cell>
          <cell r="M160">
            <v>21684</v>
          </cell>
          <cell r="N160">
            <v>26939</v>
          </cell>
          <cell r="O160">
            <v>48623</v>
          </cell>
          <cell r="P160">
            <v>82205</v>
          </cell>
        </row>
        <row r="161">
          <cell r="A161" t="str">
            <v>0243</v>
          </cell>
          <cell r="B161" t="str">
            <v>Quincy</v>
          </cell>
          <cell r="C161">
            <v>0</v>
          </cell>
          <cell r="D161" t="str">
            <v>2509870</v>
          </cell>
          <cell r="E161">
            <v>1185.7851239669415</v>
          </cell>
          <cell r="F161">
            <v>9736</v>
          </cell>
          <cell r="G161">
            <v>12.17938705800063</v>
          </cell>
          <cell r="H161" t="str">
            <v>Yes</v>
          </cell>
          <cell r="I161" t="str">
            <v>Yes</v>
          </cell>
          <cell r="J161" t="str">
            <v>Yes</v>
          </cell>
          <cell r="K161">
            <v>959072</v>
          </cell>
          <cell r="L161">
            <v>219292</v>
          </cell>
          <cell r="M161">
            <v>512284</v>
          </cell>
          <cell r="N161">
            <v>538234</v>
          </cell>
          <cell r="O161">
            <v>1050518</v>
          </cell>
          <cell r="P161">
            <v>2228882</v>
          </cell>
        </row>
        <row r="162">
          <cell r="A162" t="str">
            <v>0244</v>
          </cell>
          <cell r="B162" t="str">
            <v>Randolph</v>
          </cell>
          <cell r="C162">
            <v>0</v>
          </cell>
          <cell r="D162" t="str">
            <v>2509930</v>
          </cell>
          <cell r="E162">
            <v>541.4465445953922</v>
          </cell>
          <cell r="F162">
            <v>4067</v>
          </cell>
          <cell r="G162">
            <v>13.313168050046526</v>
          </cell>
          <cell r="H162" t="str">
            <v>Yes</v>
          </cell>
          <cell r="I162" t="str">
            <v>Yes</v>
          </cell>
          <cell r="J162" t="str">
            <v>Yes</v>
          </cell>
          <cell r="K162">
            <v>449551</v>
          </cell>
          <cell r="L162">
            <v>109617</v>
          </cell>
          <cell r="M162">
            <v>193027</v>
          </cell>
          <cell r="N162">
            <v>202826</v>
          </cell>
          <cell r="O162">
            <v>395853</v>
          </cell>
          <cell r="P162">
            <v>955021</v>
          </cell>
        </row>
        <row r="163">
          <cell r="A163" t="str">
            <v>0246</v>
          </cell>
          <cell r="B163" t="str">
            <v>Reading</v>
          </cell>
          <cell r="C163">
            <v>0</v>
          </cell>
          <cell r="D163" t="str">
            <v>2509990</v>
          </cell>
          <cell r="E163">
            <v>105.77285318559554</v>
          </cell>
          <cell r="F163">
            <v>4531</v>
          </cell>
          <cell r="G163">
            <v>2.3344262455439315</v>
          </cell>
          <cell r="H163" t="str">
            <v>Yes</v>
          </cell>
          <cell r="I163" t="str">
            <v>No</v>
          </cell>
          <cell r="J163" t="str">
            <v>No</v>
          </cell>
          <cell r="K163">
            <v>105656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105656</v>
          </cell>
        </row>
        <row r="164">
          <cell r="A164" t="str">
            <v>0248</v>
          </cell>
          <cell r="B164" t="str">
            <v>Revere</v>
          </cell>
          <cell r="C164">
            <v>0</v>
          </cell>
          <cell r="D164" t="str">
            <v>2510050</v>
          </cell>
          <cell r="E164">
            <v>1635.7474347014913</v>
          </cell>
          <cell r="F164">
            <v>6840</v>
          </cell>
          <cell r="G164">
            <v>23.914436179846366</v>
          </cell>
          <cell r="H164" t="str">
            <v>Yes</v>
          </cell>
          <cell r="I164" t="str">
            <v>Yes</v>
          </cell>
          <cell r="J164" t="str">
            <v>Yes</v>
          </cell>
          <cell r="K164">
            <v>1204022</v>
          </cell>
          <cell r="L164">
            <v>372643</v>
          </cell>
          <cell r="M164">
            <v>760270</v>
          </cell>
          <cell r="N164">
            <v>798641</v>
          </cell>
          <cell r="O164">
            <v>1558911</v>
          </cell>
          <cell r="P164">
            <v>3135576</v>
          </cell>
        </row>
        <row r="165">
          <cell r="A165" t="str">
            <v>0249</v>
          </cell>
          <cell r="B165" t="str">
            <v>Richmond</v>
          </cell>
          <cell r="C165">
            <v>0</v>
          </cell>
          <cell r="D165" t="str">
            <v>2510080</v>
          </cell>
          <cell r="E165">
            <v>25.540540540540537</v>
          </cell>
          <cell r="F165">
            <v>99</v>
          </cell>
          <cell r="G165">
            <v>25.798525798525795</v>
          </cell>
          <cell r="H165" t="str">
            <v>Yes</v>
          </cell>
          <cell r="I165" t="str">
            <v>Yes</v>
          </cell>
          <cell r="J165" t="str">
            <v>Yes</v>
          </cell>
          <cell r="K165">
            <v>18386</v>
          </cell>
          <cell r="L165">
            <v>5664</v>
          </cell>
          <cell r="M165">
            <v>12940</v>
          </cell>
          <cell r="N165">
            <v>13737</v>
          </cell>
          <cell r="O165">
            <v>26677</v>
          </cell>
          <cell r="P165">
            <v>50727</v>
          </cell>
        </row>
        <row r="166">
          <cell r="A166" t="str">
            <v>0250</v>
          </cell>
          <cell r="B166" t="str">
            <v>Rochester</v>
          </cell>
          <cell r="C166">
            <v>0</v>
          </cell>
          <cell r="D166" t="str">
            <v>2510140</v>
          </cell>
          <cell r="E166">
            <v>33</v>
          </cell>
          <cell r="F166">
            <v>524</v>
          </cell>
          <cell r="G166">
            <v>6.2977099236641214</v>
          </cell>
          <cell r="H166" t="str">
            <v>Yes</v>
          </cell>
          <cell r="I166" t="str">
            <v>No</v>
          </cell>
          <cell r="J166" t="str">
            <v>Yes</v>
          </cell>
          <cell r="K166">
            <v>25394</v>
          </cell>
          <cell r="L166">
            <v>0</v>
          </cell>
          <cell r="M166">
            <v>11674</v>
          </cell>
          <cell r="N166">
            <v>12217</v>
          </cell>
          <cell r="O166">
            <v>23891</v>
          </cell>
          <cell r="P166">
            <v>49285</v>
          </cell>
        </row>
        <row r="167">
          <cell r="A167" t="str">
            <v>0251</v>
          </cell>
          <cell r="B167" t="str">
            <v>Rockland</v>
          </cell>
          <cell r="C167">
            <v>0</v>
          </cell>
          <cell r="D167" t="str">
            <v>2510170</v>
          </cell>
          <cell r="E167">
            <v>273.88796680497938</v>
          </cell>
          <cell r="F167">
            <v>2334</v>
          </cell>
          <cell r="G167">
            <v>11.734702947942562</v>
          </cell>
          <cell r="H167" t="str">
            <v>Yes</v>
          </cell>
          <cell r="I167" t="str">
            <v>No</v>
          </cell>
          <cell r="J167" t="str">
            <v>Yes</v>
          </cell>
          <cell r="K167">
            <v>211107</v>
          </cell>
          <cell r="L167">
            <v>0</v>
          </cell>
          <cell r="M167">
            <v>97461</v>
          </cell>
          <cell r="N167">
            <v>102317</v>
          </cell>
          <cell r="O167">
            <v>199778</v>
          </cell>
          <cell r="P167">
            <v>410885</v>
          </cell>
        </row>
        <row r="168">
          <cell r="A168" t="str">
            <v>0252</v>
          </cell>
          <cell r="B168" t="str">
            <v>Rockport</v>
          </cell>
          <cell r="C168">
            <v>0</v>
          </cell>
          <cell r="D168" t="str">
            <v>2510200</v>
          </cell>
          <cell r="E168">
            <v>75.086956521739125</v>
          </cell>
          <cell r="F168">
            <v>868</v>
          </cell>
          <cell r="G168">
            <v>8.6505710278501287</v>
          </cell>
          <cell r="H168" t="str">
            <v>Yes</v>
          </cell>
          <cell r="I168" t="str">
            <v>No</v>
          </cell>
          <cell r="J168" t="str">
            <v>Yes</v>
          </cell>
          <cell r="K168">
            <v>66457</v>
          </cell>
          <cell r="L168">
            <v>0</v>
          </cell>
          <cell r="M168">
            <v>26801</v>
          </cell>
          <cell r="N168">
            <v>28183</v>
          </cell>
          <cell r="O168">
            <v>54984</v>
          </cell>
          <cell r="P168">
            <v>121441</v>
          </cell>
        </row>
        <row r="169">
          <cell r="A169" t="str">
            <v>0253</v>
          </cell>
          <cell r="B169" t="str">
            <v>Rowe</v>
          </cell>
          <cell r="C169">
            <v>0</v>
          </cell>
          <cell r="D169" t="str">
            <v>2510230</v>
          </cell>
          <cell r="E169">
            <v>2.8800000000000003</v>
          </cell>
          <cell r="F169">
            <v>27</v>
          </cell>
          <cell r="G169">
            <v>10.666666666666668</v>
          </cell>
          <cell r="H169" t="str">
            <v>No</v>
          </cell>
          <cell r="I169" t="str">
            <v>Yes</v>
          </cell>
          <cell r="J169" t="str">
            <v>No</v>
          </cell>
          <cell r="K169">
            <v>0</v>
          </cell>
          <cell r="L169">
            <v>977</v>
          </cell>
          <cell r="M169">
            <v>0</v>
          </cell>
          <cell r="N169">
            <v>0</v>
          </cell>
          <cell r="O169">
            <v>0</v>
          </cell>
          <cell r="P169">
            <v>977</v>
          </cell>
        </row>
        <row r="170">
          <cell r="A170" t="str">
            <v>0258</v>
          </cell>
          <cell r="B170" t="str">
            <v>Salem</v>
          </cell>
          <cell r="C170">
            <v>0</v>
          </cell>
          <cell r="D170" t="str">
            <v>2510380</v>
          </cell>
          <cell r="E170">
            <v>715.08176650634039</v>
          </cell>
          <cell r="F170">
            <v>4448</v>
          </cell>
          <cell r="G170">
            <v>16.076478563541823</v>
          </cell>
          <cell r="H170" t="str">
            <v>Yes</v>
          </cell>
          <cell r="I170" t="str">
            <v>Yes</v>
          </cell>
          <cell r="J170" t="str">
            <v>Yes</v>
          </cell>
          <cell r="K170">
            <v>554580</v>
          </cell>
          <cell r="L170">
            <v>168725</v>
          </cell>
          <cell r="M170">
            <v>273693</v>
          </cell>
          <cell r="N170">
            <v>287793</v>
          </cell>
          <cell r="O170">
            <v>561486</v>
          </cell>
          <cell r="P170">
            <v>1284791</v>
          </cell>
        </row>
        <row r="171">
          <cell r="A171" t="str">
            <v>0261</v>
          </cell>
          <cell r="B171" t="str">
            <v>Sandwich</v>
          </cell>
          <cell r="C171">
            <v>0</v>
          </cell>
          <cell r="D171" t="str">
            <v>2510470</v>
          </cell>
          <cell r="E171">
            <v>158.78615071283096</v>
          </cell>
          <cell r="F171">
            <v>3040</v>
          </cell>
          <cell r="G171">
            <v>5.2232286418694391</v>
          </cell>
          <cell r="H171" t="str">
            <v>Yes</v>
          </cell>
          <cell r="I171" t="str">
            <v>No</v>
          </cell>
          <cell r="J171" t="str">
            <v>Yes</v>
          </cell>
          <cell r="K171">
            <v>155725</v>
          </cell>
          <cell r="L171">
            <v>0</v>
          </cell>
          <cell r="M171">
            <v>59420</v>
          </cell>
          <cell r="N171">
            <v>62491</v>
          </cell>
          <cell r="O171">
            <v>121911</v>
          </cell>
          <cell r="P171">
            <v>277636</v>
          </cell>
        </row>
        <row r="172">
          <cell r="A172" t="str">
            <v>0262</v>
          </cell>
          <cell r="B172" t="str">
            <v>Saugus</v>
          </cell>
          <cell r="C172">
            <v>0</v>
          </cell>
          <cell r="D172" t="str">
            <v>2510500</v>
          </cell>
          <cell r="E172">
            <v>259.56801661474566</v>
          </cell>
          <cell r="F172">
            <v>3281</v>
          </cell>
          <cell r="G172">
            <v>7.9112470775600627</v>
          </cell>
          <cell r="H172" t="str">
            <v>Yes</v>
          </cell>
          <cell r="I172" t="str">
            <v>No</v>
          </cell>
          <cell r="J172" t="str">
            <v>Yes</v>
          </cell>
          <cell r="K172">
            <v>229987</v>
          </cell>
          <cell r="L172">
            <v>0</v>
          </cell>
          <cell r="M172">
            <v>92617</v>
          </cell>
          <cell r="N172">
            <v>97375</v>
          </cell>
          <cell r="O172">
            <v>189992</v>
          </cell>
          <cell r="P172">
            <v>419979</v>
          </cell>
        </row>
        <row r="173">
          <cell r="A173" t="str">
            <v>0263</v>
          </cell>
          <cell r="B173" t="str">
            <v>Savoy</v>
          </cell>
          <cell r="C173">
            <v>0</v>
          </cell>
          <cell r="D173" t="str">
            <v>2510530</v>
          </cell>
          <cell r="E173">
            <v>12</v>
          </cell>
          <cell r="F173">
            <v>35</v>
          </cell>
          <cell r="G173">
            <v>34.285714285714285</v>
          </cell>
          <cell r="H173" t="str">
            <v>Yes</v>
          </cell>
          <cell r="I173" t="str">
            <v>Yes</v>
          </cell>
          <cell r="J173" t="str">
            <v>Yes</v>
          </cell>
          <cell r="K173">
            <v>8687</v>
          </cell>
          <cell r="L173">
            <v>2736</v>
          </cell>
          <cell r="M173">
            <v>6364</v>
          </cell>
          <cell r="N173">
            <v>6895</v>
          </cell>
          <cell r="O173">
            <v>13259</v>
          </cell>
          <cell r="P173">
            <v>24682</v>
          </cell>
        </row>
        <row r="174">
          <cell r="A174" t="str">
            <v>0264</v>
          </cell>
          <cell r="B174" t="str">
            <v>Scituate</v>
          </cell>
          <cell r="C174">
            <v>0</v>
          </cell>
          <cell r="D174" t="str">
            <v>2510560</v>
          </cell>
          <cell r="E174">
            <v>153.51724137931029</v>
          </cell>
          <cell r="F174">
            <v>3235</v>
          </cell>
          <cell r="G174">
            <v>4.7455097798859436</v>
          </cell>
          <cell r="H174" t="str">
            <v>Yes</v>
          </cell>
          <cell r="I174" t="str">
            <v>No</v>
          </cell>
          <cell r="J174" t="str">
            <v>No</v>
          </cell>
          <cell r="K174">
            <v>126980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126980</v>
          </cell>
        </row>
        <row r="175">
          <cell r="A175" t="str">
            <v>0265</v>
          </cell>
          <cell r="B175" t="str">
            <v>Seekonk</v>
          </cell>
          <cell r="C175">
            <v>0</v>
          </cell>
          <cell r="D175" t="str">
            <v>2510590</v>
          </cell>
          <cell r="E175">
            <v>173.14285714285717</v>
          </cell>
          <cell r="F175">
            <v>2174</v>
          </cell>
          <cell r="G175">
            <v>7.9642528584570913</v>
          </cell>
          <cell r="H175" t="str">
            <v>Yes</v>
          </cell>
          <cell r="I175" t="str">
            <v>No</v>
          </cell>
          <cell r="J175" t="str">
            <v>Yes</v>
          </cell>
          <cell r="K175">
            <v>133410</v>
          </cell>
          <cell r="L175">
            <v>0</v>
          </cell>
          <cell r="M175">
            <v>61598</v>
          </cell>
          <cell r="N175">
            <v>64660</v>
          </cell>
          <cell r="O175">
            <v>126258</v>
          </cell>
          <cell r="P175">
            <v>259668</v>
          </cell>
        </row>
        <row r="176">
          <cell r="A176" t="str">
            <v>0266</v>
          </cell>
          <cell r="B176" t="str">
            <v>Sharon</v>
          </cell>
          <cell r="C176">
            <v>0</v>
          </cell>
          <cell r="D176" t="str">
            <v>2510620</v>
          </cell>
          <cell r="E176">
            <v>89.208211143695038</v>
          </cell>
          <cell r="F176">
            <v>3740</v>
          </cell>
          <cell r="G176">
            <v>2.385246287264573</v>
          </cell>
          <cell r="H176" t="str">
            <v>Yes</v>
          </cell>
          <cell r="I176" t="str">
            <v>No</v>
          </cell>
          <cell r="J176" t="str">
            <v>No</v>
          </cell>
          <cell r="K176">
            <v>74422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74422</v>
          </cell>
        </row>
        <row r="177">
          <cell r="A177" t="str">
            <v>0269</v>
          </cell>
          <cell r="B177" t="str">
            <v>Sherborn</v>
          </cell>
          <cell r="C177">
            <v>0</v>
          </cell>
          <cell r="D177" t="str">
            <v>2510710</v>
          </cell>
          <cell r="E177">
            <v>28</v>
          </cell>
          <cell r="F177">
            <v>415</v>
          </cell>
          <cell r="G177">
            <v>6.7469879518072293</v>
          </cell>
          <cell r="H177" t="str">
            <v>Yes</v>
          </cell>
          <cell r="I177" t="str">
            <v>No</v>
          </cell>
          <cell r="J177" t="str">
            <v>Yes</v>
          </cell>
          <cell r="K177">
            <v>21552</v>
          </cell>
          <cell r="L177">
            <v>0</v>
          </cell>
          <cell r="M177">
            <v>9905</v>
          </cell>
          <cell r="N177">
            <v>10366</v>
          </cell>
          <cell r="O177">
            <v>20271</v>
          </cell>
          <cell r="P177">
            <v>41823</v>
          </cell>
        </row>
        <row r="178">
          <cell r="A178" t="str">
            <v>0271</v>
          </cell>
          <cell r="B178" t="str">
            <v>Shrewsbury</v>
          </cell>
          <cell r="C178">
            <v>0</v>
          </cell>
          <cell r="D178" t="str">
            <v>2510770</v>
          </cell>
          <cell r="E178">
            <v>222.11750305997543</v>
          </cell>
          <cell r="F178">
            <v>6370</v>
          </cell>
          <cell r="G178">
            <v>3.4869309742539314</v>
          </cell>
          <cell r="H178" t="str">
            <v>Yes</v>
          </cell>
          <cell r="I178" t="str">
            <v>No</v>
          </cell>
          <cell r="J178" t="str">
            <v>No</v>
          </cell>
          <cell r="K178">
            <v>184501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184501</v>
          </cell>
        </row>
        <row r="179">
          <cell r="A179" t="str">
            <v>0272</v>
          </cell>
          <cell r="B179" t="str">
            <v>Shutesbury</v>
          </cell>
          <cell r="C179">
            <v>0</v>
          </cell>
          <cell r="D179" t="str">
            <v>2510800</v>
          </cell>
          <cell r="E179">
            <v>14</v>
          </cell>
          <cell r="F179">
            <v>132</v>
          </cell>
          <cell r="G179">
            <v>10.606060606060606</v>
          </cell>
          <cell r="H179" t="str">
            <v>Yes</v>
          </cell>
          <cell r="I179" t="str">
            <v>No</v>
          </cell>
          <cell r="J179" t="str">
            <v>Yes</v>
          </cell>
          <cell r="K179">
            <v>10792</v>
          </cell>
          <cell r="L179">
            <v>0</v>
          </cell>
          <cell r="M179">
            <v>4986</v>
          </cell>
          <cell r="N179">
            <v>5237</v>
          </cell>
          <cell r="O179">
            <v>10223</v>
          </cell>
          <cell r="P179">
            <v>21015</v>
          </cell>
        </row>
        <row r="180">
          <cell r="A180" t="str">
            <v>0273</v>
          </cell>
          <cell r="B180" t="str">
            <v>Somerset</v>
          </cell>
          <cell r="C180">
            <v>0</v>
          </cell>
          <cell r="D180" t="str">
            <v>2510860</v>
          </cell>
          <cell r="E180">
            <v>129.75534441805226</v>
          </cell>
          <cell r="F180">
            <v>1674</v>
          </cell>
          <cell r="G180">
            <v>7.75121531768532</v>
          </cell>
          <cell r="H180" t="str">
            <v>Yes</v>
          </cell>
          <cell r="I180" t="str">
            <v>No</v>
          </cell>
          <cell r="J180" t="str">
            <v>Yes</v>
          </cell>
          <cell r="K180">
            <v>103565</v>
          </cell>
          <cell r="L180">
            <v>0</v>
          </cell>
          <cell r="M180">
            <v>46245</v>
          </cell>
          <cell r="N180">
            <v>48591</v>
          </cell>
          <cell r="O180">
            <v>94836</v>
          </cell>
          <cell r="P180">
            <v>198401</v>
          </cell>
        </row>
        <row r="181">
          <cell r="A181" t="str">
            <v>0274</v>
          </cell>
          <cell r="B181" t="str">
            <v>Somerville</v>
          </cell>
          <cell r="C181">
            <v>0</v>
          </cell>
          <cell r="D181" t="str">
            <v>2510890</v>
          </cell>
          <cell r="E181">
            <v>609.43680709534351</v>
          </cell>
          <cell r="F181">
            <v>5156</v>
          </cell>
          <cell r="G181">
            <v>11.81995358990193</v>
          </cell>
          <cell r="H181" t="str">
            <v>Yes</v>
          </cell>
          <cell r="I181" t="str">
            <v>Yes</v>
          </cell>
          <cell r="J181" t="str">
            <v>Yes</v>
          </cell>
          <cell r="K181">
            <v>538546</v>
          </cell>
          <cell r="L181">
            <v>113700</v>
          </cell>
          <cell r="M181">
            <v>217444</v>
          </cell>
          <cell r="N181">
            <v>228611</v>
          </cell>
          <cell r="O181">
            <v>446055</v>
          </cell>
          <cell r="P181">
            <v>1098301</v>
          </cell>
        </row>
        <row r="182">
          <cell r="A182" t="str">
            <v>0275</v>
          </cell>
          <cell r="B182" t="str">
            <v>Southampton</v>
          </cell>
          <cell r="C182">
            <v>0</v>
          </cell>
          <cell r="D182" t="str">
            <v>2510950</v>
          </cell>
          <cell r="E182">
            <v>22.369863013698627</v>
          </cell>
          <cell r="F182">
            <v>408</v>
          </cell>
          <cell r="G182">
            <v>5.4828095621810364</v>
          </cell>
          <cell r="H182" t="str">
            <v>Yes</v>
          </cell>
          <cell r="I182" t="str">
            <v>No</v>
          </cell>
          <cell r="J182" t="str">
            <v>Yes</v>
          </cell>
          <cell r="K182">
            <v>17284</v>
          </cell>
          <cell r="L182">
            <v>0</v>
          </cell>
          <cell r="M182">
            <v>7970</v>
          </cell>
          <cell r="N182">
            <v>8372</v>
          </cell>
          <cell r="O182">
            <v>16342</v>
          </cell>
          <cell r="P182">
            <v>33626</v>
          </cell>
        </row>
        <row r="183">
          <cell r="A183" t="str">
            <v>0276</v>
          </cell>
          <cell r="B183" t="str">
            <v>Southborough</v>
          </cell>
          <cell r="C183">
            <v>0</v>
          </cell>
          <cell r="D183" t="str">
            <v>2510980</v>
          </cell>
          <cell r="E183">
            <v>46</v>
          </cell>
          <cell r="F183">
            <v>1520</v>
          </cell>
          <cell r="G183">
            <v>3.0263157894736841</v>
          </cell>
          <cell r="H183" t="str">
            <v>Yes</v>
          </cell>
          <cell r="I183" t="str">
            <v>No</v>
          </cell>
          <cell r="J183" t="str">
            <v>No</v>
          </cell>
          <cell r="K183">
            <v>39094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39094</v>
          </cell>
        </row>
        <row r="184">
          <cell r="A184" t="str">
            <v>0277</v>
          </cell>
          <cell r="B184" t="str">
            <v>Southbridge</v>
          </cell>
          <cell r="C184">
            <v>0</v>
          </cell>
          <cell r="D184" t="str">
            <v>2511010</v>
          </cell>
          <cell r="E184">
            <v>561.38138332255971</v>
          </cell>
          <cell r="F184">
            <v>2293</v>
          </cell>
          <cell r="G184">
            <v>24.482397877128641</v>
          </cell>
          <cell r="H184" t="str">
            <v>Yes</v>
          </cell>
          <cell r="I184" t="str">
            <v>Yes</v>
          </cell>
          <cell r="J184" t="str">
            <v>Yes</v>
          </cell>
          <cell r="K184">
            <v>413122</v>
          </cell>
          <cell r="L184">
            <v>139063</v>
          </cell>
          <cell r="M184">
            <v>260882</v>
          </cell>
          <cell r="N184">
            <v>266342</v>
          </cell>
          <cell r="O184">
            <v>527224</v>
          </cell>
          <cell r="P184">
            <v>1079409</v>
          </cell>
        </row>
        <row r="185">
          <cell r="A185" t="str">
            <v>0278</v>
          </cell>
          <cell r="B185" t="str">
            <v>South Hadley</v>
          </cell>
          <cell r="C185">
            <v>0</v>
          </cell>
          <cell r="D185" t="str">
            <v>2510920</v>
          </cell>
          <cell r="E185">
            <v>155.98901098901109</v>
          </cell>
          <cell r="F185">
            <v>1811</v>
          </cell>
          <cell r="G185">
            <v>8.6134186078968025</v>
          </cell>
          <cell r="H185" t="str">
            <v>Yes</v>
          </cell>
          <cell r="I185" t="str">
            <v>No</v>
          </cell>
          <cell r="J185" t="str">
            <v>Yes</v>
          </cell>
          <cell r="K185">
            <v>120329</v>
          </cell>
          <cell r="L185">
            <v>0</v>
          </cell>
          <cell r="M185">
            <v>55586</v>
          </cell>
          <cell r="N185">
            <v>58401</v>
          </cell>
          <cell r="O185">
            <v>113987</v>
          </cell>
          <cell r="P185">
            <v>234316</v>
          </cell>
        </row>
        <row r="186">
          <cell r="A186" t="str">
            <v>0281</v>
          </cell>
          <cell r="B186" t="str">
            <v>Springfield</v>
          </cell>
          <cell r="C186">
            <v>0</v>
          </cell>
          <cell r="D186" t="str">
            <v>2511130</v>
          </cell>
          <cell r="E186">
            <v>6746.314049586771</v>
          </cell>
          <cell r="F186">
            <v>22553</v>
          </cell>
          <cell r="G186">
            <v>29.913155897604625</v>
          </cell>
          <cell r="H186" t="str">
            <v>Yes</v>
          </cell>
          <cell r="I186" t="str">
            <v>Yes</v>
          </cell>
          <cell r="J186" t="str">
            <v>Yes</v>
          </cell>
          <cell r="K186">
            <v>6982845</v>
          </cell>
          <cell r="L186">
            <v>1793580</v>
          </cell>
          <cell r="M186">
            <v>5488076</v>
          </cell>
          <cell r="N186">
            <v>7068539</v>
          </cell>
          <cell r="O186">
            <v>12556615</v>
          </cell>
          <cell r="P186">
            <v>21333040</v>
          </cell>
        </row>
        <row r="187">
          <cell r="A187" t="str">
            <v>0284</v>
          </cell>
          <cell r="B187" t="str">
            <v>Stoneham</v>
          </cell>
          <cell r="C187">
            <v>0</v>
          </cell>
          <cell r="D187" t="str">
            <v>2511220</v>
          </cell>
          <cell r="E187">
            <v>137.92933618843682</v>
          </cell>
          <cell r="F187">
            <v>2914</v>
          </cell>
          <cell r="G187">
            <v>4.7333334313121762</v>
          </cell>
          <cell r="H187" t="str">
            <v>Yes</v>
          </cell>
          <cell r="I187" t="str">
            <v>No</v>
          </cell>
          <cell r="J187" t="str">
            <v>No</v>
          </cell>
          <cell r="K187">
            <v>123303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123303</v>
          </cell>
        </row>
        <row r="188">
          <cell r="A188" t="str">
            <v>0285</v>
          </cell>
          <cell r="B188" t="str">
            <v>Stoughton</v>
          </cell>
          <cell r="C188">
            <v>0</v>
          </cell>
          <cell r="D188" t="str">
            <v>2511250</v>
          </cell>
          <cell r="E188">
            <v>361.40639269406398</v>
          </cell>
          <cell r="F188">
            <v>3815</v>
          </cell>
          <cell r="G188">
            <v>9.4732999395560675</v>
          </cell>
          <cell r="H188" t="str">
            <v>Yes</v>
          </cell>
          <cell r="I188" t="str">
            <v>No</v>
          </cell>
          <cell r="J188" t="str">
            <v>Yes</v>
          </cell>
          <cell r="K188">
            <v>279033</v>
          </cell>
          <cell r="L188">
            <v>0</v>
          </cell>
          <cell r="M188">
            <v>128837</v>
          </cell>
          <cell r="N188">
            <v>135390</v>
          </cell>
          <cell r="O188">
            <v>264227</v>
          </cell>
          <cell r="P188">
            <v>543260</v>
          </cell>
        </row>
        <row r="189">
          <cell r="A189" t="str">
            <v>0287</v>
          </cell>
          <cell r="B189" t="str">
            <v>Sturbridge</v>
          </cell>
          <cell r="C189">
            <v>0</v>
          </cell>
          <cell r="D189" t="str">
            <v>2511310</v>
          </cell>
          <cell r="E189">
            <v>51.734265734265712</v>
          </cell>
          <cell r="F189">
            <v>813</v>
          </cell>
          <cell r="G189">
            <v>6.3633783190978734</v>
          </cell>
          <cell r="H189" t="str">
            <v>Yes</v>
          </cell>
          <cell r="I189" t="str">
            <v>No</v>
          </cell>
          <cell r="J189" t="str">
            <v>Yes</v>
          </cell>
          <cell r="K189">
            <v>39985</v>
          </cell>
          <cell r="L189">
            <v>0</v>
          </cell>
          <cell r="M189">
            <v>18432</v>
          </cell>
          <cell r="N189">
            <v>19363</v>
          </cell>
          <cell r="O189">
            <v>37795</v>
          </cell>
          <cell r="P189">
            <v>77780</v>
          </cell>
        </row>
        <row r="190">
          <cell r="A190" t="str">
            <v>0288</v>
          </cell>
          <cell r="B190" t="str">
            <v>Sudbury</v>
          </cell>
          <cell r="C190">
            <v>0</v>
          </cell>
          <cell r="D190" t="str">
            <v>2511340</v>
          </cell>
          <cell r="E190">
            <v>72.12658227848101</v>
          </cell>
          <cell r="F190">
            <v>3147</v>
          </cell>
          <cell r="G190">
            <v>2.2919155474572928</v>
          </cell>
          <cell r="H190" t="str">
            <v>Yes</v>
          </cell>
          <cell r="I190" t="str">
            <v>No</v>
          </cell>
          <cell r="J190" t="str">
            <v>No</v>
          </cell>
          <cell r="K190">
            <v>64455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64455</v>
          </cell>
        </row>
        <row r="191">
          <cell r="A191" t="str">
            <v>0289</v>
          </cell>
          <cell r="B191" t="str">
            <v>Sunderland</v>
          </cell>
          <cell r="C191">
            <v>0</v>
          </cell>
          <cell r="D191" t="str">
            <v>2511370</v>
          </cell>
          <cell r="E191">
            <v>13</v>
          </cell>
          <cell r="F191">
            <v>152</v>
          </cell>
          <cell r="G191">
            <v>8.5526315789473681</v>
          </cell>
          <cell r="H191" t="str">
            <v>Yes</v>
          </cell>
          <cell r="I191" t="str">
            <v>No</v>
          </cell>
          <cell r="J191" t="str">
            <v>Yes</v>
          </cell>
          <cell r="K191">
            <v>11009</v>
          </cell>
          <cell r="L191">
            <v>0</v>
          </cell>
          <cell r="M191">
            <v>4638</v>
          </cell>
          <cell r="N191">
            <v>4876</v>
          </cell>
          <cell r="O191">
            <v>9514</v>
          </cell>
          <cell r="P191">
            <v>20523</v>
          </cell>
        </row>
        <row r="192">
          <cell r="A192" t="str">
            <v>0290</v>
          </cell>
          <cell r="B192" t="str">
            <v>Sutton</v>
          </cell>
          <cell r="C192">
            <v>0</v>
          </cell>
          <cell r="D192" t="str">
            <v>2511400</v>
          </cell>
          <cell r="E192">
            <v>56.685714285714297</v>
          </cell>
          <cell r="F192">
            <v>1592</v>
          </cell>
          <cell r="G192">
            <v>3.5606604450825565</v>
          </cell>
          <cell r="H192" t="str">
            <v>Yes</v>
          </cell>
          <cell r="I192" t="str">
            <v>No</v>
          </cell>
          <cell r="J192" t="str">
            <v>No</v>
          </cell>
          <cell r="K192">
            <v>46959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46959</v>
          </cell>
        </row>
        <row r="193">
          <cell r="A193" t="str">
            <v>0291</v>
          </cell>
          <cell r="B193" t="str">
            <v>Swampscott</v>
          </cell>
          <cell r="C193">
            <v>0</v>
          </cell>
          <cell r="D193" t="str">
            <v>2511430</v>
          </cell>
          <cell r="E193">
            <v>110.29975429975428</v>
          </cell>
          <cell r="F193">
            <v>2378</v>
          </cell>
          <cell r="G193">
            <v>4.6383412237070765</v>
          </cell>
          <cell r="H193" t="str">
            <v>Yes</v>
          </cell>
          <cell r="I193" t="str">
            <v>No</v>
          </cell>
          <cell r="J193" t="str">
            <v>No</v>
          </cell>
          <cell r="K193">
            <v>101968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101968</v>
          </cell>
        </row>
        <row r="194">
          <cell r="A194" t="str">
            <v>0292</v>
          </cell>
          <cell r="B194" t="str">
            <v>Swansea</v>
          </cell>
          <cell r="C194">
            <v>0</v>
          </cell>
          <cell r="D194" t="str">
            <v>2511460</v>
          </cell>
          <cell r="E194">
            <v>228.70182555780949</v>
          </cell>
          <cell r="F194">
            <v>2163</v>
          </cell>
          <cell r="G194">
            <v>10.573362254175196</v>
          </cell>
          <cell r="H194" t="str">
            <v>Yes</v>
          </cell>
          <cell r="I194" t="str">
            <v>No</v>
          </cell>
          <cell r="J194" t="str">
            <v>Yes</v>
          </cell>
          <cell r="K194">
            <v>176617</v>
          </cell>
          <cell r="L194">
            <v>0</v>
          </cell>
          <cell r="M194">
            <v>81478</v>
          </cell>
          <cell r="N194">
            <v>85593</v>
          </cell>
          <cell r="O194">
            <v>167071</v>
          </cell>
          <cell r="P194">
            <v>343688</v>
          </cell>
        </row>
        <row r="195">
          <cell r="A195" t="str">
            <v>0293</v>
          </cell>
          <cell r="B195" t="str">
            <v>Taunton</v>
          </cell>
          <cell r="C195">
            <v>0</v>
          </cell>
          <cell r="D195" t="str">
            <v>2511520</v>
          </cell>
          <cell r="E195">
            <v>1318.6404686355861</v>
          </cell>
          <cell r="F195">
            <v>7901</v>
          </cell>
          <cell r="G195">
            <v>16.689538901855286</v>
          </cell>
          <cell r="H195" t="str">
            <v>Yes</v>
          </cell>
          <cell r="I195" t="str">
            <v>Yes</v>
          </cell>
          <cell r="J195" t="str">
            <v>Yes</v>
          </cell>
          <cell r="K195">
            <v>974476</v>
          </cell>
          <cell r="L195">
            <v>318819</v>
          </cell>
          <cell r="M195">
            <v>590177</v>
          </cell>
          <cell r="N195">
            <v>620106</v>
          </cell>
          <cell r="O195">
            <v>1210283</v>
          </cell>
          <cell r="P195">
            <v>2503578</v>
          </cell>
        </row>
        <row r="196">
          <cell r="A196" t="str">
            <v>0295</v>
          </cell>
          <cell r="B196" t="str">
            <v>Tewksbury</v>
          </cell>
          <cell r="C196">
            <v>0</v>
          </cell>
          <cell r="D196" t="str">
            <v>2511580</v>
          </cell>
          <cell r="E196">
            <v>195.41747572815532</v>
          </cell>
          <cell r="F196">
            <v>4550</v>
          </cell>
          <cell r="G196">
            <v>4.2948895764429746</v>
          </cell>
          <cell r="H196" t="str">
            <v>Yes</v>
          </cell>
          <cell r="I196" t="str">
            <v>No</v>
          </cell>
          <cell r="J196" t="str">
            <v>No</v>
          </cell>
          <cell r="K196">
            <v>190051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190051</v>
          </cell>
        </row>
        <row r="197">
          <cell r="A197" t="str">
            <v>0296</v>
          </cell>
          <cell r="B197" t="str">
            <v>Tisbury</v>
          </cell>
          <cell r="C197">
            <v>0</v>
          </cell>
          <cell r="D197" t="str">
            <v>2512570</v>
          </cell>
          <cell r="E197">
            <v>49.68</v>
          </cell>
          <cell r="F197">
            <v>308</v>
          </cell>
          <cell r="G197">
            <v>16.129870129870131</v>
          </cell>
          <cell r="H197" t="str">
            <v>Yes</v>
          </cell>
          <cell r="I197" t="str">
            <v>Yes</v>
          </cell>
          <cell r="J197" t="str">
            <v>Yes</v>
          </cell>
          <cell r="K197">
            <v>37417</v>
          </cell>
          <cell r="L197">
            <v>11304</v>
          </cell>
          <cell r="M197">
            <v>17969</v>
          </cell>
          <cell r="N197">
            <v>18763</v>
          </cell>
          <cell r="O197">
            <v>36732</v>
          </cell>
          <cell r="P197">
            <v>85453</v>
          </cell>
        </row>
        <row r="198">
          <cell r="A198" t="str">
            <v>0298</v>
          </cell>
          <cell r="B198" t="str">
            <v>Topsfield</v>
          </cell>
          <cell r="C198">
            <v>0</v>
          </cell>
          <cell r="D198" t="str">
            <v>2511670</v>
          </cell>
          <cell r="E198">
            <v>34</v>
          </cell>
          <cell r="F198">
            <v>608</v>
          </cell>
          <cell r="G198">
            <v>5.5921052631578947</v>
          </cell>
          <cell r="H198" t="str">
            <v>Yes</v>
          </cell>
          <cell r="I198" t="str">
            <v>Yes</v>
          </cell>
          <cell r="J198" t="str">
            <v>Yes</v>
          </cell>
          <cell r="K198">
            <v>46621</v>
          </cell>
          <cell r="L198">
            <v>11284</v>
          </cell>
          <cell r="M198">
            <v>12139</v>
          </cell>
          <cell r="N198">
            <v>12766</v>
          </cell>
          <cell r="O198">
            <v>24905</v>
          </cell>
          <cell r="P198">
            <v>82810</v>
          </cell>
        </row>
        <row r="199">
          <cell r="A199" t="str">
            <v>0300</v>
          </cell>
          <cell r="B199" t="str">
            <v>Truro</v>
          </cell>
          <cell r="C199">
            <v>0</v>
          </cell>
          <cell r="D199" t="str">
            <v>2511730</v>
          </cell>
          <cell r="E199">
            <v>3.0857142857142859</v>
          </cell>
          <cell r="F199">
            <v>75</v>
          </cell>
          <cell r="G199">
            <v>4.1142857142857148</v>
          </cell>
          <cell r="H199" t="str">
            <v>No</v>
          </cell>
          <cell r="I199" t="str">
            <v>Yes</v>
          </cell>
          <cell r="J199" t="str">
            <v>No</v>
          </cell>
          <cell r="K199">
            <v>0</v>
          </cell>
          <cell r="L199">
            <v>2343</v>
          </cell>
          <cell r="M199">
            <v>0</v>
          </cell>
          <cell r="N199">
            <v>0</v>
          </cell>
          <cell r="O199">
            <v>0</v>
          </cell>
          <cell r="P199">
            <v>2343</v>
          </cell>
        </row>
        <row r="200">
          <cell r="A200" t="str">
            <v>0301</v>
          </cell>
          <cell r="B200" t="str">
            <v>Tyngsborough</v>
          </cell>
          <cell r="C200">
            <v>0</v>
          </cell>
          <cell r="D200" t="str">
            <v>2511760</v>
          </cell>
          <cell r="E200">
            <v>66.857142857142875</v>
          </cell>
          <cell r="F200">
            <v>2053</v>
          </cell>
          <cell r="G200">
            <v>3.2565583466703787</v>
          </cell>
          <cell r="H200" t="str">
            <v>Yes</v>
          </cell>
          <cell r="I200" t="str">
            <v>No</v>
          </cell>
          <cell r="J200" t="str">
            <v>No</v>
          </cell>
          <cell r="K200">
            <v>62610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62610</v>
          </cell>
        </row>
        <row r="201">
          <cell r="A201" t="str">
            <v>0304</v>
          </cell>
          <cell r="B201" t="str">
            <v>Uxbridge</v>
          </cell>
          <cell r="C201">
            <v>0</v>
          </cell>
          <cell r="D201" t="str">
            <v>2511850</v>
          </cell>
          <cell r="E201">
            <v>235.11650485436894</v>
          </cell>
          <cell r="F201">
            <v>2114</v>
          </cell>
          <cell r="G201">
            <v>11.121878186110168</v>
          </cell>
          <cell r="H201" t="str">
            <v>Yes</v>
          </cell>
          <cell r="I201" t="str">
            <v>No</v>
          </cell>
          <cell r="J201" t="str">
            <v>Yes</v>
          </cell>
          <cell r="K201">
            <v>181051</v>
          </cell>
          <cell r="L201">
            <v>0</v>
          </cell>
          <cell r="M201">
            <v>85165</v>
          </cell>
          <cell r="N201">
            <v>89424</v>
          </cell>
          <cell r="O201">
            <v>174589</v>
          </cell>
          <cell r="P201">
            <v>355640</v>
          </cell>
        </row>
        <row r="202">
          <cell r="A202" t="str">
            <v>0305</v>
          </cell>
          <cell r="B202" t="str">
            <v>Wakefield</v>
          </cell>
          <cell r="C202">
            <v>0</v>
          </cell>
          <cell r="D202" t="str">
            <v>2511910</v>
          </cell>
          <cell r="E202">
            <v>132.2881355932204</v>
          </cell>
          <cell r="F202">
            <v>3727</v>
          </cell>
          <cell r="G202">
            <v>3.5494535978862465</v>
          </cell>
          <cell r="H202" t="str">
            <v>Yes</v>
          </cell>
          <cell r="I202" t="str">
            <v>No</v>
          </cell>
          <cell r="J202" t="str">
            <v>No</v>
          </cell>
          <cell r="K202">
            <v>112459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112459</v>
          </cell>
        </row>
        <row r="203">
          <cell r="A203" t="str">
            <v>0306</v>
          </cell>
          <cell r="B203" t="str">
            <v>Wales</v>
          </cell>
          <cell r="C203">
            <v>0</v>
          </cell>
          <cell r="D203" t="str">
            <v>2511940</v>
          </cell>
          <cell r="E203">
            <v>17.625</v>
          </cell>
          <cell r="F203">
            <v>125</v>
          </cell>
          <cell r="G203">
            <v>14.099999999999998</v>
          </cell>
          <cell r="H203" t="str">
            <v>Yes</v>
          </cell>
          <cell r="I203" t="str">
            <v>Yes</v>
          </cell>
          <cell r="J203" t="str">
            <v>Yes</v>
          </cell>
          <cell r="K203">
            <v>15581</v>
          </cell>
          <cell r="L203">
            <v>3808</v>
          </cell>
          <cell r="M203">
            <v>6293</v>
          </cell>
          <cell r="N203">
            <v>6614</v>
          </cell>
          <cell r="O203">
            <v>12907</v>
          </cell>
          <cell r="P203">
            <v>32296</v>
          </cell>
        </row>
        <row r="204">
          <cell r="A204" t="str">
            <v>0307</v>
          </cell>
          <cell r="B204" t="str">
            <v>Walpole</v>
          </cell>
          <cell r="C204">
            <v>0</v>
          </cell>
          <cell r="D204" t="str">
            <v>2511970</v>
          </cell>
          <cell r="E204">
            <v>148.50600000000003</v>
          </cell>
          <cell r="F204">
            <v>4346</v>
          </cell>
          <cell r="G204">
            <v>3.4170731707317081</v>
          </cell>
          <cell r="H204" t="str">
            <v>Yes</v>
          </cell>
          <cell r="I204" t="str">
            <v>No</v>
          </cell>
          <cell r="J204" t="str">
            <v>No</v>
          </cell>
          <cell r="K204">
            <v>141370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141370</v>
          </cell>
        </row>
        <row r="205">
          <cell r="A205" t="str">
            <v>0308</v>
          </cell>
          <cell r="B205" t="str">
            <v>Waltham</v>
          </cell>
          <cell r="C205">
            <v>0</v>
          </cell>
          <cell r="D205" t="str">
            <v>2512000</v>
          </cell>
          <cell r="E205">
            <v>546.30327501121599</v>
          </cell>
          <cell r="F205">
            <v>5529</v>
          </cell>
          <cell r="G205">
            <v>9.8806886419102185</v>
          </cell>
          <cell r="H205" t="str">
            <v>Yes</v>
          </cell>
          <cell r="I205" t="str">
            <v>No</v>
          </cell>
          <cell r="J205" t="str">
            <v>Yes</v>
          </cell>
          <cell r="K205">
            <v>421753</v>
          </cell>
          <cell r="L205">
            <v>0</v>
          </cell>
          <cell r="M205">
            <v>194647</v>
          </cell>
          <cell r="N205">
            <v>204488</v>
          </cell>
          <cell r="O205">
            <v>399135</v>
          </cell>
          <cell r="P205">
            <v>820888</v>
          </cell>
        </row>
        <row r="206">
          <cell r="A206" t="str">
            <v>0309</v>
          </cell>
          <cell r="B206" t="str">
            <v>Ware</v>
          </cell>
          <cell r="C206">
            <v>0</v>
          </cell>
          <cell r="D206" t="str">
            <v>2512030</v>
          </cell>
          <cell r="E206">
            <v>211.98842257597687</v>
          </cell>
          <cell r="F206">
            <v>1214</v>
          </cell>
          <cell r="G206">
            <v>17.461978795385242</v>
          </cell>
          <cell r="H206" t="str">
            <v>Yes</v>
          </cell>
          <cell r="I206" t="str">
            <v>Yes</v>
          </cell>
          <cell r="J206" t="str">
            <v>Yes</v>
          </cell>
          <cell r="K206">
            <v>159006</v>
          </cell>
          <cell r="L206">
            <v>48478</v>
          </cell>
          <cell r="M206">
            <v>81536</v>
          </cell>
          <cell r="N206">
            <v>83544</v>
          </cell>
          <cell r="O206">
            <v>165080</v>
          </cell>
          <cell r="P206">
            <v>372564</v>
          </cell>
        </row>
        <row r="207">
          <cell r="A207" t="str">
            <v>0310</v>
          </cell>
          <cell r="B207" t="str">
            <v>Wareham</v>
          </cell>
          <cell r="C207">
            <v>0</v>
          </cell>
          <cell r="D207" t="str">
            <v>2512060</v>
          </cell>
          <cell r="E207">
            <v>435.12680577849102</v>
          </cell>
          <cell r="F207">
            <v>2715</v>
          </cell>
          <cell r="G207">
            <v>16.026770010257497</v>
          </cell>
          <cell r="H207" t="str">
            <v>Yes</v>
          </cell>
          <cell r="I207" t="str">
            <v>Yes</v>
          </cell>
          <cell r="J207" t="str">
            <v>Yes</v>
          </cell>
          <cell r="K207">
            <v>326687</v>
          </cell>
          <cell r="L207">
            <v>107599</v>
          </cell>
          <cell r="M207">
            <v>156800</v>
          </cell>
          <cell r="N207">
            <v>164013</v>
          </cell>
          <cell r="O207">
            <v>320813</v>
          </cell>
          <cell r="P207">
            <v>755099</v>
          </cell>
        </row>
        <row r="208">
          <cell r="A208" t="str">
            <v>0314</v>
          </cell>
          <cell r="B208" t="str">
            <v>Watertown</v>
          </cell>
          <cell r="C208">
            <v>0</v>
          </cell>
          <cell r="D208" t="str">
            <v>2512180</v>
          </cell>
          <cell r="E208">
            <v>244.16024096385539</v>
          </cell>
          <cell r="F208">
            <v>3002</v>
          </cell>
          <cell r="G208">
            <v>8.1332525304415526</v>
          </cell>
          <cell r="H208" t="str">
            <v>Yes</v>
          </cell>
          <cell r="I208" t="str">
            <v>No</v>
          </cell>
          <cell r="J208" t="str">
            <v>Yes</v>
          </cell>
          <cell r="K208">
            <v>205209</v>
          </cell>
          <cell r="L208">
            <v>0</v>
          </cell>
          <cell r="M208">
            <v>87046</v>
          </cell>
          <cell r="N208">
            <v>91478</v>
          </cell>
          <cell r="O208">
            <v>178524</v>
          </cell>
          <cell r="P208">
            <v>383733</v>
          </cell>
        </row>
        <row r="209">
          <cell r="A209" t="str">
            <v>0315</v>
          </cell>
          <cell r="B209" t="str">
            <v>Wayland</v>
          </cell>
          <cell r="C209">
            <v>0</v>
          </cell>
          <cell r="D209" t="str">
            <v>2512210</v>
          </cell>
          <cell r="E209">
            <v>57.065573770491802</v>
          </cell>
          <cell r="F209">
            <v>2805</v>
          </cell>
          <cell r="G209">
            <v>2.0344233073259108</v>
          </cell>
          <cell r="H209" t="str">
            <v>Yes</v>
          </cell>
          <cell r="I209" t="str">
            <v>No</v>
          </cell>
          <cell r="J209" t="str">
            <v>No</v>
          </cell>
          <cell r="K209">
            <v>51016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51016</v>
          </cell>
        </row>
        <row r="210">
          <cell r="A210" t="str">
            <v>0316</v>
          </cell>
          <cell r="B210" t="str">
            <v>Webster</v>
          </cell>
          <cell r="C210">
            <v>0</v>
          </cell>
          <cell r="D210" t="str">
            <v>2512240</v>
          </cell>
          <cell r="E210">
            <v>413.05724838411822</v>
          </cell>
          <cell r="F210">
            <v>2157</v>
          </cell>
          <cell r="G210">
            <v>19.149617449425975</v>
          </cell>
          <cell r="H210" t="str">
            <v>Yes</v>
          </cell>
          <cell r="I210" t="str">
            <v>Yes</v>
          </cell>
          <cell r="J210" t="str">
            <v>Yes</v>
          </cell>
          <cell r="K210">
            <v>308473</v>
          </cell>
          <cell r="L210">
            <v>98733</v>
          </cell>
          <cell r="M210">
            <v>166095</v>
          </cell>
          <cell r="N210">
            <v>167851</v>
          </cell>
          <cell r="O210">
            <v>333946</v>
          </cell>
          <cell r="P210">
            <v>741152</v>
          </cell>
        </row>
        <row r="211">
          <cell r="A211" t="str">
            <v>0317</v>
          </cell>
          <cell r="B211" t="str">
            <v>Wellesley</v>
          </cell>
          <cell r="C211">
            <v>0</v>
          </cell>
          <cell r="D211" t="str">
            <v>2512270</v>
          </cell>
          <cell r="E211">
            <v>164.45182724252493</v>
          </cell>
          <cell r="F211">
            <v>5635</v>
          </cell>
          <cell r="G211">
            <v>2.918399773602927</v>
          </cell>
          <cell r="H211" t="str">
            <v>Yes</v>
          </cell>
          <cell r="I211" t="str">
            <v>No</v>
          </cell>
          <cell r="J211" t="str">
            <v>No</v>
          </cell>
          <cell r="K211">
            <v>136542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136542</v>
          </cell>
        </row>
        <row r="212">
          <cell r="A212" t="str">
            <v>0318</v>
          </cell>
          <cell r="B212" t="str">
            <v>Wellfleet</v>
          </cell>
          <cell r="C212">
            <v>0</v>
          </cell>
          <cell r="D212" t="str">
            <v>2512300</v>
          </cell>
          <cell r="E212">
            <v>7</v>
          </cell>
          <cell r="F212">
            <v>107</v>
          </cell>
          <cell r="G212">
            <v>6.5420560747663545</v>
          </cell>
          <cell r="H212" t="str">
            <v>No</v>
          </cell>
          <cell r="I212" t="str">
            <v>Yes</v>
          </cell>
          <cell r="J212" t="str">
            <v>No</v>
          </cell>
          <cell r="K212">
            <v>0</v>
          </cell>
          <cell r="L212">
            <v>3878</v>
          </cell>
          <cell r="M212">
            <v>0</v>
          </cell>
          <cell r="N212">
            <v>0</v>
          </cell>
          <cell r="O212">
            <v>0</v>
          </cell>
          <cell r="P212">
            <v>3878</v>
          </cell>
        </row>
        <row r="213">
          <cell r="A213" t="str">
            <v>0321</v>
          </cell>
          <cell r="B213" t="str">
            <v>Westborough</v>
          </cell>
          <cell r="C213">
            <v>0</v>
          </cell>
          <cell r="D213" t="str">
            <v>2512600</v>
          </cell>
          <cell r="E213">
            <v>112.17525773195874</v>
          </cell>
          <cell r="F213">
            <v>3226</v>
          </cell>
          <cell r="G213">
            <v>3.477224356229347</v>
          </cell>
          <cell r="H213" t="str">
            <v>Yes</v>
          </cell>
          <cell r="I213" t="str">
            <v>No</v>
          </cell>
          <cell r="J213" t="str">
            <v>No</v>
          </cell>
          <cell r="K213">
            <v>93084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93084</v>
          </cell>
        </row>
        <row r="214">
          <cell r="A214" t="str">
            <v>0322</v>
          </cell>
          <cell r="B214" t="str">
            <v>West Boylston</v>
          </cell>
          <cell r="C214">
            <v>0</v>
          </cell>
          <cell r="D214" t="str">
            <v>2512390</v>
          </cell>
          <cell r="E214">
            <v>92.385321100917437</v>
          </cell>
          <cell r="F214">
            <v>960</v>
          </cell>
          <cell r="G214">
            <v>9.6234709480122334</v>
          </cell>
          <cell r="H214" t="str">
            <v>Yes</v>
          </cell>
          <cell r="I214" t="str">
            <v>No</v>
          </cell>
          <cell r="J214" t="str">
            <v>Yes</v>
          </cell>
          <cell r="K214">
            <v>71065</v>
          </cell>
          <cell r="L214">
            <v>0</v>
          </cell>
          <cell r="M214">
            <v>33149</v>
          </cell>
          <cell r="N214">
            <v>34781</v>
          </cell>
          <cell r="O214">
            <v>67930</v>
          </cell>
          <cell r="P214">
            <v>138995</v>
          </cell>
        </row>
        <row r="215">
          <cell r="A215" t="str">
            <v>0323</v>
          </cell>
          <cell r="B215" t="str">
            <v>West Bridgewater</v>
          </cell>
          <cell r="C215">
            <v>0</v>
          </cell>
          <cell r="D215" t="str">
            <v>2512420</v>
          </cell>
          <cell r="E215">
            <v>66.419354838709666</v>
          </cell>
          <cell r="F215">
            <v>1015</v>
          </cell>
          <cell r="G215">
            <v>6.5437788018433167</v>
          </cell>
          <cell r="H215" t="str">
            <v>Yes</v>
          </cell>
          <cell r="I215" t="str">
            <v>No</v>
          </cell>
          <cell r="J215" t="str">
            <v>Yes</v>
          </cell>
          <cell r="K215">
            <v>51183</v>
          </cell>
          <cell r="L215">
            <v>0</v>
          </cell>
          <cell r="M215">
            <v>23612</v>
          </cell>
          <cell r="N215">
            <v>24773</v>
          </cell>
          <cell r="O215">
            <v>48385</v>
          </cell>
          <cell r="P215">
            <v>99568</v>
          </cell>
        </row>
        <row r="216">
          <cell r="A216" t="str">
            <v>0325</v>
          </cell>
          <cell r="B216" t="str">
            <v>Westfield</v>
          </cell>
          <cell r="C216">
            <v>0</v>
          </cell>
          <cell r="D216" t="str">
            <v>2512630</v>
          </cell>
          <cell r="E216">
            <v>645.98353510895947</v>
          </cell>
          <cell r="F216">
            <v>5848</v>
          </cell>
          <cell r="G216">
            <v>11.046230080522562</v>
          </cell>
          <cell r="H216" t="str">
            <v>Yes</v>
          </cell>
          <cell r="I216" t="str">
            <v>Yes</v>
          </cell>
          <cell r="J216" t="str">
            <v>Yes</v>
          </cell>
          <cell r="K216">
            <v>637799</v>
          </cell>
          <cell r="L216">
            <v>161930</v>
          </cell>
          <cell r="M216">
            <v>280609</v>
          </cell>
          <cell r="N216">
            <v>303859</v>
          </cell>
          <cell r="O216">
            <v>584468</v>
          </cell>
          <cell r="P216">
            <v>1384197</v>
          </cell>
        </row>
        <row r="217">
          <cell r="A217" t="str">
            <v>0326</v>
          </cell>
          <cell r="B217" t="str">
            <v>Westford</v>
          </cell>
          <cell r="C217">
            <v>0</v>
          </cell>
          <cell r="D217" t="str">
            <v>2512660</v>
          </cell>
          <cell r="E217">
            <v>101.57507082152972</v>
          </cell>
          <cell r="F217">
            <v>5209</v>
          </cell>
          <cell r="G217">
            <v>1.9499917608279844</v>
          </cell>
          <cell r="H217" t="str">
            <v>Yes</v>
          </cell>
          <cell r="I217" t="str">
            <v>No</v>
          </cell>
          <cell r="J217" t="str">
            <v>No</v>
          </cell>
          <cell r="K217">
            <v>83383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83383</v>
          </cell>
        </row>
        <row r="218">
          <cell r="A218" t="str">
            <v>0327</v>
          </cell>
          <cell r="B218" t="str">
            <v>Westhampton</v>
          </cell>
          <cell r="C218">
            <v>0</v>
          </cell>
          <cell r="D218" t="str">
            <v>2512690</v>
          </cell>
          <cell r="E218">
            <v>5</v>
          </cell>
          <cell r="F218">
            <v>111</v>
          </cell>
          <cell r="G218">
            <v>4.5045045045045047</v>
          </cell>
          <cell r="H218" t="str">
            <v>No</v>
          </cell>
          <cell r="I218" t="str">
            <v>No</v>
          </cell>
          <cell r="J218" t="str">
            <v>No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A219" t="str">
            <v>0330</v>
          </cell>
          <cell r="B219" t="str">
            <v>Weston</v>
          </cell>
          <cell r="C219">
            <v>0</v>
          </cell>
          <cell r="D219" t="str">
            <v>2512750</v>
          </cell>
          <cell r="E219">
            <v>177.47008547008548</v>
          </cell>
          <cell r="F219">
            <v>2607</v>
          </cell>
          <cell r="G219">
            <v>6.8074447821283277</v>
          </cell>
          <cell r="H219" t="str">
            <v>Yes</v>
          </cell>
          <cell r="I219" t="str">
            <v>No</v>
          </cell>
          <cell r="J219" t="str">
            <v>Yes</v>
          </cell>
          <cell r="K219">
            <v>136973</v>
          </cell>
          <cell r="L219">
            <v>0</v>
          </cell>
          <cell r="M219">
            <v>63267</v>
          </cell>
          <cell r="N219">
            <v>66484</v>
          </cell>
          <cell r="O219">
            <v>129751</v>
          </cell>
          <cell r="P219">
            <v>266724</v>
          </cell>
        </row>
        <row r="220">
          <cell r="A220" t="str">
            <v>0331</v>
          </cell>
          <cell r="B220" t="str">
            <v>Westport</v>
          </cell>
          <cell r="C220">
            <v>0</v>
          </cell>
          <cell r="D220" t="str">
            <v>2512780</v>
          </cell>
          <cell r="E220">
            <v>159.5240506329113</v>
          </cell>
          <cell r="F220">
            <v>2032</v>
          </cell>
          <cell r="G220">
            <v>7.8505930429582333</v>
          </cell>
          <cell r="H220" t="str">
            <v>Yes</v>
          </cell>
          <cell r="I220" t="str">
            <v>No</v>
          </cell>
          <cell r="J220" t="str">
            <v>Yes</v>
          </cell>
          <cell r="K220">
            <v>123097</v>
          </cell>
          <cell r="L220">
            <v>0</v>
          </cell>
          <cell r="M220">
            <v>56821</v>
          </cell>
          <cell r="N220">
            <v>59685</v>
          </cell>
          <cell r="O220">
            <v>116506</v>
          </cell>
          <cell r="P220">
            <v>239603</v>
          </cell>
        </row>
        <row r="221">
          <cell r="A221" t="str">
            <v>0332</v>
          </cell>
          <cell r="B221" t="str">
            <v>West Springfield</v>
          </cell>
          <cell r="C221">
            <v>0</v>
          </cell>
          <cell r="D221" t="str">
            <v>2512510</v>
          </cell>
          <cell r="E221">
            <v>562.50916496945035</v>
          </cell>
          <cell r="F221">
            <v>3814</v>
          </cell>
          <cell r="G221">
            <v>14.748536050588632</v>
          </cell>
          <cell r="H221" t="str">
            <v>Yes</v>
          </cell>
          <cell r="I221" t="str">
            <v>Yes</v>
          </cell>
          <cell r="J221" t="str">
            <v>Yes</v>
          </cell>
          <cell r="K221">
            <v>572612</v>
          </cell>
          <cell r="L221">
            <v>145128</v>
          </cell>
          <cell r="M221">
            <v>264898</v>
          </cell>
          <cell r="N221">
            <v>271533</v>
          </cell>
          <cell r="O221">
            <v>536431</v>
          </cell>
          <cell r="P221">
            <v>1254171</v>
          </cell>
        </row>
        <row r="222">
          <cell r="A222" t="str">
            <v>0335</v>
          </cell>
          <cell r="B222" t="str">
            <v>Westwood</v>
          </cell>
          <cell r="C222">
            <v>0</v>
          </cell>
          <cell r="D222" t="str">
            <v>2512810</v>
          </cell>
          <cell r="E222">
            <v>57.674157303370784</v>
          </cell>
          <cell r="F222">
            <v>3312</v>
          </cell>
          <cell r="G222">
            <v>1.741369483797427</v>
          </cell>
          <cell r="H222" t="str">
            <v>No</v>
          </cell>
          <cell r="I222" t="str">
            <v>No</v>
          </cell>
          <cell r="J222" t="str">
            <v>No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0336</v>
          </cell>
          <cell r="B223" t="str">
            <v>Weymouth</v>
          </cell>
          <cell r="C223">
            <v>0</v>
          </cell>
          <cell r="D223" t="str">
            <v>2512840</v>
          </cell>
          <cell r="E223">
            <v>627.19387755102059</v>
          </cell>
          <cell r="F223">
            <v>7260</v>
          </cell>
          <cell r="G223">
            <v>8.6390341260471146</v>
          </cell>
          <cell r="H223" t="str">
            <v>Yes</v>
          </cell>
          <cell r="I223" t="str">
            <v>No</v>
          </cell>
          <cell r="J223" t="str">
            <v>Yes</v>
          </cell>
          <cell r="K223">
            <v>484514</v>
          </cell>
          <cell r="L223">
            <v>0</v>
          </cell>
          <cell r="M223">
            <v>223493</v>
          </cell>
          <cell r="N223">
            <v>234807</v>
          </cell>
          <cell r="O223">
            <v>458300</v>
          </cell>
          <cell r="P223">
            <v>942814</v>
          </cell>
        </row>
        <row r="224">
          <cell r="A224" t="str">
            <v>0337</v>
          </cell>
          <cell r="B224" t="str">
            <v>Whately</v>
          </cell>
          <cell r="C224">
            <v>0</v>
          </cell>
          <cell r="D224" t="str">
            <v>2512870</v>
          </cell>
          <cell r="E224">
            <v>2.7272727272727275</v>
          </cell>
          <cell r="F224">
            <v>75</v>
          </cell>
          <cell r="G224">
            <v>3.6363636363636367</v>
          </cell>
          <cell r="H224" t="str">
            <v>No</v>
          </cell>
          <cell r="I224" t="str">
            <v>No</v>
          </cell>
          <cell r="J224" t="str">
            <v>No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 t="str">
            <v>0340</v>
          </cell>
          <cell r="B225" t="str">
            <v>Williamsburg</v>
          </cell>
          <cell r="C225">
            <v>0</v>
          </cell>
          <cell r="D225" t="str">
            <v>2512990</v>
          </cell>
          <cell r="E225">
            <v>21</v>
          </cell>
          <cell r="F225">
            <v>143</v>
          </cell>
          <cell r="G225">
            <v>14.685314685314685</v>
          </cell>
          <cell r="H225" t="str">
            <v>Yes</v>
          </cell>
          <cell r="I225" t="str">
            <v>No</v>
          </cell>
          <cell r="J225" t="str">
            <v>Yes</v>
          </cell>
          <cell r="K225">
            <v>16162</v>
          </cell>
          <cell r="L225">
            <v>0</v>
          </cell>
          <cell r="M225">
            <v>7471</v>
          </cell>
          <cell r="N225">
            <v>7843</v>
          </cell>
          <cell r="O225">
            <v>15314</v>
          </cell>
          <cell r="P225">
            <v>31476</v>
          </cell>
        </row>
        <row r="226">
          <cell r="A226" t="str">
            <v>0342</v>
          </cell>
          <cell r="B226" t="str">
            <v>Wilmington</v>
          </cell>
          <cell r="C226">
            <v>0</v>
          </cell>
          <cell r="D226" t="str">
            <v>2513050</v>
          </cell>
          <cell r="E226">
            <v>132.08602150537632</v>
          </cell>
          <cell r="F226">
            <v>3970</v>
          </cell>
          <cell r="G226">
            <v>3.3271038162563307</v>
          </cell>
          <cell r="H226" t="str">
            <v>Yes</v>
          </cell>
          <cell r="I226" t="str">
            <v>No</v>
          </cell>
          <cell r="J226" t="str">
            <v>No</v>
          </cell>
          <cell r="K226">
            <v>112534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112534</v>
          </cell>
        </row>
        <row r="227">
          <cell r="A227" t="str">
            <v>0343</v>
          </cell>
          <cell r="B227" t="str">
            <v>Winchendon</v>
          </cell>
          <cell r="C227">
            <v>0</v>
          </cell>
          <cell r="D227" t="str">
            <v>2513080</v>
          </cell>
          <cell r="E227">
            <v>224.53949579831931</v>
          </cell>
          <cell r="F227">
            <v>1706</v>
          </cell>
          <cell r="G227">
            <v>13.161752391460688</v>
          </cell>
          <cell r="H227" t="str">
            <v>Yes</v>
          </cell>
          <cell r="I227" t="str">
            <v>Yes</v>
          </cell>
          <cell r="J227" t="str">
            <v>Yes</v>
          </cell>
          <cell r="K227">
            <v>170779</v>
          </cell>
          <cell r="L227">
            <v>31658</v>
          </cell>
          <cell r="M227">
            <v>79928</v>
          </cell>
          <cell r="N227">
            <v>83926</v>
          </cell>
          <cell r="O227">
            <v>163854</v>
          </cell>
          <cell r="P227">
            <v>366291</v>
          </cell>
        </row>
        <row r="228">
          <cell r="A228" t="str">
            <v>0344</v>
          </cell>
          <cell r="B228" t="str">
            <v>Winchester</v>
          </cell>
          <cell r="C228">
            <v>0</v>
          </cell>
          <cell r="D228" t="str">
            <v>2513110</v>
          </cell>
          <cell r="E228">
            <v>94.087649402390426</v>
          </cell>
          <cell r="F228">
            <v>4655</v>
          </cell>
          <cell r="G228">
            <v>2.0212169581609114</v>
          </cell>
          <cell r="H228" t="str">
            <v>Yes</v>
          </cell>
          <cell r="I228" t="str">
            <v>No</v>
          </cell>
          <cell r="J228" t="str">
            <v>No</v>
          </cell>
          <cell r="K228">
            <v>91041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91041</v>
          </cell>
        </row>
        <row r="229">
          <cell r="A229" t="str">
            <v>0346</v>
          </cell>
          <cell r="B229" t="str">
            <v>Winthrop</v>
          </cell>
          <cell r="C229">
            <v>0</v>
          </cell>
          <cell r="D229" t="str">
            <v>2513170</v>
          </cell>
          <cell r="E229">
            <v>268.50080256821826</v>
          </cell>
          <cell r="F229">
            <v>2265</v>
          </cell>
          <cell r="G229">
            <v>11.85434006923701</v>
          </cell>
          <cell r="H229" t="str">
            <v>Yes</v>
          </cell>
          <cell r="I229" t="str">
            <v>No</v>
          </cell>
          <cell r="J229" t="str">
            <v>Yes</v>
          </cell>
          <cell r="K229">
            <v>216152</v>
          </cell>
          <cell r="L229">
            <v>0</v>
          </cell>
          <cell r="M229">
            <v>95715</v>
          </cell>
          <cell r="N229">
            <v>100581</v>
          </cell>
          <cell r="O229">
            <v>196296</v>
          </cell>
          <cell r="P229">
            <v>412448</v>
          </cell>
        </row>
        <row r="230">
          <cell r="A230" t="str">
            <v>0347</v>
          </cell>
          <cell r="B230" t="str">
            <v>Woburn</v>
          </cell>
          <cell r="C230">
            <v>0</v>
          </cell>
          <cell r="D230" t="str">
            <v>2513200</v>
          </cell>
          <cell r="E230">
            <v>402.11991434689486</v>
          </cell>
          <cell r="F230">
            <v>5052</v>
          </cell>
          <cell r="G230">
            <v>7.9596182570644274</v>
          </cell>
          <cell r="H230" t="str">
            <v>Yes</v>
          </cell>
          <cell r="I230" t="str">
            <v>No</v>
          </cell>
          <cell r="J230" t="str">
            <v>Yes</v>
          </cell>
          <cell r="K230">
            <v>314902</v>
          </cell>
          <cell r="L230">
            <v>0</v>
          </cell>
          <cell r="M230">
            <v>143327</v>
          </cell>
          <cell r="N230">
            <v>150604</v>
          </cell>
          <cell r="O230">
            <v>293931</v>
          </cell>
          <cell r="P230">
            <v>608833</v>
          </cell>
        </row>
        <row r="231">
          <cell r="A231" t="str">
            <v>0348</v>
          </cell>
          <cell r="B231" t="str">
            <v>Worcester</v>
          </cell>
          <cell r="C231">
            <v>0</v>
          </cell>
          <cell r="D231" t="str">
            <v>2513230</v>
          </cell>
          <cell r="E231">
            <v>5722.0613022036287</v>
          </cell>
          <cell r="F231">
            <v>23666</v>
          </cell>
          <cell r="G231">
            <v>24.178404893956007</v>
          </cell>
          <cell r="H231" t="str">
            <v>Yes</v>
          </cell>
          <cell r="I231" t="str">
            <v>Yes</v>
          </cell>
          <cell r="J231" t="str">
            <v>Yes</v>
          </cell>
          <cell r="K231">
            <v>4036136</v>
          </cell>
          <cell r="L231">
            <v>1301760</v>
          </cell>
          <cell r="M231">
            <v>3589480</v>
          </cell>
          <cell r="N231">
            <v>4108596</v>
          </cell>
          <cell r="O231">
            <v>7698076</v>
          </cell>
          <cell r="P231">
            <v>13035972</v>
          </cell>
        </row>
        <row r="232">
          <cell r="A232" t="str">
            <v>0349</v>
          </cell>
          <cell r="B232" t="str">
            <v>Worthington</v>
          </cell>
          <cell r="C232">
            <v>0</v>
          </cell>
          <cell r="D232" t="str">
            <v>2513260</v>
          </cell>
          <cell r="E232">
            <v>17.037037037037038</v>
          </cell>
          <cell r="F232">
            <v>113</v>
          </cell>
          <cell r="G232">
            <v>15.07702392658145</v>
          </cell>
          <cell r="H232" t="str">
            <v>Yes</v>
          </cell>
          <cell r="I232" t="str">
            <v>Yes</v>
          </cell>
          <cell r="J232" t="str">
            <v>Yes</v>
          </cell>
          <cell r="K232">
            <v>12772</v>
          </cell>
          <cell r="L232">
            <v>3844</v>
          </cell>
          <cell r="M232">
            <v>6323</v>
          </cell>
          <cell r="N232">
            <v>6547</v>
          </cell>
          <cell r="O232">
            <v>12870</v>
          </cell>
          <cell r="P232">
            <v>29486</v>
          </cell>
        </row>
        <row r="233">
          <cell r="A233" t="str">
            <v>0350</v>
          </cell>
          <cell r="B233" t="str">
            <v>Wrentham</v>
          </cell>
          <cell r="C233">
            <v>0</v>
          </cell>
          <cell r="D233" t="str">
            <v>2513290</v>
          </cell>
          <cell r="E233">
            <v>33.674157303370791</v>
          </cell>
          <cell r="F233">
            <v>1099</v>
          </cell>
          <cell r="G233">
            <v>3.0640725480774149</v>
          </cell>
          <cell r="H233" t="str">
            <v>Yes</v>
          </cell>
          <cell r="I233" t="str">
            <v>No</v>
          </cell>
          <cell r="J233" t="str">
            <v>No</v>
          </cell>
          <cell r="K233">
            <v>28489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28489</v>
          </cell>
        </row>
        <row r="234">
          <cell r="A234" t="str">
            <v>0406</v>
          </cell>
          <cell r="B234" t="str">
            <v>Northampton-Smith Vocational Agricultural</v>
          </cell>
          <cell r="C234">
            <v>0</v>
          </cell>
          <cell r="D234" t="str">
            <v>2508860</v>
          </cell>
          <cell r="E234">
            <v>65.852170440940583</v>
          </cell>
          <cell r="F234">
            <v>528</v>
          </cell>
          <cell r="G234">
            <v>12.472001977450867</v>
          </cell>
          <cell r="H234" t="str">
            <v>Yes</v>
          </cell>
          <cell r="I234" t="str">
            <v>Yes</v>
          </cell>
          <cell r="J234" t="str">
            <v>Yes</v>
          </cell>
          <cell r="K234">
            <v>51664</v>
          </cell>
          <cell r="L234">
            <v>5899</v>
          </cell>
          <cell r="M234">
            <v>21753</v>
          </cell>
          <cell r="N234">
            <v>23454</v>
          </cell>
          <cell r="O234">
            <v>45207</v>
          </cell>
          <cell r="P234">
            <v>102770</v>
          </cell>
        </row>
        <row r="235">
          <cell r="A235" t="str">
            <v>0407</v>
          </cell>
          <cell r="B235" t="str">
            <v>Dudley Street Neighborhood Charter School (District)</v>
          </cell>
          <cell r="C235">
            <v>0</v>
          </cell>
          <cell r="D235" t="str">
            <v>2500543</v>
          </cell>
          <cell r="E235">
            <v>96.752288623045558</v>
          </cell>
          <cell r="F235">
            <v>249</v>
          </cell>
          <cell r="G235">
            <v>38.85634081246809</v>
          </cell>
          <cell r="H235" t="str">
            <v>Yes</v>
          </cell>
          <cell r="I235" t="str">
            <v>Yes</v>
          </cell>
          <cell r="J235" t="str">
            <v>Yes</v>
          </cell>
          <cell r="K235">
            <v>64211</v>
          </cell>
          <cell r="L235">
            <v>22034</v>
          </cell>
          <cell r="M235">
            <v>76991</v>
          </cell>
          <cell r="N235">
            <v>102786</v>
          </cell>
          <cell r="O235">
            <v>179777</v>
          </cell>
          <cell r="P235">
            <v>266022</v>
          </cell>
        </row>
        <row r="236">
          <cell r="A236" t="str">
            <v>0409</v>
          </cell>
          <cell r="B236" t="str">
            <v>Alma del Mar Charter School (District)</v>
          </cell>
          <cell r="C236">
            <v>1</v>
          </cell>
          <cell r="D236" t="str">
            <v>2500525</v>
          </cell>
          <cell r="E236">
            <v>189.44840854805727</v>
          </cell>
          <cell r="F236">
            <v>797</v>
          </cell>
          <cell r="G236">
            <v>23.770189278300787</v>
          </cell>
          <cell r="H236" t="str">
            <v>Yes</v>
          </cell>
          <cell r="I236" t="str">
            <v>Yes</v>
          </cell>
          <cell r="J236" t="str">
            <v>Yes</v>
          </cell>
          <cell r="K236">
            <v>159809</v>
          </cell>
          <cell r="L236">
            <v>43261</v>
          </cell>
          <cell r="M236">
            <v>109497</v>
          </cell>
          <cell r="N236">
            <v>122551</v>
          </cell>
          <cell r="O236">
            <v>232048</v>
          </cell>
          <cell r="P236">
            <v>435118</v>
          </cell>
        </row>
        <row r="237">
          <cell r="A237" t="str">
            <v>0410</v>
          </cell>
          <cell r="B237" t="str">
            <v>Excel Academy Charter (District)</v>
          </cell>
          <cell r="C237">
            <v>0</v>
          </cell>
          <cell r="D237" t="str">
            <v>2500075</v>
          </cell>
          <cell r="E237">
            <v>332.70486183290302</v>
          </cell>
          <cell r="F237">
            <v>1389</v>
          </cell>
          <cell r="G237">
            <v>23.952833825262974</v>
          </cell>
          <cell r="H237" t="str">
            <v>Yes</v>
          </cell>
          <cell r="I237" t="str">
            <v>Yes</v>
          </cell>
          <cell r="J237" t="str">
            <v>Yes</v>
          </cell>
          <cell r="K237">
            <v>229124</v>
          </cell>
          <cell r="L237">
            <v>75323</v>
          </cell>
          <cell r="M237">
            <v>227148</v>
          </cell>
          <cell r="N237">
            <v>284869</v>
          </cell>
          <cell r="O237">
            <v>512017</v>
          </cell>
          <cell r="P237">
            <v>816464</v>
          </cell>
        </row>
        <row r="238">
          <cell r="A238" t="str">
            <v>0411</v>
          </cell>
          <cell r="B238" t="str">
            <v>Boston Green Academy Horace Mann Charter School (District)</v>
          </cell>
          <cell r="C238">
            <v>0</v>
          </cell>
          <cell r="D238" t="str">
            <v>2500526</v>
          </cell>
          <cell r="E238">
            <v>198.97080824174347</v>
          </cell>
          <cell r="F238">
            <v>505</v>
          </cell>
          <cell r="G238">
            <v>39.400160047869988</v>
          </cell>
          <cell r="H238" t="str">
            <v>Yes</v>
          </cell>
          <cell r="I238" t="str">
            <v>Yes</v>
          </cell>
          <cell r="J238" t="str">
            <v>Yes</v>
          </cell>
          <cell r="K238">
            <v>132234</v>
          </cell>
          <cell r="L238">
            <v>45269</v>
          </cell>
          <cell r="M238">
            <v>158283</v>
          </cell>
          <cell r="N238">
            <v>211278</v>
          </cell>
          <cell r="O238">
            <v>369561</v>
          </cell>
          <cell r="P238">
            <v>547064</v>
          </cell>
        </row>
        <row r="239">
          <cell r="A239" t="str">
            <v>0412</v>
          </cell>
          <cell r="B239" t="str">
            <v>Academy Of the Pacific Rim Charter Public (District)</v>
          </cell>
          <cell r="C239">
            <v>0</v>
          </cell>
          <cell r="D239" t="str">
            <v>2500021</v>
          </cell>
          <cell r="E239">
            <v>139.23113504918186</v>
          </cell>
          <cell r="F239">
            <v>540</v>
          </cell>
          <cell r="G239">
            <v>25.783543527626268</v>
          </cell>
          <cell r="H239" t="str">
            <v>Yes</v>
          </cell>
          <cell r="I239" t="str">
            <v>Yes</v>
          </cell>
          <cell r="J239" t="str">
            <v>Yes</v>
          </cell>
          <cell r="K239">
            <v>92869</v>
          </cell>
          <cell r="L239">
            <v>31143</v>
          </cell>
          <cell r="M239">
            <v>108380</v>
          </cell>
          <cell r="N239">
            <v>144167</v>
          </cell>
          <cell r="O239">
            <v>252547</v>
          </cell>
          <cell r="P239">
            <v>376559</v>
          </cell>
        </row>
        <row r="240">
          <cell r="A240" t="str">
            <v>0413</v>
          </cell>
          <cell r="B240" t="str">
            <v>Four Rivers Charter Public (District)</v>
          </cell>
          <cell r="C240">
            <v>0</v>
          </cell>
          <cell r="D240" t="str">
            <v>2500076</v>
          </cell>
          <cell r="E240">
            <v>21.767889882518677</v>
          </cell>
          <cell r="F240">
            <v>215</v>
          </cell>
          <cell r="G240">
            <v>10.124599945357524</v>
          </cell>
          <cell r="H240" t="str">
            <v>Yes</v>
          </cell>
          <cell r="I240" t="str">
            <v>Yes</v>
          </cell>
          <cell r="J240" t="str">
            <v>Yes</v>
          </cell>
          <cell r="K240">
            <v>16625</v>
          </cell>
          <cell r="L240">
            <v>3033</v>
          </cell>
          <cell r="M240">
            <v>7855</v>
          </cell>
          <cell r="N240">
            <v>8207</v>
          </cell>
          <cell r="O240">
            <v>16062</v>
          </cell>
          <cell r="P240">
            <v>35720</v>
          </cell>
        </row>
        <row r="241">
          <cell r="A241" t="str">
            <v>0414</v>
          </cell>
          <cell r="B241" t="str">
            <v>Berkshire Arts and Technology Charter Public (District)</v>
          </cell>
          <cell r="C241">
            <v>0</v>
          </cell>
          <cell r="D241" t="str">
            <v>2500079</v>
          </cell>
          <cell r="E241">
            <v>73.941826155015406</v>
          </cell>
          <cell r="F241">
            <v>372</v>
          </cell>
          <cell r="G241">
            <v>19.876834987907365</v>
          </cell>
          <cell r="H241" t="str">
            <v>Yes</v>
          </cell>
          <cell r="I241" t="str">
            <v>Yes</v>
          </cell>
          <cell r="J241" t="str">
            <v>Yes</v>
          </cell>
          <cell r="K241">
            <v>54900</v>
          </cell>
          <cell r="L241">
            <v>16444</v>
          </cell>
          <cell r="M241">
            <v>31808</v>
          </cell>
          <cell r="N241">
            <v>33249</v>
          </cell>
          <cell r="O241">
            <v>65057</v>
          </cell>
          <cell r="P241">
            <v>136401</v>
          </cell>
        </row>
        <row r="242">
          <cell r="A242" t="str">
            <v>0416</v>
          </cell>
          <cell r="B242" t="str">
            <v>Boston Preparatory Charter Public (District)</v>
          </cell>
          <cell r="C242">
            <v>0</v>
          </cell>
          <cell r="D242" t="str">
            <v>2500080</v>
          </cell>
          <cell r="E242">
            <v>220.0912135432545</v>
          </cell>
          <cell r="F242">
            <v>671</v>
          </cell>
          <cell r="G242">
            <v>32.800478918517811</v>
          </cell>
          <cell r="H242" t="str">
            <v>Yes</v>
          </cell>
          <cell r="I242" t="str">
            <v>Yes</v>
          </cell>
          <cell r="J242" t="str">
            <v>Yes</v>
          </cell>
          <cell r="K242">
            <v>146627</v>
          </cell>
          <cell r="L242">
            <v>50175</v>
          </cell>
          <cell r="M242">
            <v>174170</v>
          </cell>
          <cell r="N242">
            <v>232440</v>
          </cell>
          <cell r="O242">
            <v>406610</v>
          </cell>
          <cell r="P242">
            <v>603412</v>
          </cell>
        </row>
        <row r="243">
          <cell r="A243" t="str">
            <v>0417</v>
          </cell>
          <cell r="B243" t="str">
            <v>Bridge Boston Charter School (District)</v>
          </cell>
          <cell r="C243">
            <v>0</v>
          </cell>
          <cell r="D243" t="str">
            <v>2500527</v>
          </cell>
          <cell r="E243">
            <v>114.04429368708222</v>
          </cell>
          <cell r="F243">
            <v>307</v>
          </cell>
          <cell r="G243">
            <v>37.147978399701046</v>
          </cell>
          <cell r="H243" t="str">
            <v>Yes</v>
          </cell>
          <cell r="I243" t="str">
            <v>Yes</v>
          </cell>
          <cell r="J243" t="str">
            <v>Yes</v>
          </cell>
          <cell r="K243">
            <v>79618</v>
          </cell>
          <cell r="L243">
            <v>25975</v>
          </cell>
          <cell r="M243">
            <v>89778</v>
          </cell>
          <cell r="N243">
            <v>119607</v>
          </cell>
          <cell r="O243">
            <v>209385</v>
          </cell>
          <cell r="P243">
            <v>314978</v>
          </cell>
        </row>
        <row r="244">
          <cell r="A244" t="str">
            <v>0418</v>
          </cell>
          <cell r="B244" t="str">
            <v>Christa McAuliffe Charter Public (District)</v>
          </cell>
          <cell r="C244">
            <v>0</v>
          </cell>
          <cell r="D244" t="str">
            <v>2500068</v>
          </cell>
          <cell r="E244">
            <v>40.282436922722781</v>
          </cell>
          <cell r="F244">
            <v>399</v>
          </cell>
          <cell r="G244">
            <v>10.095848852812725</v>
          </cell>
          <cell r="H244" t="str">
            <v>Yes</v>
          </cell>
          <cell r="I244" t="str">
            <v>No</v>
          </cell>
          <cell r="J244" t="str">
            <v>Yes</v>
          </cell>
          <cell r="K244">
            <v>31132</v>
          </cell>
          <cell r="L244">
            <v>0</v>
          </cell>
          <cell r="M244">
            <v>15861</v>
          </cell>
          <cell r="N244">
            <v>16671</v>
          </cell>
          <cell r="O244">
            <v>32532</v>
          </cell>
          <cell r="P244">
            <v>63664</v>
          </cell>
        </row>
        <row r="245">
          <cell r="A245" t="str">
            <v>0419</v>
          </cell>
          <cell r="B245" t="str">
            <v>Helen Y. Davis Leadership Academy Charter Public (District)</v>
          </cell>
          <cell r="C245">
            <v>0</v>
          </cell>
          <cell r="D245" t="str">
            <v>2500077</v>
          </cell>
          <cell r="E245">
            <v>66.239135378339114</v>
          </cell>
          <cell r="F245">
            <v>193</v>
          </cell>
          <cell r="G245">
            <v>34.320795532818195</v>
          </cell>
          <cell r="H245" t="str">
            <v>Yes</v>
          </cell>
          <cell r="I245" t="str">
            <v>Yes</v>
          </cell>
          <cell r="J245" t="str">
            <v>Yes</v>
          </cell>
          <cell r="K245">
            <v>57847</v>
          </cell>
          <cell r="L245">
            <v>17943</v>
          </cell>
          <cell r="M245">
            <v>60942</v>
          </cell>
          <cell r="N245">
            <v>82751</v>
          </cell>
          <cell r="O245">
            <v>143693</v>
          </cell>
          <cell r="P245">
            <v>219483</v>
          </cell>
        </row>
        <row r="246">
          <cell r="A246" t="str">
            <v>0420</v>
          </cell>
          <cell r="B246" t="str">
            <v>Benjamin Banneker Charter Public (District)</v>
          </cell>
          <cell r="C246">
            <v>0</v>
          </cell>
          <cell r="D246" t="str">
            <v>2500022</v>
          </cell>
          <cell r="E246">
            <v>69.110015568397372</v>
          </cell>
          <cell r="F246">
            <v>325</v>
          </cell>
          <cell r="G246">
            <v>21.264620174891498</v>
          </cell>
          <cell r="H246" t="str">
            <v>Yes</v>
          </cell>
          <cell r="I246" t="str">
            <v>Yes</v>
          </cell>
          <cell r="J246" t="str">
            <v>Yes</v>
          </cell>
          <cell r="K246">
            <v>60969</v>
          </cell>
          <cell r="L246">
            <v>11045</v>
          </cell>
          <cell r="M246">
            <v>32310</v>
          </cell>
          <cell r="N246">
            <v>37391</v>
          </cell>
          <cell r="O246">
            <v>69701</v>
          </cell>
          <cell r="P246">
            <v>141715</v>
          </cell>
        </row>
        <row r="247">
          <cell r="A247" t="str">
            <v>0424</v>
          </cell>
          <cell r="B247" t="str">
            <v>Boston Day and Evening Academy Charter (District)</v>
          </cell>
          <cell r="C247">
            <v>1</v>
          </cell>
          <cell r="D247" t="str">
            <v>2500049</v>
          </cell>
          <cell r="E247">
            <v>138.64000640158329</v>
          </cell>
          <cell r="F247">
            <v>356</v>
          </cell>
          <cell r="G247">
            <v>38.943822022916656</v>
          </cell>
          <cell r="H247" t="str">
            <v>Yes</v>
          </cell>
          <cell r="I247" t="str">
            <v>Yes</v>
          </cell>
          <cell r="J247" t="str">
            <v>Yes</v>
          </cell>
          <cell r="K247">
            <v>93003</v>
          </cell>
          <cell r="L247">
            <v>31669</v>
          </cell>
          <cell r="M247">
            <v>110341</v>
          </cell>
          <cell r="N247">
            <v>147389</v>
          </cell>
          <cell r="O247">
            <v>257730</v>
          </cell>
          <cell r="P247">
            <v>382402</v>
          </cell>
        </row>
        <row r="248">
          <cell r="A248" t="str">
            <v>0426</v>
          </cell>
          <cell r="B248" t="str">
            <v>Community Day Charter Public School - Gateway (District)</v>
          </cell>
          <cell r="C248">
            <v>0</v>
          </cell>
          <cell r="D248" t="str">
            <v>2500538</v>
          </cell>
          <cell r="E248">
            <v>69.657405098023446</v>
          </cell>
          <cell r="F248">
            <v>366</v>
          </cell>
          <cell r="G248">
            <v>19.032077895634821</v>
          </cell>
          <cell r="H248" t="str">
            <v>Yes</v>
          </cell>
          <cell r="I248" t="str">
            <v>Yes</v>
          </cell>
          <cell r="J248" t="str">
            <v>Yes</v>
          </cell>
          <cell r="K248">
            <v>66337</v>
          </cell>
          <cell r="L248">
            <v>16786</v>
          </cell>
          <cell r="M248">
            <v>38667</v>
          </cell>
          <cell r="N248">
            <v>44642</v>
          </cell>
          <cell r="O248">
            <v>83309</v>
          </cell>
          <cell r="P248">
            <v>166432</v>
          </cell>
        </row>
        <row r="249">
          <cell r="A249" t="str">
            <v>0428</v>
          </cell>
          <cell r="B249" t="str">
            <v>Brooke Charter School (District)</v>
          </cell>
          <cell r="C249">
            <v>0</v>
          </cell>
          <cell r="D249" t="str">
            <v>2500071</v>
          </cell>
          <cell r="E249">
            <v>580.53316217407712</v>
          </cell>
          <cell r="F249">
            <v>2053</v>
          </cell>
          <cell r="G249">
            <v>28.277309409355922</v>
          </cell>
          <cell r="H249" t="str">
            <v>Yes</v>
          </cell>
          <cell r="I249" t="str">
            <v>Yes</v>
          </cell>
          <cell r="J249" t="str">
            <v>Yes</v>
          </cell>
          <cell r="K249">
            <v>388746</v>
          </cell>
          <cell r="L249">
            <v>129932</v>
          </cell>
          <cell r="M249">
            <v>444696</v>
          </cell>
          <cell r="N249">
            <v>586975</v>
          </cell>
          <cell r="O249">
            <v>1031671</v>
          </cell>
          <cell r="P249">
            <v>1550349</v>
          </cell>
        </row>
        <row r="250">
          <cell r="A250" t="str">
            <v>0429</v>
          </cell>
          <cell r="B250" t="str">
            <v>KIPP Academy Lynn Charter (District)</v>
          </cell>
          <cell r="C250">
            <v>0</v>
          </cell>
          <cell r="D250" t="str">
            <v>2500082</v>
          </cell>
          <cell r="E250">
            <v>245.1203165636725</v>
          </cell>
          <cell r="F250">
            <v>1615</v>
          </cell>
          <cell r="G250">
            <v>15.177728579793964</v>
          </cell>
          <cell r="H250" t="str">
            <v>Yes</v>
          </cell>
          <cell r="I250" t="str">
            <v>Yes</v>
          </cell>
          <cell r="J250" t="str">
            <v>Yes</v>
          </cell>
          <cell r="K250">
            <v>213412</v>
          </cell>
          <cell r="L250">
            <v>54757</v>
          </cell>
          <cell r="M250">
            <v>127910</v>
          </cell>
          <cell r="N250">
            <v>143339</v>
          </cell>
          <cell r="O250">
            <v>271249</v>
          </cell>
          <cell r="P250">
            <v>539418</v>
          </cell>
        </row>
        <row r="251">
          <cell r="A251" t="str">
            <v>0430</v>
          </cell>
          <cell r="B251" t="str">
            <v>Advanced Math and Science Academy Charter (District)</v>
          </cell>
          <cell r="C251">
            <v>0</v>
          </cell>
          <cell r="D251" t="str">
            <v>2500085</v>
          </cell>
          <cell r="E251">
            <v>29.127925259130176</v>
          </cell>
          <cell r="F251">
            <v>966</v>
          </cell>
          <cell r="G251">
            <v>3.0153131738229999</v>
          </cell>
          <cell r="H251" t="str">
            <v>Yes</v>
          </cell>
          <cell r="I251" t="str">
            <v>No</v>
          </cell>
          <cell r="J251" t="str">
            <v>No</v>
          </cell>
          <cell r="K251">
            <v>24399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24399</v>
          </cell>
        </row>
        <row r="252">
          <cell r="A252" t="str">
            <v>0431</v>
          </cell>
          <cell r="B252" t="str">
            <v>Community Day Charter Public School - R. Kingman Webster (District)</v>
          </cell>
          <cell r="C252">
            <v>0</v>
          </cell>
          <cell r="D252" t="str">
            <v>2500535</v>
          </cell>
          <cell r="E252">
            <v>65.609860175850443</v>
          </cell>
          <cell r="F252">
            <v>368</v>
          </cell>
          <cell r="G252">
            <v>17.828766352133272</v>
          </cell>
          <cell r="H252" t="str">
            <v>Yes</v>
          </cell>
          <cell r="I252" t="str">
            <v>Yes</v>
          </cell>
          <cell r="J252" t="str">
            <v>Yes</v>
          </cell>
          <cell r="K252">
            <v>57914</v>
          </cell>
          <cell r="L252">
            <v>14593</v>
          </cell>
          <cell r="M252">
            <v>36241</v>
          </cell>
          <cell r="N252">
            <v>41873</v>
          </cell>
          <cell r="O252">
            <v>78114</v>
          </cell>
          <cell r="P252">
            <v>150621</v>
          </cell>
        </row>
        <row r="253">
          <cell r="A253" t="str">
            <v>0432</v>
          </cell>
          <cell r="B253" t="str">
            <v>Cape Cod Lighthouse Charter (District)</v>
          </cell>
          <cell r="C253">
            <v>0</v>
          </cell>
          <cell r="D253" t="str">
            <v>2500024</v>
          </cell>
          <cell r="E253">
            <v>14.956520666749144</v>
          </cell>
          <cell r="F253">
            <v>250</v>
          </cell>
          <cell r="G253">
            <v>5.9826082666996578</v>
          </cell>
          <cell r="H253" t="str">
            <v>Yes</v>
          </cell>
          <cell r="I253" t="str">
            <v>No</v>
          </cell>
          <cell r="J253" t="str">
            <v>Yes</v>
          </cell>
          <cell r="K253">
            <v>13156</v>
          </cell>
          <cell r="L253">
            <v>0</v>
          </cell>
          <cell r="M253">
            <v>5293</v>
          </cell>
          <cell r="N253">
            <v>5572</v>
          </cell>
          <cell r="O253">
            <v>10865</v>
          </cell>
          <cell r="P253">
            <v>24021</v>
          </cell>
        </row>
        <row r="254">
          <cell r="A254" t="str">
            <v>0435</v>
          </cell>
          <cell r="B254" t="str">
            <v>Innovation Academy Charter (District)</v>
          </cell>
          <cell r="C254">
            <v>0</v>
          </cell>
          <cell r="D254" t="str">
            <v>2500025</v>
          </cell>
          <cell r="E254">
            <v>41.455604815225655</v>
          </cell>
          <cell r="F254">
            <v>790</v>
          </cell>
          <cell r="G254">
            <v>5.247544913319703</v>
          </cell>
          <cell r="H254" t="str">
            <v>Yes</v>
          </cell>
          <cell r="I254" t="str">
            <v>No</v>
          </cell>
          <cell r="J254" t="str">
            <v>Yes</v>
          </cell>
          <cell r="K254">
            <v>32268</v>
          </cell>
          <cell r="L254">
            <v>0</v>
          </cell>
          <cell r="M254">
            <v>14835</v>
          </cell>
          <cell r="N254">
            <v>16180</v>
          </cell>
          <cell r="O254">
            <v>31015</v>
          </cell>
          <cell r="P254">
            <v>63283</v>
          </cell>
        </row>
        <row r="255">
          <cell r="A255" t="str">
            <v>0436</v>
          </cell>
          <cell r="B255" t="str">
            <v>Community Charter School of Cambridge (District)</v>
          </cell>
          <cell r="C255">
            <v>0</v>
          </cell>
          <cell r="D255" t="str">
            <v>2500086</v>
          </cell>
          <cell r="E255">
            <v>48.33833565678875</v>
          </cell>
          <cell r="F255">
            <v>304</v>
          </cell>
          <cell r="G255">
            <v>15.900768308154195</v>
          </cell>
          <cell r="H255" t="str">
            <v>Yes</v>
          </cell>
          <cell r="I255" t="str">
            <v>Yes</v>
          </cell>
          <cell r="J255" t="str">
            <v>Yes</v>
          </cell>
          <cell r="K255">
            <v>42712</v>
          </cell>
          <cell r="L255">
            <v>7817</v>
          </cell>
          <cell r="M255">
            <v>20079</v>
          </cell>
          <cell r="N255">
            <v>22138</v>
          </cell>
          <cell r="O255">
            <v>42217</v>
          </cell>
          <cell r="P255">
            <v>92746</v>
          </cell>
        </row>
        <row r="256">
          <cell r="A256" t="str">
            <v>0437</v>
          </cell>
          <cell r="B256" t="str">
            <v>City on a Hill Charter Public School Circuit Street (District)</v>
          </cell>
          <cell r="C256">
            <v>0</v>
          </cell>
          <cell r="D256" t="str">
            <v>2500026</v>
          </cell>
          <cell r="E256">
            <v>112.7364440531634</v>
          </cell>
          <cell r="F256">
            <v>299</v>
          </cell>
          <cell r="G256">
            <v>37.704496338850632</v>
          </cell>
          <cell r="H256" t="str">
            <v>Yes</v>
          </cell>
          <cell r="I256" t="str">
            <v>Yes</v>
          </cell>
          <cell r="J256" t="str">
            <v>Yes</v>
          </cell>
          <cell r="K256">
            <v>114840</v>
          </cell>
          <cell r="L256">
            <v>31930</v>
          </cell>
          <cell r="M256">
            <v>102694</v>
          </cell>
          <cell r="N256">
            <v>139401</v>
          </cell>
          <cell r="O256">
            <v>242095</v>
          </cell>
          <cell r="P256">
            <v>388865</v>
          </cell>
        </row>
        <row r="257">
          <cell r="A257" t="str">
            <v>0438</v>
          </cell>
          <cell r="B257" t="str">
            <v>Codman Academy Charter Public (District)</v>
          </cell>
          <cell r="C257">
            <v>0</v>
          </cell>
          <cell r="D257" t="str">
            <v>2500070</v>
          </cell>
          <cell r="E257">
            <v>118.63007203501546</v>
          </cell>
          <cell r="F257">
            <v>328</v>
          </cell>
          <cell r="G257">
            <v>36.167704888724231</v>
          </cell>
          <cell r="H257" t="str">
            <v>Yes</v>
          </cell>
          <cell r="I257" t="str">
            <v>Yes</v>
          </cell>
          <cell r="J257" t="str">
            <v>Yes</v>
          </cell>
          <cell r="K257">
            <v>79030</v>
          </cell>
          <cell r="L257">
            <v>26900</v>
          </cell>
          <cell r="M257">
            <v>93254</v>
          </cell>
          <cell r="N257">
            <v>124265</v>
          </cell>
          <cell r="O257">
            <v>217519</v>
          </cell>
          <cell r="P257">
            <v>323449</v>
          </cell>
        </row>
        <row r="258">
          <cell r="A258" t="str">
            <v>0439</v>
          </cell>
          <cell r="B258" t="str">
            <v>Conservatory Lab Charter (District)</v>
          </cell>
          <cell r="C258">
            <v>0</v>
          </cell>
          <cell r="D258" t="str">
            <v>2500060</v>
          </cell>
          <cell r="E258">
            <v>133.60007710259728</v>
          </cell>
          <cell r="F258">
            <v>408</v>
          </cell>
          <cell r="G258">
            <v>32.745116936911103</v>
          </cell>
          <cell r="H258" t="str">
            <v>Yes</v>
          </cell>
          <cell r="I258" t="str">
            <v>Yes</v>
          </cell>
          <cell r="J258" t="str">
            <v>Yes</v>
          </cell>
          <cell r="K258">
            <v>89150</v>
          </cell>
          <cell r="L258">
            <v>30001</v>
          </cell>
          <cell r="M258">
            <v>104720</v>
          </cell>
          <cell r="N258">
            <v>139579</v>
          </cell>
          <cell r="O258">
            <v>244299</v>
          </cell>
          <cell r="P258">
            <v>363450</v>
          </cell>
        </row>
        <row r="259">
          <cell r="A259" t="str">
            <v>0440</v>
          </cell>
          <cell r="B259" t="str">
            <v>Community Day Charter Public School - Prospect (District)</v>
          </cell>
          <cell r="C259">
            <v>0</v>
          </cell>
          <cell r="D259" t="str">
            <v>2500027</v>
          </cell>
          <cell r="E259">
            <v>67.69076105687698</v>
          </cell>
          <cell r="F259">
            <v>367</v>
          </cell>
          <cell r="G259">
            <v>18.444349061819342</v>
          </cell>
          <cell r="H259" t="str">
            <v>Yes</v>
          </cell>
          <cell r="I259" t="str">
            <v>Yes</v>
          </cell>
          <cell r="J259" t="str">
            <v>Yes</v>
          </cell>
          <cell r="K259">
            <v>58373</v>
          </cell>
          <cell r="L259">
            <v>15205</v>
          </cell>
          <cell r="M259">
            <v>37856</v>
          </cell>
          <cell r="N259">
            <v>43763</v>
          </cell>
          <cell r="O259">
            <v>81619</v>
          </cell>
          <cell r="P259">
            <v>155197</v>
          </cell>
        </row>
        <row r="260">
          <cell r="A260" t="str">
            <v>0441</v>
          </cell>
          <cell r="B260" t="str">
            <v>Sabis International Charter (District)</v>
          </cell>
          <cell r="C260">
            <v>0</v>
          </cell>
          <cell r="D260" t="str">
            <v>2500028</v>
          </cell>
          <cell r="E260">
            <v>261.63564106113455</v>
          </cell>
          <cell r="F260">
            <v>1557</v>
          </cell>
          <cell r="G260">
            <v>16.80383051131243</v>
          </cell>
          <cell r="H260" t="str">
            <v>Yes</v>
          </cell>
          <cell r="I260" t="str">
            <v>Yes</v>
          </cell>
          <cell r="J260" t="str">
            <v>Yes</v>
          </cell>
          <cell r="K260">
            <v>252293</v>
          </cell>
          <cell r="L260">
            <v>68434</v>
          </cell>
          <cell r="M260">
            <v>211065</v>
          </cell>
          <cell r="N260">
            <v>271469</v>
          </cell>
          <cell r="O260">
            <v>482534</v>
          </cell>
          <cell r="P260">
            <v>803261</v>
          </cell>
        </row>
        <row r="261">
          <cell r="A261" t="str">
            <v>0444</v>
          </cell>
          <cell r="B261" t="str">
            <v>Neighborhood House Charter (District)</v>
          </cell>
          <cell r="C261">
            <v>0</v>
          </cell>
          <cell r="D261" t="str">
            <v>2500029</v>
          </cell>
          <cell r="E261">
            <v>215.50326014467581</v>
          </cell>
          <cell r="F261">
            <v>771</v>
          </cell>
          <cell r="G261">
            <v>27.951136205535125</v>
          </cell>
          <cell r="H261" t="str">
            <v>Yes</v>
          </cell>
          <cell r="I261" t="str">
            <v>Yes</v>
          </cell>
          <cell r="J261" t="str">
            <v>Yes</v>
          </cell>
          <cell r="K261">
            <v>150511</v>
          </cell>
          <cell r="L261">
            <v>48636</v>
          </cell>
          <cell r="M261">
            <v>169213</v>
          </cell>
          <cell r="N261">
            <v>225509</v>
          </cell>
          <cell r="O261">
            <v>394722</v>
          </cell>
          <cell r="P261">
            <v>593869</v>
          </cell>
        </row>
        <row r="262">
          <cell r="A262" t="str">
            <v>0445</v>
          </cell>
          <cell r="B262" t="str">
            <v>Abby Kelley Foster Charter Public (District)</v>
          </cell>
          <cell r="C262">
            <v>0</v>
          </cell>
          <cell r="D262" t="str">
            <v>2500051</v>
          </cell>
          <cell r="E262">
            <v>266.2306657363016</v>
          </cell>
          <cell r="F262">
            <v>1425</v>
          </cell>
          <cell r="G262">
            <v>18.682853735880816</v>
          </cell>
          <cell r="H262" t="str">
            <v>Yes</v>
          </cell>
          <cell r="I262" t="str">
            <v>Yes</v>
          </cell>
          <cell r="J262" t="str">
            <v>Yes</v>
          </cell>
          <cell r="K262">
            <v>188749</v>
          </cell>
          <cell r="L262">
            <v>56928</v>
          </cell>
          <cell r="M262">
            <v>161261</v>
          </cell>
          <cell r="N262">
            <v>183946</v>
          </cell>
          <cell r="O262">
            <v>345207</v>
          </cell>
          <cell r="P262">
            <v>590884</v>
          </cell>
        </row>
        <row r="263">
          <cell r="A263" t="str">
            <v>0446</v>
          </cell>
          <cell r="B263" t="str">
            <v>Foxborough Regional Charter (District)</v>
          </cell>
          <cell r="C263">
            <v>0</v>
          </cell>
          <cell r="D263" t="str">
            <v>2500052</v>
          </cell>
          <cell r="E263">
            <v>166.69667761823314</v>
          </cell>
          <cell r="F263">
            <v>1714</v>
          </cell>
          <cell r="G263">
            <v>9.7255937933624939</v>
          </cell>
          <cell r="H263" t="str">
            <v>Yes</v>
          </cell>
          <cell r="I263" t="str">
            <v>No</v>
          </cell>
          <cell r="J263" t="str">
            <v>Yes</v>
          </cell>
          <cell r="K263">
            <v>127751</v>
          </cell>
          <cell r="L263">
            <v>0</v>
          </cell>
          <cell r="M263">
            <v>63717</v>
          </cell>
          <cell r="N263">
            <v>68970</v>
          </cell>
          <cell r="O263">
            <v>132687</v>
          </cell>
          <cell r="P263">
            <v>260438</v>
          </cell>
        </row>
        <row r="264">
          <cell r="A264" t="str">
            <v>0447</v>
          </cell>
          <cell r="B264" t="str">
            <v>Benjamin Franklin Classical Charter Public (District)</v>
          </cell>
          <cell r="C264">
            <v>0</v>
          </cell>
          <cell r="D264" t="str">
            <v>2500030</v>
          </cell>
          <cell r="E264">
            <v>36.235877116595468</v>
          </cell>
          <cell r="F264">
            <v>776</v>
          </cell>
          <cell r="G264">
            <v>4.669571793375705</v>
          </cell>
          <cell r="H264" t="str">
            <v>Yes</v>
          </cell>
          <cell r="I264" t="str">
            <v>No</v>
          </cell>
          <cell r="J264" t="str">
            <v>No</v>
          </cell>
          <cell r="K264">
            <v>30014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30014</v>
          </cell>
        </row>
        <row r="265">
          <cell r="A265" t="str">
            <v>0449</v>
          </cell>
          <cell r="B265" t="str">
            <v>Boston Collegiate Charter (District)</v>
          </cell>
          <cell r="C265">
            <v>0</v>
          </cell>
          <cell r="D265" t="str">
            <v>2500053</v>
          </cell>
          <cell r="E265">
            <v>151.36899648671496</v>
          </cell>
          <cell r="F265">
            <v>723</v>
          </cell>
          <cell r="G265">
            <v>20.936237411717144</v>
          </cell>
          <cell r="H265" t="str">
            <v>Yes</v>
          </cell>
          <cell r="I265" t="str">
            <v>Yes</v>
          </cell>
          <cell r="J265" t="str">
            <v>Yes</v>
          </cell>
          <cell r="K265">
            <v>100615</v>
          </cell>
          <cell r="L265">
            <v>33927</v>
          </cell>
          <cell r="M265">
            <v>118843</v>
          </cell>
          <cell r="N265">
            <v>158267</v>
          </cell>
          <cell r="O265">
            <v>277110</v>
          </cell>
          <cell r="P265">
            <v>411652</v>
          </cell>
        </row>
        <row r="266">
          <cell r="A266" t="str">
            <v>0450</v>
          </cell>
          <cell r="B266" t="str">
            <v>Hilltown Cooperative Charter Public (District)</v>
          </cell>
          <cell r="C266">
            <v>0</v>
          </cell>
          <cell r="D266" t="str">
            <v>2500031</v>
          </cell>
          <cell r="E266">
            <v>12.012710657040547</v>
          </cell>
          <cell r="F266">
            <v>218</v>
          </cell>
          <cell r="G266">
            <v>5.5104177325874071</v>
          </cell>
          <cell r="H266" t="str">
            <v>Yes</v>
          </cell>
          <cell r="I266" t="str">
            <v>No</v>
          </cell>
          <cell r="J266" t="str">
            <v>Yes</v>
          </cell>
          <cell r="K266">
            <v>10399</v>
          </cell>
          <cell r="L266">
            <v>0</v>
          </cell>
          <cell r="M266">
            <v>4296</v>
          </cell>
          <cell r="N266">
            <v>4697</v>
          </cell>
          <cell r="O266">
            <v>8993</v>
          </cell>
          <cell r="P266">
            <v>19392</v>
          </cell>
        </row>
        <row r="267">
          <cell r="A267" t="str">
            <v>0452</v>
          </cell>
          <cell r="B267" t="str">
            <v>Edward M. Kennedy Academy for Health Careers (Horace Mann Charter) (District)</v>
          </cell>
          <cell r="C267">
            <v>0</v>
          </cell>
          <cell r="D267" t="str">
            <v>2500054</v>
          </cell>
          <cell r="E267">
            <v>148.68148308174233</v>
          </cell>
          <cell r="F267">
            <v>385</v>
          </cell>
          <cell r="G267">
            <v>38.618567034218785</v>
          </cell>
          <cell r="H267" t="str">
            <v>Yes</v>
          </cell>
          <cell r="I267" t="str">
            <v>Yes</v>
          </cell>
          <cell r="J267" t="str">
            <v>Yes</v>
          </cell>
          <cell r="K267">
            <v>98648</v>
          </cell>
          <cell r="L267">
            <v>33849</v>
          </cell>
          <cell r="M267">
            <v>118301</v>
          </cell>
          <cell r="N267">
            <v>157927</v>
          </cell>
          <cell r="O267">
            <v>276228</v>
          </cell>
          <cell r="P267">
            <v>408725</v>
          </cell>
        </row>
        <row r="268">
          <cell r="A268" t="str">
            <v>0453</v>
          </cell>
          <cell r="B268" t="str">
            <v>Holyoke Community Charter (District)</v>
          </cell>
          <cell r="C268">
            <v>0</v>
          </cell>
          <cell r="D268" t="str">
            <v>2500087</v>
          </cell>
          <cell r="E268">
            <v>194.7677358413851</v>
          </cell>
          <cell r="F268">
            <v>702</v>
          </cell>
          <cell r="G268">
            <v>27.744691715297019</v>
          </cell>
          <cell r="H268" t="str">
            <v>Yes</v>
          </cell>
          <cell r="I268" t="str">
            <v>Yes</v>
          </cell>
          <cell r="J268" t="str">
            <v>Yes</v>
          </cell>
          <cell r="K268">
            <v>204816</v>
          </cell>
          <cell r="L268">
            <v>54186</v>
          </cell>
          <cell r="M268">
            <v>156073</v>
          </cell>
          <cell r="N268">
            <v>194931</v>
          </cell>
          <cell r="O268">
            <v>351004</v>
          </cell>
          <cell r="P268">
            <v>610006</v>
          </cell>
        </row>
        <row r="269">
          <cell r="A269" t="str">
            <v>0454</v>
          </cell>
          <cell r="B269" t="str">
            <v>Lawrence Family Development Charter (District)</v>
          </cell>
          <cell r="C269">
            <v>0</v>
          </cell>
          <cell r="D269" t="str">
            <v>2500032</v>
          </cell>
          <cell r="E269">
            <v>144.87264046738804</v>
          </cell>
          <cell r="F269">
            <v>723</v>
          </cell>
          <cell r="G269">
            <v>20.037709608214112</v>
          </cell>
          <cell r="H269" t="str">
            <v>Yes</v>
          </cell>
          <cell r="I269" t="str">
            <v>Yes</v>
          </cell>
          <cell r="J269" t="str">
            <v>Yes</v>
          </cell>
          <cell r="K269">
            <v>127655</v>
          </cell>
          <cell r="L269">
            <v>31417</v>
          </cell>
          <cell r="M269">
            <v>78814</v>
          </cell>
          <cell r="N269">
            <v>90778</v>
          </cell>
          <cell r="O269">
            <v>169592</v>
          </cell>
          <cell r="P269">
            <v>328664</v>
          </cell>
        </row>
        <row r="270">
          <cell r="A270" t="str">
            <v>0455</v>
          </cell>
          <cell r="B270" t="str">
            <v>Hill View Montessori Charter Public (District)</v>
          </cell>
          <cell r="C270">
            <v>0</v>
          </cell>
          <cell r="D270" t="str">
            <v>2500083</v>
          </cell>
          <cell r="E270">
            <v>28.22270547411858</v>
          </cell>
          <cell r="F270">
            <v>303</v>
          </cell>
          <cell r="G270">
            <v>9.3144242488840199</v>
          </cell>
          <cell r="H270" t="str">
            <v>Yes</v>
          </cell>
          <cell r="I270" t="str">
            <v>No</v>
          </cell>
          <cell r="J270" t="str">
            <v>Yes</v>
          </cell>
          <cell r="K270">
            <v>21453</v>
          </cell>
          <cell r="L270">
            <v>0</v>
          </cell>
          <cell r="M270">
            <v>12451</v>
          </cell>
          <cell r="N270">
            <v>13115</v>
          </cell>
          <cell r="O270">
            <v>25566</v>
          </cell>
          <cell r="P270">
            <v>47019</v>
          </cell>
        </row>
        <row r="271">
          <cell r="A271" t="str">
            <v>0456</v>
          </cell>
          <cell r="B271" t="str">
            <v>Lowell Community Charter Public (District)</v>
          </cell>
          <cell r="C271">
            <v>0</v>
          </cell>
          <cell r="D271" t="str">
            <v>2500065</v>
          </cell>
          <cell r="E271">
            <v>129.5530863316099</v>
          </cell>
          <cell r="F271">
            <v>763</v>
          </cell>
          <cell r="G271">
            <v>16.979434643723447</v>
          </cell>
          <cell r="H271" t="str">
            <v>Yes</v>
          </cell>
          <cell r="I271" t="str">
            <v>Yes</v>
          </cell>
          <cell r="J271" t="str">
            <v>Yes</v>
          </cell>
          <cell r="K271">
            <v>114028</v>
          </cell>
          <cell r="L271">
            <v>27196</v>
          </cell>
          <cell r="M271">
            <v>66763</v>
          </cell>
          <cell r="N271">
            <v>75075</v>
          </cell>
          <cell r="O271">
            <v>141838</v>
          </cell>
          <cell r="P271">
            <v>283062</v>
          </cell>
        </row>
        <row r="272">
          <cell r="A272" t="str">
            <v>0458</v>
          </cell>
          <cell r="B272" t="str">
            <v>Lowell Middlesex Academy Charter (District)</v>
          </cell>
          <cell r="C272">
            <v>0</v>
          </cell>
          <cell r="D272" t="str">
            <v>2500033</v>
          </cell>
          <cell r="E272">
            <v>17.574023428261402</v>
          </cell>
          <cell r="F272">
            <v>88</v>
          </cell>
          <cell r="G272">
            <v>19.970481168478866</v>
          </cell>
          <cell r="H272" t="str">
            <v>Yes</v>
          </cell>
          <cell r="I272" t="str">
            <v>Yes</v>
          </cell>
          <cell r="J272" t="str">
            <v>Yes</v>
          </cell>
          <cell r="K272">
            <v>15503</v>
          </cell>
          <cell r="L272">
            <v>4070</v>
          </cell>
          <cell r="M272">
            <v>10167</v>
          </cell>
          <cell r="N272">
            <v>11567</v>
          </cell>
          <cell r="O272">
            <v>21734</v>
          </cell>
          <cell r="P272">
            <v>41307</v>
          </cell>
        </row>
        <row r="273">
          <cell r="A273" t="str">
            <v>0463</v>
          </cell>
          <cell r="B273" t="str">
            <v>KIPP Academy Boston Charter School (District)</v>
          </cell>
          <cell r="C273">
            <v>0</v>
          </cell>
          <cell r="D273" t="str">
            <v>2500537</v>
          </cell>
          <cell r="E273">
            <v>236.51806482098075</v>
          </cell>
          <cell r="F273">
            <v>613</v>
          </cell>
          <cell r="G273">
            <v>38.583697360682017</v>
          </cell>
          <cell r="H273" t="str">
            <v>Yes</v>
          </cell>
          <cell r="I273" t="str">
            <v>Yes</v>
          </cell>
          <cell r="J273" t="str">
            <v>Yes</v>
          </cell>
          <cell r="K273">
            <v>157495</v>
          </cell>
          <cell r="L273">
            <v>53702</v>
          </cell>
          <cell r="M273">
            <v>186957</v>
          </cell>
          <cell r="N273">
            <v>249400</v>
          </cell>
          <cell r="O273">
            <v>436357</v>
          </cell>
          <cell r="P273">
            <v>647554</v>
          </cell>
        </row>
        <row r="274">
          <cell r="A274" t="str">
            <v>0464</v>
          </cell>
          <cell r="B274" t="str">
            <v>Marblehead Community Charter Public (District)</v>
          </cell>
          <cell r="C274">
            <v>0</v>
          </cell>
          <cell r="D274" t="str">
            <v>2500034</v>
          </cell>
          <cell r="E274">
            <v>12.463424438877059</v>
          </cell>
          <cell r="F274">
            <v>208</v>
          </cell>
          <cell r="G274">
            <v>5.9920309802293552</v>
          </cell>
          <cell r="H274" t="str">
            <v>Yes</v>
          </cell>
          <cell r="I274" t="str">
            <v>No</v>
          </cell>
          <cell r="J274" t="str">
            <v>Yes</v>
          </cell>
          <cell r="K274">
            <v>11310</v>
          </cell>
          <cell r="L274">
            <v>0</v>
          </cell>
          <cell r="M274">
            <v>2302</v>
          </cell>
          <cell r="N274">
            <v>2551</v>
          </cell>
          <cell r="O274">
            <v>4853</v>
          </cell>
          <cell r="P274">
            <v>16163</v>
          </cell>
        </row>
        <row r="275">
          <cell r="A275" t="str">
            <v>0466</v>
          </cell>
          <cell r="B275" t="str">
            <v>Martha's Vineyard Charter (District)</v>
          </cell>
          <cell r="C275">
            <v>0</v>
          </cell>
          <cell r="D275" t="str">
            <v>2500035</v>
          </cell>
          <cell r="E275">
            <v>23.746809064173473</v>
          </cell>
          <cell r="F275">
            <v>176</v>
          </cell>
          <cell r="G275">
            <v>13.492505150098562</v>
          </cell>
          <cell r="H275" t="str">
            <v>Yes</v>
          </cell>
          <cell r="I275" t="str">
            <v>Yes</v>
          </cell>
          <cell r="J275" t="str">
            <v>Yes</v>
          </cell>
          <cell r="K275">
            <v>21580</v>
          </cell>
          <cell r="L275">
            <v>3539</v>
          </cell>
          <cell r="M275">
            <v>10451</v>
          </cell>
          <cell r="N275">
            <v>11799</v>
          </cell>
          <cell r="O275">
            <v>22250</v>
          </cell>
          <cell r="P275">
            <v>47369</v>
          </cell>
        </row>
        <row r="276">
          <cell r="A276" t="str">
            <v>0468</v>
          </cell>
          <cell r="B276" t="str">
            <v>Ma Academy for Math and Science</v>
          </cell>
          <cell r="C276">
            <v>0</v>
          </cell>
          <cell r="D276" t="str">
            <v>2500036</v>
          </cell>
          <cell r="E276">
            <v>0.61987620681949107</v>
          </cell>
          <cell r="F276">
            <v>98</v>
          </cell>
          <cell r="G276">
            <v>0.63252674165254186</v>
          </cell>
          <cell r="H276" t="str">
            <v>No</v>
          </cell>
          <cell r="I276" t="str">
            <v>No</v>
          </cell>
          <cell r="J276" t="str">
            <v>No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A277" t="str">
            <v>0469</v>
          </cell>
          <cell r="B277" t="str">
            <v>MATCH Charter Public School (District)</v>
          </cell>
          <cell r="C277">
            <v>0</v>
          </cell>
          <cell r="D277" t="str">
            <v>2500066</v>
          </cell>
          <cell r="E277">
            <v>432.94912345963149</v>
          </cell>
          <cell r="F277">
            <v>1160</v>
          </cell>
          <cell r="G277">
            <v>37.323200298244096</v>
          </cell>
          <cell r="H277" t="str">
            <v>Yes</v>
          </cell>
          <cell r="I277" t="str">
            <v>Yes</v>
          </cell>
          <cell r="J277" t="str">
            <v>Yes</v>
          </cell>
          <cell r="K277">
            <v>287899</v>
          </cell>
          <cell r="L277">
            <v>98195</v>
          </cell>
          <cell r="M277">
            <v>342502</v>
          </cell>
          <cell r="N277">
            <v>456948</v>
          </cell>
          <cell r="O277">
            <v>799450</v>
          </cell>
          <cell r="P277">
            <v>1185544</v>
          </cell>
        </row>
        <row r="278">
          <cell r="A278" t="str">
            <v>0470</v>
          </cell>
          <cell r="B278" t="str">
            <v>Mystic Valley Regional Charter (District)</v>
          </cell>
          <cell r="C278">
            <v>0</v>
          </cell>
          <cell r="D278" t="str">
            <v>2500055</v>
          </cell>
          <cell r="E278">
            <v>111.98786696542243</v>
          </cell>
          <cell r="F278">
            <v>1629</v>
          </cell>
          <cell r="G278">
            <v>6.8746388560725862</v>
          </cell>
          <cell r="H278" t="str">
            <v>Yes</v>
          </cell>
          <cell r="I278" t="str">
            <v>No</v>
          </cell>
          <cell r="J278" t="str">
            <v>Yes</v>
          </cell>
          <cell r="K278">
            <v>86369</v>
          </cell>
          <cell r="L278">
            <v>0</v>
          </cell>
          <cell r="M278">
            <v>39881</v>
          </cell>
          <cell r="N278">
            <v>42293</v>
          </cell>
          <cell r="O278">
            <v>82174</v>
          </cell>
          <cell r="P278">
            <v>168543</v>
          </cell>
        </row>
        <row r="279">
          <cell r="A279" t="str">
            <v>0474</v>
          </cell>
          <cell r="B279" t="str">
            <v>Sizer School: A North Central Charter Essential (District)</v>
          </cell>
          <cell r="C279">
            <v>0</v>
          </cell>
          <cell r="D279" t="str">
            <v>2500073</v>
          </cell>
          <cell r="E279">
            <v>61.466822621710861</v>
          </cell>
          <cell r="F279">
            <v>366</v>
          </cell>
          <cell r="G279">
            <v>16.794213831068543</v>
          </cell>
          <cell r="H279" t="str">
            <v>Yes</v>
          </cell>
          <cell r="I279" t="str">
            <v>Yes</v>
          </cell>
          <cell r="J279" t="str">
            <v>Yes</v>
          </cell>
          <cell r="K279">
            <v>45450</v>
          </cell>
          <cell r="L279">
            <v>12504</v>
          </cell>
          <cell r="M279">
            <v>28059</v>
          </cell>
          <cell r="N279">
            <v>29249</v>
          </cell>
          <cell r="O279">
            <v>57308</v>
          </cell>
          <cell r="P279">
            <v>115262</v>
          </cell>
        </row>
        <row r="280">
          <cell r="A280" t="str">
            <v>0478</v>
          </cell>
          <cell r="B280" t="str">
            <v>Francis W. Parker Charter Essential (District)</v>
          </cell>
          <cell r="C280">
            <v>0</v>
          </cell>
          <cell r="D280" t="str">
            <v>2500038</v>
          </cell>
          <cell r="E280">
            <v>16.616162462310779</v>
          </cell>
          <cell r="F280">
            <v>399</v>
          </cell>
          <cell r="G280">
            <v>4.1644517449400444</v>
          </cell>
          <cell r="H280" t="str">
            <v>Yes</v>
          </cell>
          <cell r="I280" t="str">
            <v>No</v>
          </cell>
          <cell r="J280" t="str">
            <v>No</v>
          </cell>
          <cell r="K280">
            <v>16407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16407</v>
          </cell>
        </row>
        <row r="281">
          <cell r="A281" t="str">
            <v>0479</v>
          </cell>
          <cell r="B281" t="str">
            <v>Pioneer Valley Performing Arts Charter Public (District)</v>
          </cell>
          <cell r="C281">
            <v>0</v>
          </cell>
          <cell r="D281" t="str">
            <v>2500044</v>
          </cell>
          <cell r="E281">
            <v>44.07327485531269</v>
          </cell>
          <cell r="F281">
            <v>391</v>
          </cell>
          <cell r="G281">
            <v>11.271937303149025</v>
          </cell>
          <cell r="H281" t="str">
            <v>Yes</v>
          </cell>
          <cell r="I281" t="str">
            <v>No</v>
          </cell>
          <cell r="J281" t="str">
            <v>Yes</v>
          </cell>
          <cell r="K281">
            <v>42689</v>
          </cell>
          <cell r="L281">
            <v>0</v>
          </cell>
          <cell r="M281">
            <v>23371</v>
          </cell>
          <cell r="N281">
            <v>27434</v>
          </cell>
          <cell r="O281">
            <v>50805</v>
          </cell>
          <cell r="P281">
            <v>93494</v>
          </cell>
        </row>
        <row r="282">
          <cell r="A282" t="str">
            <v>0480</v>
          </cell>
          <cell r="B282" t="str">
            <v>UP Academy Charter School of Boston (District)</v>
          </cell>
          <cell r="C282">
            <v>0</v>
          </cell>
          <cell r="D282" t="str">
            <v>2500533</v>
          </cell>
          <cell r="E282">
            <v>150.65723024303341</v>
          </cell>
          <cell r="F282">
            <v>349</v>
          </cell>
          <cell r="G282">
            <v>43.168260814622755</v>
          </cell>
          <cell r="H282" t="str">
            <v>Yes</v>
          </cell>
          <cell r="I282" t="str">
            <v>Yes</v>
          </cell>
          <cell r="J282" t="str">
            <v>Yes</v>
          </cell>
          <cell r="K282">
            <v>140673</v>
          </cell>
          <cell r="L282">
            <v>46431</v>
          </cell>
          <cell r="M282">
            <v>159426</v>
          </cell>
          <cell r="N282">
            <v>218224</v>
          </cell>
          <cell r="O282">
            <v>377650</v>
          </cell>
          <cell r="P282">
            <v>564754</v>
          </cell>
        </row>
        <row r="283">
          <cell r="A283" t="str">
            <v>0481</v>
          </cell>
          <cell r="B283" t="str">
            <v>Boston Renaissance Charter Public (District)</v>
          </cell>
          <cell r="C283">
            <v>0</v>
          </cell>
          <cell r="D283" t="str">
            <v>2500039</v>
          </cell>
          <cell r="E283">
            <v>277.16280805109147</v>
          </cell>
          <cell r="F283">
            <v>826</v>
          </cell>
          <cell r="G283">
            <v>33.554819376645455</v>
          </cell>
          <cell r="H283" t="str">
            <v>Yes</v>
          </cell>
          <cell r="I283" t="str">
            <v>Yes</v>
          </cell>
          <cell r="J283" t="str">
            <v>Yes</v>
          </cell>
          <cell r="K283">
            <v>202408</v>
          </cell>
          <cell r="L283">
            <v>62647</v>
          </cell>
          <cell r="M283">
            <v>217831</v>
          </cell>
          <cell r="N283">
            <v>290161</v>
          </cell>
          <cell r="O283">
            <v>507992</v>
          </cell>
          <cell r="P283">
            <v>773047</v>
          </cell>
        </row>
        <row r="284">
          <cell r="A284" t="str">
            <v>0482</v>
          </cell>
          <cell r="B284" t="str">
            <v>River Valley Charter (District)</v>
          </cell>
          <cell r="C284">
            <v>0</v>
          </cell>
          <cell r="D284" t="str">
            <v>2500062</v>
          </cell>
          <cell r="E284">
            <v>10.364627811303764</v>
          </cell>
          <cell r="F284">
            <v>288</v>
          </cell>
          <cell r="G284">
            <v>3.5988291011471407</v>
          </cell>
          <cell r="H284" t="str">
            <v>Yes</v>
          </cell>
          <cell r="I284" t="str">
            <v>No</v>
          </cell>
          <cell r="J284" t="str">
            <v>No</v>
          </cell>
          <cell r="K284">
            <v>12920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12920</v>
          </cell>
        </row>
        <row r="285">
          <cell r="A285" t="str">
            <v>0483</v>
          </cell>
          <cell r="B285" t="str">
            <v>Rising Tide Charter Public (District)</v>
          </cell>
          <cell r="C285">
            <v>0</v>
          </cell>
          <cell r="D285" t="str">
            <v>2500057</v>
          </cell>
          <cell r="E285">
            <v>41.880817981414012</v>
          </cell>
          <cell r="F285">
            <v>666</v>
          </cell>
          <cell r="G285">
            <v>6.2884111083204228</v>
          </cell>
          <cell r="H285" t="str">
            <v>Yes</v>
          </cell>
          <cell r="I285" t="str">
            <v>No</v>
          </cell>
          <cell r="J285" t="str">
            <v>Yes</v>
          </cell>
          <cell r="K285">
            <v>32295</v>
          </cell>
          <cell r="L285">
            <v>0</v>
          </cell>
          <cell r="M285">
            <v>14557</v>
          </cell>
          <cell r="N285">
            <v>15266</v>
          </cell>
          <cell r="O285">
            <v>29823</v>
          </cell>
          <cell r="P285">
            <v>62118</v>
          </cell>
        </row>
        <row r="286">
          <cell r="A286" t="str">
            <v>0484</v>
          </cell>
          <cell r="B286" t="str">
            <v>Roxbury Preparatory Charter (District)</v>
          </cell>
          <cell r="C286">
            <v>0</v>
          </cell>
          <cell r="D286" t="str">
            <v>2500063</v>
          </cell>
          <cell r="E286">
            <v>603.15753612191122</v>
          </cell>
          <cell r="F286">
            <v>1596</v>
          </cell>
          <cell r="G286">
            <v>37.791825571548323</v>
          </cell>
          <cell r="H286" t="str">
            <v>Yes</v>
          </cell>
          <cell r="I286" t="str">
            <v>Yes</v>
          </cell>
          <cell r="J286" t="str">
            <v>Yes</v>
          </cell>
          <cell r="K286">
            <v>401360</v>
          </cell>
          <cell r="L286">
            <v>136867</v>
          </cell>
          <cell r="M286">
            <v>477020</v>
          </cell>
          <cell r="N286">
            <v>636425</v>
          </cell>
          <cell r="O286">
            <v>1113445</v>
          </cell>
          <cell r="P286">
            <v>1651672</v>
          </cell>
        </row>
        <row r="287">
          <cell r="A287" t="str">
            <v>0485</v>
          </cell>
          <cell r="B287" t="str">
            <v>Salem Academy Charter (District)</v>
          </cell>
          <cell r="C287">
            <v>0</v>
          </cell>
          <cell r="D287" t="str">
            <v>2500084</v>
          </cell>
          <cell r="E287">
            <v>65.642736615337924</v>
          </cell>
          <cell r="F287">
            <v>495</v>
          </cell>
          <cell r="G287">
            <v>13.26115891218948</v>
          </cell>
          <cell r="H287" t="str">
            <v>Yes</v>
          </cell>
          <cell r="I287" t="str">
            <v>Yes</v>
          </cell>
          <cell r="J287" t="str">
            <v>Yes</v>
          </cell>
          <cell r="K287">
            <v>57960</v>
          </cell>
          <cell r="L287">
            <v>14053</v>
          </cell>
          <cell r="M287">
            <v>24617</v>
          </cell>
          <cell r="N287">
            <v>25961</v>
          </cell>
          <cell r="O287">
            <v>50578</v>
          </cell>
          <cell r="P287">
            <v>122591</v>
          </cell>
        </row>
        <row r="288">
          <cell r="A288" t="str">
            <v>0486</v>
          </cell>
          <cell r="B288" t="str">
            <v>Learning First Charter Public School (District)</v>
          </cell>
          <cell r="C288">
            <v>0</v>
          </cell>
          <cell r="D288" t="str">
            <v>2500045</v>
          </cell>
          <cell r="E288">
            <v>179.58376706929536</v>
          </cell>
          <cell r="F288">
            <v>665</v>
          </cell>
          <cell r="G288">
            <v>27.005077754781258</v>
          </cell>
          <cell r="H288" t="str">
            <v>Yes</v>
          </cell>
          <cell r="I288" t="str">
            <v>Yes</v>
          </cell>
          <cell r="J288" t="str">
            <v>Yes</v>
          </cell>
          <cell r="K288">
            <v>127186</v>
          </cell>
          <cell r="L288">
            <v>39097</v>
          </cell>
          <cell r="M288">
            <v>109676</v>
          </cell>
          <cell r="N288">
            <v>125148</v>
          </cell>
          <cell r="O288">
            <v>234824</v>
          </cell>
          <cell r="P288">
            <v>401107</v>
          </cell>
        </row>
        <row r="289">
          <cell r="A289" t="str">
            <v>0487</v>
          </cell>
          <cell r="B289" t="str">
            <v>Prospect Hill Academy Charter (District)</v>
          </cell>
          <cell r="C289">
            <v>0</v>
          </cell>
          <cell r="D289" t="str">
            <v>2500046</v>
          </cell>
          <cell r="E289">
            <v>198.99995833741829</v>
          </cell>
          <cell r="F289">
            <v>1107</v>
          </cell>
          <cell r="G289">
            <v>17.976509334906801</v>
          </cell>
          <cell r="H289" t="str">
            <v>Yes</v>
          </cell>
          <cell r="I289" t="str">
            <v>Yes</v>
          </cell>
          <cell r="J289" t="str">
            <v>Yes</v>
          </cell>
          <cell r="K289">
            <v>147987</v>
          </cell>
          <cell r="L289">
            <v>27769</v>
          </cell>
          <cell r="M289">
            <v>87878</v>
          </cell>
          <cell r="N289">
            <v>99886</v>
          </cell>
          <cell r="O289">
            <v>187764</v>
          </cell>
          <cell r="P289">
            <v>363520</v>
          </cell>
        </row>
        <row r="290">
          <cell r="A290" t="str">
            <v>0488</v>
          </cell>
          <cell r="B290" t="str">
            <v>South Shore Charter Public (District)</v>
          </cell>
          <cell r="C290">
            <v>0</v>
          </cell>
          <cell r="D290" t="str">
            <v>2500040</v>
          </cell>
          <cell r="E290">
            <v>98.31821278464848</v>
          </cell>
          <cell r="F290">
            <v>1009</v>
          </cell>
          <cell r="G290">
            <v>9.7441241610157068</v>
          </cell>
          <cell r="H290" t="str">
            <v>Yes</v>
          </cell>
          <cell r="I290" t="str">
            <v>No</v>
          </cell>
          <cell r="J290" t="str">
            <v>Yes</v>
          </cell>
          <cell r="K290">
            <v>75732</v>
          </cell>
          <cell r="L290">
            <v>0</v>
          </cell>
          <cell r="M290">
            <v>35062</v>
          </cell>
          <cell r="N290">
            <v>37285</v>
          </cell>
          <cell r="O290">
            <v>72347</v>
          </cell>
          <cell r="P290">
            <v>148079</v>
          </cell>
        </row>
        <row r="291">
          <cell r="A291" t="str">
            <v>0489</v>
          </cell>
          <cell r="B291" t="str">
            <v>Sturgis Charter Public (District)</v>
          </cell>
          <cell r="C291">
            <v>0</v>
          </cell>
          <cell r="D291" t="str">
            <v>2500058</v>
          </cell>
          <cell r="E291">
            <v>40.408015867058602</v>
          </cell>
          <cell r="F291">
            <v>853</v>
          </cell>
          <cell r="G291">
            <v>4.7371648144265652</v>
          </cell>
          <cell r="H291" t="str">
            <v>Yes</v>
          </cell>
          <cell r="I291" t="str">
            <v>No</v>
          </cell>
          <cell r="J291" t="str">
            <v>No</v>
          </cell>
          <cell r="K291">
            <v>34610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34610</v>
          </cell>
        </row>
        <row r="292">
          <cell r="A292" t="str">
            <v>0491</v>
          </cell>
          <cell r="B292" t="str">
            <v>Atlantis Charter (District)</v>
          </cell>
          <cell r="C292">
            <v>0</v>
          </cell>
          <cell r="D292" t="str">
            <v>2500041</v>
          </cell>
          <cell r="E292">
            <v>262.80546077938556</v>
          </cell>
          <cell r="F292">
            <v>1296</v>
          </cell>
          <cell r="G292">
            <v>20.278199134211849</v>
          </cell>
          <cell r="H292" t="str">
            <v>Yes</v>
          </cell>
          <cell r="I292" t="str">
            <v>Yes</v>
          </cell>
          <cell r="J292" t="str">
            <v>Yes</v>
          </cell>
          <cell r="K292">
            <v>188956</v>
          </cell>
          <cell r="L292">
            <v>57740</v>
          </cell>
          <cell r="M292">
            <v>146334</v>
          </cell>
          <cell r="N292">
            <v>162265</v>
          </cell>
          <cell r="O292">
            <v>308599</v>
          </cell>
          <cell r="P292">
            <v>555295</v>
          </cell>
        </row>
        <row r="293">
          <cell r="A293" t="str">
            <v>0492</v>
          </cell>
          <cell r="B293" t="str">
            <v>Martin Luther King Jr. Charter School of Excellence (District)</v>
          </cell>
          <cell r="C293">
            <v>0</v>
          </cell>
          <cell r="D293" t="str">
            <v>2500089</v>
          </cell>
          <cell r="E293">
            <v>102.68613543850994</v>
          </cell>
          <cell r="F293">
            <v>365</v>
          </cell>
          <cell r="G293">
            <v>28.133187791372581</v>
          </cell>
          <cell r="H293" t="str">
            <v>Yes</v>
          </cell>
          <cell r="I293" t="str">
            <v>Yes</v>
          </cell>
          <cell r="J293" t="str">
            <v>Yes</v>
          </cell>
          <cell r="K293">
            <v>106410</v>
          </cell>
          <cell r="L293">
            <v>30721</v>
          </cell>
          <cell r="M293">
            <v>95403</v>
          </cell>
          <cell r="N293">
            <v>122701</v>
          </cell>
          <cell r="O293">
            <v>218104</v>
          </cell>
          <cell r="P293">
            <v>355235</v>
          </cell>
        </row>
        <row r="294">
          <cell r="A294" t="str">
            <v>0493</v>
          </cell>
          <cell r="B294" t="str">
            <v>Phoenix Charter Academy (District)</v>
          </cell>
          <cell r="C294">
            <v>0</v>
          </cell>
          <cell r="D294" t="str">
            <v>2500090</v>
          </cell>
          <cell r="E294">
            <v>45.561599996726422</v>
          </cell>
          <cell r="F294">
            <v>221</v>
          </cell>
          <cell r="G294">
            <v>20.616108595803812</v>
          </cell>
          <cell r="H294" t="str">
            <v>Yes</v>
          </cell>
          <cell r="I294" t="str">
            <v>Yes</v>
          </cell>
          <cell r="J294" t="str">
            <v>Yes</v>
          </cell>
          <cell r="K294">
            <v>32527</v>
          </cell>
          <cell r="L294">
            <v>9888</v>
          </cell>
          <cell r="M294">
            <v>26313</v>
          </cell>
          <cell r="N294">
            <v>30844</v>
          </cell>
          <cell r="O294">
            <v>57157</v>
          </cell>
          <cell r="P294">
            <v>99572</v>
          </cell>
        </row>
        <row r="295">
          <cell r="A295" t="str">
            <v>0494</v>
          </cell>
          <cell r="B295" t="str">
            <v>Pioneer Charter School of Science (District)</v>
          </cell>
          <cell r="C295">
            <v>0</v>
          </cell>
          <cell r="D295" t="str">
            <v>2500518</v>
          </cell>
          <cell r="E295">
            <v>110.61701270574726</v>
          </cell>
          <cell r="F295">
            <v>794</v>
          </cell>
          <cell r="G295">
            <v>13.931613690900157</v>
          </cell>
          <cell r="H295" t="str">
            <v>Yes</v>
          </cell>
          <cell r="I295" t="str">
            <v>Yes</v>
          </cell>
          <cell r="J295" t="str">
            <v>Yes</v>
          </cell>
          <cell r="K295">
            <v>81906</v>
          </cell>
          <cell r="L295">
            <v>22801</v>
          </cell>
          <cell r="M295">
            <v>50070</v>
          </cell>
          <cell r="N295">
            <v>53326</v>
          </cell>
          <cell r="O295">
            <v>103396</v>
          </cell>
          <cell r="P295">
            <v>208103</v>
          </cell>
        </row>
        <row r="296">
          <cell r="A296" t="str">
            <v>0496</v>
          </cell>
          <cell r="B296" t="str">
            <v>Global Learning Charter Public (District)</v>
          </cell>
          <cell r="C296">
            <v>0</v>
          </cell>
          <cell r="D296" t="str">
            <v>2500519</v>
          </cell>
          <cell r="E296">
            <v>105.85053371584171</v>
          </cell>
          <cell r="F296">
            <v>503</v>
          </cell>
          <cell r="G296">
            <v>21.043843681081849</v>
          </cell>
          <cell r="H296" t="str">
            <v>Yes</v>
          </cell>
          <cell r="I296" t="str">
            <v>Yes</v>
          </cell>
          <cell r="J296" t="str">
            <v>Yes</v>
          </cell>
          <cell r="K296">
            <v>77576</v>
          </cell>
          <cell r="L296">
            <v>23820</v>
          </cell>
          <cell r="M296">
            <v>60840</v>
          </cell>
          <cell r="N296">
            <v>68022</v>
          </cell>
          <cell r="O296">
            <v>128862</v>
          </cell>
          <cell r="P296">
            <v>230258</v>
          </cell>
        </row>
        <row r="297">
          <cell r="A297" t="str">
            <v>0497</v>
          </cell>
          <cell r="B297" t="str">
            <v>Pioneer Valley Chinese Immersion Charter (District)</v>
          </cell>
          <cell r="C297">
            <v>0</v>
          </cell>
          <cell r="D297" t="str">
            <v>2500517</v>
          </cell>
          <cell r="E297">
            <v>46.878675814036484</v>
          </cell>
          <cell r="F297">
            <v>560</v>
          </cell>
          <cell r="G297">
            <v>8.3711921096493729</v>
          </cell>
          <cell r="H297" t="str">
            <v>Yes</v>
          </cell>
          <cell r="I297" t="str">
            <v>No</v>
          </cell>
          <cell r="J297" t="str">
            <v>Yes</v>
          </cell>
          <cell r="K297">
            <v>37986</v>
          </cell>
          <cell r="L297">
            <v>0</v>
          </cell>
          <cell r="M297">
            <v>25755</v>
          </cell>
          <cell r="N297">
            <v>30630</v>
          </cell>
          <cell r="O297">
            <v>56385</v>
          </cell>
          <cell r="P297">
            <v>94371</v>
          </cell>
        </row>
        <row r="298">
          <cell r="A298" t="str">
            <v>0498</v>
          </cell>
          <cell r="B298" t="str">
            <v>Veritas Preparatory Charter School (District)</v>
          </cell>
          <cell r="C298">
            <v>0</v>
          </cell>
          <cell r="D298" t="str">
            <v>2500536</v>
          </cell>
          <cell r="E298">
            <v>116.61526415226503</v>
          </cell>
          <cell r="F298">
            <v>419</v>
          </cell>
          <cell r="G298">
            <v>27.831805286936763</v>
          </cell>
          <cell r="H298" t="str">
            <v>Yes</v>
          </cell>
          <cell r="I298" t="str">
            <v>Yes</v>
          </cell>
          <cell r="J298" t="str">
            <v>Yes</v>
          </cell>
          <cell r="K298">
            <v>121024</v>
          </cell>
          <cell r="L298">
            <v>37373</v>
          </cell>
          <cell r="M298">
            <v>116201</v>
          </cell>
          <cell r="N298">
            <v>149193</v>
          </cell>
          <cell r="O298">
            <v>265394</v>
          </cell>
          <cell r="P298">
            <v>423791</v>
          </cell>
        </row>
        <row r="299">
          <cell r="A299" t="str">
            <v>0499</v>
          </cell>
          <cell r="B299" t="str">
            <v>Hampden Charter School of Science East (District)</v>
          </cell>
          <cell r="C299">
            <v>0</v>
          </cell>
          <cell r="D299" t="str">
            <v>2500522</v>
          </cell>
          <cell r="E299">
            <v>98.771175024443906</v>
          </cell>
          <cell r="F299">
            <v>540</v>
          </cell>
          <cell r="G299">
            <v>18.290958337859983</v>
          </cell>
          <cell r="H299" t="str">
            <v>Yes</v>
          </cell>
          <cell r="I299" t="str">
            <v>Yes</v>
          </cell>
          <cell r="J299" t="str">
            <v>Yes</v>
          </cell>
          <cell r="K299">
            <v>84858</v>
          </cell>
          <cell r="L299">
            <v>25626</v>
          </cell>
          <cell r="M299">
            <v>74419</v>
          </cell>
          <cell r="N299">
            <v>93427</v>
          </cell>
          <cell r="O299">
            <v>167846</v>
          </cell>
          <cell r="P299">
            <v>278330</v>
          </cell>
        </row>
        <row r="300">
          <cell r="A300" t="str">
            <v>0600</v>
          </cell>
          <cell r="B300" t="str">
            <v>Acton-Boxborough</v>
          </cell>
          <cell r="C300">
            <v>0</v>
          </cell>
          <cell r="D300" t="str">
            <v>2501710</v>
          </cell>
          <cell r="E300">
            <v>145.60747663551408</v>
          </cell>
          <cell r="F300">
            <v>6023</v>
          </cell>
          <cell r="G300">
            <v>2.4175241015360132</v>
          </cell>
          <cell r="H300" t="str">
            <v>Yes</v>
          </cell>
          <cell r="I300" t="str">
            <v>No</v>
          </cell>
          <cell r="J300" t="str">
            <v>No</v>
          </cell>
          <cell r="K300">
            <v>126823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126823</v>
          </cell>
        </row>
        <row r="301">
          <cell r="A301" t="str">
            <v>0603</v>
          </cell>
          <cell r="B301" t="str">
            <v>Hoosac Valley Regional</v>
          </cell>
          <cell r="C301">
            <v>0</v>
          </cell>
          <cell r="D301" t="str">
            <v>2501780</v>
          </cell>
          <cell r="E301">
            <v>225.06779661016938</v>
          </cell>
          <cell r="F301">
            <v>1243</v>
          </cell>
          <cell r="G301">
            <v>18.10682193163068</v>
          </cell>
          <cell r="H301" t="str">
            <v>Yes</v>
          </cell>
          <cell r="I301" t="str">
            <v>Yes</v>
          </cell>
          <cell r="J301" t="str">
            <v>Yes</v>
          </cell>
          <cell r="K301">
            <v>168266</v>
          </cell>
          <cell r="L301">
            <v>51179</v>
          </cell>
          <cell r="M301">
            <v>88782</v>
          </cell>
          <cell r="N301">
            <v>90224</v>
          </cell>
          <cell r="O301">
            <v>179006</v>
          </cell>
          <cell r="P301">
            <v>398451</v>
          </cell>
        </row>
        <row r="302">
          <cell r="A302" t="str">
            <v>0605</v>
          </cell>
          <cell r="B302" t="str">
            <v>Amherst-Pelham</v>
          </cell>
          <cell r="C302">
            <v>0</v>
          </cell>
          <cell r="D302" t="str">
            <v>2501920</v>
          </cell>
          <cell r="E302">
            <v>142.04807692307705</v>
          </cell>
          <cell r="F302">
            <v>1503</v>
          </cell>
          <cell r="G302">
            <v>9.45096985516148</v>
          </cell>
          <cell r="H302" t="str">
            <v>Yes</v>
          </cell>
          <cell r="I302" t="str">
            <v>No</v>
          </cell>
          <cell r="J302" t="str">
            <v>Yes</v>
          </cell>
          <cell r="K302">
            <v>125795</v>
          </cell>
          <cell r="L302">
            <v>0</v>
          </cell>
          <cell r="M302">
            <v>50650</v>
          </cell>
          <cell r="N302">
            <v>53226</v>
          </cell>
          <cell r="O302">
            <v>103876</v>
          </cell>
          <cell r="P302">
            <v>229671</v>
          </cell>
        </row>
        <row r="303">
          <cell r="A303" t="str">
            <v>0610</v>
          </cell>
          <cell r="B303" t="str">
            <v>Ashburnham-Westminster</v>
          </cell>
          <cell r="C303">
            <v>0</v>
          </cell>
          <cell r="D303" t="str">
            <v>2502040</v>
          </cell>
          <cell r="E303">
            <v>112.39270386266099</v>
          </cell>
          <cell r="F303">
            <v>2222</v>
          </cell>
          <cell r="G303">
            <v>5.0581774915689017</v>
          </cell>
          <cell r="H303" t="str">
            <v>Yes</v>
          </cell>
          <cell r="I303" t="str">
            <v>No</v>
          </cell>
          <cell r="J303" t="str">
            <v>Yes</v>
          </cell>
          <cell r="K303">
            <v>86692</v>
          </cell>
          <cell r="L303">
            <v>0</v>
          </cell>
          <cell r="M303">
            <v>40084</v>
          </cell>
          <cell r="N303">
            <v>42133</v>
          </cell>
          <cell r="O303">
            <v>82217</v>
          </cell>
          <cell r="P303">
            <v>168909</v>
          </cell>
        </row>
        <row r="304">
          <cell r="A304" t="str">
            <v>0615</v>
          </cell>
          <cell r="B304" t="str">
            <v>Athol-Royalston</v>
          </cell>
          <cell r="C304">
            <v>0</v>
          </cell>
          <cell r="D304" t="str">
            <v>2502160</v>
          </cell>
          <cell r="E304">
            <v>311.98159509202463</v>
          </cell>
          <cell r="F304">
            <v>1897</v>
          </cell>
          <cell r="G304">
            <v>16.4460514017936</v>
          </cell>
          <cell r="H304" t="str">
            <v>Yes</v>
          </cell>
          <cell r="I304" t="str">
            <v>Yes</v>
          </cell>
          <cell r="J304" t="str">
            <v>Yes</v>
          </cell>
          <cell r="K304">
            <v>234259</v>
          </cell>
          <cell r="L304">
            <v>75159</v>
          </cell>
          <cell r="M304">
            <v>115426</v>
          </cell>
          <cell r="N304">
            <v>119691</v>
          </cell>
          <cell r="O304">
            <v>235117</v>
          </cell>
          <cell r="P304">
            <v>544535</v>
          </cell>
        </row>
        <row r="305">
          <cell r="A305" t="str">
            <v>0616</v>
          </cell>
          <cell r="B305" t="str">
            <v>Ayer Shirley School District</v>
          </cell>
          <cell r="C305">
            <v>0</v>
          </cell>
          <cell r="D305" t="str">
            <v>2500542</v>
          </cell>
          <cell r="E305">
            <v>113.34615384615385</v>
          </cell>
          <cell r="F305">
            <v>1976</v>
          </cell>
          <cell r="G305">
            <v>5.7361413889753976</v>
          </cell>
          <cell r="H305" t="str">
            <v>Yes</v>
          </cell>
          <cell r="I305" t="str">
            <v>Yes</v>
          </cell>
          <cell r="J305" t="str">
            <v>Yes</v>
          </cell>
          <cell r="K305">
            <v>221175</v>
          </cell>
          <cell r="L305">
            <v>60194</v>
          </cell>
          <cell r="M305">
            <v>93712</v>
          </cell>
          <cell r="N305">
            <v>96717</v>
          </cell>
          <cell r="O305">
            <v>190429</v>
          </cell>
          <cell r="P305">
            <v>471798</v>
          </cell>
        </row>
        <row r="306">
          <cell r="A306" t="str">
            <v>0618</v>
          </cell>
          <cell r="B306" t="str">
            <v>Berkshire Hills</v>
          </cell>
          <cell r="C306">
            <v>0</v>
          </cell>
          <cell r="D306" t="str">
            <v>2502530</v>
          </cell>
          <cell r="E306">
            <v>136.64781491002572</v>
          </cell>
          <cell r="F306">
            <v>1313</v>
          </cell>
          <cell r="G306">
            <v>10.407297403657708</v>
          </cell>
          <cell r="H306" t="str">
            <v>Yes</v>
          </cell>
          <cell r="I306" t="str">
            <v>No</v>
          </cell>
          <cell r="J306" t="str">
            <v>Yes</v>
          </cell>
          <cell r="K306">
            <v>102370</v>
          </cell>
          <cell r="L306">
            <v>0</v>
          </cell>
          <cell r="M306">
            <v>47284</v>
          </cell>
          <cell r="N306">
            <v>49685</v>
          </cell>
          <cell r="O306">
            <v>96969</v>
          </cell>
          <cell r="P306">
            <v>199339</v>
          </cell>
        </row>
        <row r="307">
          <cell r="A307" t="str">
            <v>0620</v>
          </cell>
          <cell r="B307" t="str">
            <v>Berlin-Boylston</v>
          </cell>
          <cell r="C307">
            <v>0</v>
          </cell>
          <cell r="D307" t="str">
            <v>2502580</v>
          </cell>
          <cell r="E307">
            <v>48.650000000000006</v>
          </cell>
          <cell r="F307">
            <v>1083</v>
          </cell>
          <cell r="G307">
            <v>4.4921514312096029</v>
          </cell>
          <cell r="H307" t="str">
            <v>Yes</v>
          </cell>
          <cell r="I307" t="str">
            <v>No</v>
          </cell>
          <cell r="J307" t="str">
            <v>No</v>
          </cell>
          <cell r="K307">
            <v>40352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40352</v>
          </cell>
        </row>
        <row r="308">
          <cell r="A308" t="str">
            <v>0622</v>
          </cell>
          <cell r="B308" t="str">
            <v>Blackstone-Millville</v>
          </cell>
          <cell r="C308">
            <v>0</v>
          </cell>
          <cell r="D308" t="str">
            <v>2502715</v>
          </cell>
          <cell r="E308">
            <v>138.60317460317469</v>
          </cell>
          <cell r="F308">
            <v>1972</v>
          </cell>
          <cell r="G308">
            <v>7.0285585498567285</v>
          </cell>
          <cell r="H308" t="str">
            <v>Yes</v>
          </cell>
          <cell r="I308" t="str">
            <v>No</v>
          </cell>
          <cell r="J308" t="str">
            <v>Yes</v>
          </cell>
          <cell r="K308">
            <v>106493</v>
          </cell>
          <cell r="L308">
            <v>0</v>
          </cell>
          <cell r="M308">
            <v>51137</v>
          </cell>
          <cell r="N308">
            <v>53700</v>
          </cell>
          <cell r="O308">
            <v>104837</v>
          </cell>
          <cell r="P308">
            <v>211330</v>
          </cell>
        </row>
        <row r="309">
          <cell r="A309" t="str">
            <v>0625</v>
          </cell>
          <cell r="B309" t="str">
            <v>Bridgewater-Raynham</v>
          </cell>
          <cell r="C309">
            <v>0</v>
          </cell>
          <cell r="D309" t="str">
            <v>2503030</v>
          </cell>
          <cell r="E309">
            <v>387.26795096322201</v>
          </cell>
          <cell r="F309">
            <v>5678</v>
          </cell>
          <cell r="G309">
            <v>6.8204993124907007</v>
          </cell>
          <cell r="H309" t="str">
            <v>Yes</v>
          </cell>
          <cell r="I309" t="str">
            <v>No</v>
          </cell>
          <cell r="J309" t="str">
            <v>Yes</v>
          </cell>
          <cell r="K309">
            <v>298613</v>
          </cell>
          <cell r="L309">
            <v>0</v>
          </cell>
          <cell r="M309">
            <v>137001</v>
          </cell>
          <cell r="N309">
            <v>143369</v>
          </cell>
          <cell r="O309">
            <v>280370</v>
          </cell>
          <cell r="P309">
            <v>578983</v>
          </cell>
        </row>
        <row r="310">
          <cell r="A310" t="str">
            <v>0632</v>
          </cell>
          <cell r="B310" t="str">
            <v>Chesterfield-Goshen</v>
          </cell>
          <cell r="C310">
            <v>0</v>
          </cell>
          <cell r="D310" t="str">
            <v>2500014</v>
          </cell>
          <cell r="E310">
            <v>4.8214285714285712</v>
          </cell>
          <cell r="F310">
            <v>151</v>
          </cell>
          <cell r="G310">
            <v>3.1929990539262065</v>
          </cell>
          <cell r="H310" t="str">
            <v>No</v>
          </cell>
          <cell r="I310" t="str">
            <v>No</v>
          </cell>
          <cell r="J310" t="str">
            <v>No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A311" t="str">
            <v>0635</v>
          </cell>
          <cell r="B311" t="str">
            <v>Central Berkshire</v>
          </cell>
          <cell r="C311">
            <v>0</v>
          </cell>
          <cell r="D311" t="str">
            <v>2503390</v>
          </cell>
          <cell r="E311">
            <v>196.70588235294105</v>
          </cell>
          <cell r="F311">
            <v>1731</v>
          </cell>
          <cell r="G311">
            <v>11.36371359635708</v>
          </cell>
          <cell r="H311" t="str">
            <v>Yes</v>
          </cell>
          <cell r="I311" t="str">
            <v>Yes</v>
          </cell>
          <cell r="J311" t="str">
            <v>Yes</v>
          </cell>
          <cell r="K311">
            <v>173860</v>
          </cell>
          <cell r="L311">
            <v>31608</v>
          </cell>
          <cell r="M311">
            <v>70153</v>
          </cell>
          <cell r="N311">
            <v>73739</v>
          </cell>
          <cell r="O311">
            <v>143892</v>
          </cell>
          <cell r="P311">
            <v>349360</v>
          </cell>
        </row>
        <row r="312">
          <cell r="A312" t="str">
            <v>0640</v>
          </cell>
          <cell r="B312" t="str">
            <v>Concord-Carlisle</v>
          </cell>
          <cell r="C312">
            <v>0</v>
          </cell>
          <cell r="D312" t="str">
            <v>2503870</v>
          </cell>
          <cell r="E312">
            <v>26.470588235294116</v>
          </cell>
          <cell r="F312">
            <v>1495</v>
          </cell>
          <cell r="G312">
            <v>1.7706079087153257</v>
          </cell>
          <cell r="H312" t="str">
            <v>No</v>
          </cell>
          <cell r="I312" t="str">
            <v>No</v>
          </cell>
          <cell r="J312" t="str">
            <v>No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A313" t="str">
            <v>0645</v>
          </cell>
          <cell r="B313" t="str">
            <v>Dennis-Yarmouth</v>
          </cell>
          <cell r="C313">
            <v>0</v>
          </cell>
          <cell r="D313" t="str">
            <v>2504140</v>
          </cell>
          <cell r="E313">
            <v>383.6473058082575</v>
          </cell>
          <cell r="F313">
            <v>3140</v>
          </cell>
          <cell r="G313">
            <v>12.218067063957246</v>
          </cell>
          <cell r="H313" t="str">
            <v>Yes</v>
          </cell>
          <cell r="I313" t="str">
            <v>No</v>
          </cell>
          <cell r="J313" t="str">
            <v>Yes</v>
          </cell>
          <cell r="K313">
            <v>339630</v>
          </cell>
          <cell r="L313">
            <v>0</v>
          </cell>
          <cell r="M313">
            <v>138359</v>
          </cell>
          <cell r="N313">
            <v>145446</v>
          </cell>
          <cell r="O313">
            <v>283805</v>
          </cell>
          <cell r="P313">
            <v>623435</v>
          </cell>
        </row>
        <row r="314">
          <cell r="A314" t="str">
            <v>0650</v>
          </cell>
          <cell r="B314" t="str">
            <v>Dighton-Rehoboth</v>
          </cell>
          <cell r="C314">
            <v>0</v>
          </cell>
          <cell r="D314" t="str">
            <v>2504200</v>
          </cell>
          <cell r="E314">
            <v>175.18924302788852</v>
          </cell>
          <cell r="F314">
            <v>3162</v>
          </cell>
          <cell r="G314">
            <v>5.5404567687504276</v>
          </cell>
          <cell r="H314" t="str">
            <v>Yes</v>
          </cell>
          <cell r="I314" t="str">
            <v>No</v>
          </cell>
          <cell r="J314" t="str">
            <v>Yes</v>
          </cell>
          <cell r="K314">
            <v>135230</v>
          </cell>
          <cell r="L314">
            <v>0</v>
          </cell>
          <cell r="M314">
            <v>62436</v>
          </cell>
          <cell r="N314">
            <v>65602</v>
          </cell>
          <cell r="O314">
            <v>128038</v>
          </cell>
          <cell r="P314">
            <v>263268</v>
          </cell>
        </row>
        <row r="315">
          <cell r="A315" t="str">
            <v>0655</v>
          </cell>
          <cell r="B315" t="str">
            <v>Dover-Sherborn</v>
          </cell>
          <cell r="C315">
            <v>0</v>
          </cell>
          <cell r="D315" t="str">
            <v>2504290</v>
          </cell>
          <cell r="E315">
            <v>63</v>
          </cell>
          <cell r="F315">
            <v>1437</v>
          </cell>
          <cell r="G315">
            <v>4.3841336116910234</v>
          </cell>
          <cell r="H315" t="str">
            <v>Yes</v>
          </cell>
          <cell r="I315" t="str">
            <v>No</v>
          </cell>
          <cell r="J315" t="str">
            <v>No</v>
          </cell>
          <cell r="K315">
            <v>52209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52209</v>
          </cell>
        </row>
        <row r="316">
          <cell r="A316" t="str">
            <v>0658</v>
          </cell>
          <cell r="B316" t="str">
            <v>Dudley-Charlton Reg</v>
          </cell>
          <cell r="C316">
            <v>0</v>
          </cell>
          <cell r="D316" t="str">
            <v>2504360</v>
          </cell>
          <cell r="E316">
            <v>261.46739130434793</v>
          </cell>
          <cell r="F316">
            <v>3839</v>
          </cell>
          <cell r="G316">
            <v>6.8108202996704339</v>
          </cell>
          <cell r="H316" t="str">
            <v>Yes</v>
          </cell>
          <cell r="I316" t="str">
            <v>No</v>
          </cell>
          <cell r="J316" t="str">
            <v>Yes</v>
          </cell>
          <cell r="K316">
            <v>201734</v>
          </cell>
          <cell r="L316">
            <v>0</v>
          </cell>
          <cell r="M316">
            <v>93081</v>
          </cell>
          <cell r="N316">
            <v>97743</v>
          </cell>
          <cell r="O316">
            <v>190824</v>
          </cell>
          <cell r="P316">
            <v>392558</v>
          </cell>
        </row>
        <row r="317">
          <cell r="A317" t="str">
            <v>0660</v>
          </cell>
          <cell r="B317" t="str">
            <v>Nauset</v>
          </cell>
          <cell r="C317">
            <v>0</v>
          </cell>
          <cell r="D317" t="str">
            <v>2504560</v>
          </cell>
          <cell r="E317">
            <v>126.6451612903226</v>
          </cell>
          <cell r="F317">
            <v>1178</v>
          </cell>
          <cell r="G317">
            <v>10.750862588312614</v>
          </cell>
          <cell r="H317" t="str">
            <v>Yes</v>
          </cell>
          <cell r="I317" t="str">
            <v>No</v>
          </cell>
          <cell r="J317" t="str">
            <v>Yes</v>
          </cell>
          <cell r="K317">
            <v>95789</v>
          </cell>
          <cell r="L317">
            <v>0</v>
          </cell>
          <cell r="M317">
            <v>44384</v>
          </cell>
          <cell r="N317">
            <v>46642</v>
          </cell>
          <cell r="O317">
            <v>91026</v>
          </cell>
          <cell r="P317">
            <v>186815</v>
          </cell>
        </row>
        <row r="318">
          <cell r="A318" t="str">
            <v>0662</v>
          </cell>
          <cell r="B318" t="str">
            <v>Farmington River Reg</v>
          </cell>
          <cell r="C318">
            <v>0</v>
          </cell>
          <cell r="D318" t="str">
            <v>2513321</v>
          </cell>
          <cell r="E318">
            <v>14</v>
          </cell>
          <cell r="F318">
            <v>125</v>
          </cell>
          <cell r="G318">
            <v>11.200000000000001</v>
          </cell>
          <cell r="H318" t="str">
            <v>Yes</v>
          </cell>
          <cell r="I318" t="str">
            <v>Yes</v>
          </cell>
          <cell r="J318" t="str">
            <v>Yes</v>
          </cell>
          <cell r="K318">
            <v>14048</v>
          </cell>
          <cell r="L318">
            <v>3553</v>
          </cell>
          <cell r="M318">
            <v>5435</v>
          </cell>
          <cell r="N318">
            <v>5890</v>
          </cell>
          <cell r="O318">
            <v>11325</v>
          </cell>
          <cell r="P318">
            <v>28926</v>
          </cell>
        </row>
        <row r="319">
          <cell r="A319" t="str">
            <v>0665</v>
          </cell>
          <cell r="B319" t="str">
            <v>Freetown-Lakeville</v>
          </cell>
          <cell r="C319">
            <v>0</v>
          </cell>
          <cell r="D319" t="str">
            <v>2505070</v>
          </cell>
          <cell r="E319">
            <v>249.81272727272713</v>
          </cell>
          <cell r="F319">
            <v>3227</v>
          </cell>
          <cell r="G319">
            <v>7.741330253260835</v>
          </cell>
          <cell r="H319" t="str">
            <v>Yes</v>
          </cell>
          <cell r="I319" t="str">
            <v>No</v>
          </cell>
          <cell r="J319" t="str">
            <v>Yes</v>
          </cell>
          <cell r="K319">
            <v>192607</v>
          </cell>
          <cell r="L319">
            <v>0</v>
          </cell>
          <cell r="M319">
            <v>88960</v>
          </cell>
          <cell r="N319">
            <v>93430</v>
          </cell>
          <cell r="O319">
            <v>182390</v>
          </cell>
          <cell r="P319">
            <v>374997</v>
          </cell>
        </row>
        <row r="320">
          <cell r="A320" t="str">
            <v>0670</v>
          </cell>
          <cell r="B320" t="str">
            <v>Frontier</v>
          </cell>
          <cell r="C320">
            <v>0</v>
          </cell>
          <cell r="D320" t="str">
            <v>2505100</v>
          </cell>
          <cell r="E320">
            <v>36.190476190476168</v>
          </cell>
          <cell r="F320">
            <v>657</v>
          </cell>
          <cell r="G320">
            <v>5.5084438646082452</v>
          </cell>
          <cell r="H320" t="str">
            <v>Yes</v>
          </cell>
          <cell r="I320" t="str">
            <v>No</v>
          </cell>
          <cell r="J320" t="str">
            <v>Yes</v>
          </cell>
          <cell r="K320">
            <v>27935</v>
          </cell>
          <cell r="L320">
            <v>0</v>
          </cell>
          <cell r="M320">
            <v>12877</v>
          </cell>
          <cell r="N320">
            <v>13518</v>
          </cell>
          <cell r="O320">
            <v>26395</v>
          </cell>
          <cell r="P320">
            <v>54330</v>
          </cell>
        </row>
        <row r="321">
          <cell r="A321" t="str">
            <v>0672</v>
          </cell>
          <cell r="B321" t="str">
            <v>Gateway</v>
          </cell>
          <cell r="C321">
            <v>0</v>
          </cell>
          <cell r="D321" t="str">
            <v>2505160</v>
          </cell>
          <cell r="E321">
            <v>98.907849829351548</v>
          </cell>
          <cell r="F321">
            <v>1112</v>
          </cell>
          <cell r="G321">
            <v>8.894590811992046</v>
          </cell>
          <cell r="H321" t="str">
            <v>Yes</v>
          </cell>
          <cell r="I321" t="str">
            <v>No</v>
          </cell>
          <cell r="J321" t="str">
            <v>Yes</v>
          </cell>
          <cell r="K321">
            <v>87563</v>
          </cell>
          <cell r="L321">
            <v>0</v>
          </cell>
          <cell r="M321">
            <v>35311</v>
          </cell>
          <cell r="N321">
            <v>37136</v>
          </cell>
          <cell r="O321">
            <v>72447</v>
          </cell>
          <cell r="P321">
            <v>160010</v>
          </cell>
        </row>
        <row r="322">
          <cell r="A322" t="str">
            <v>0673</v>
          </cell>
          <cell r="B322" t="str">
            <v>Groton-Dunstable</v>
          </cell>
          <cell r="C322">
            <v>0</v>
          </cell>
          <cell r="D322" t="str">
            <v>2505500</v>
          </cell>
          <cell r="E322">
            <v>62.816326530612237</v>
          </cell>
          <cell r="F322">
            <v>3167</v>
          </cell>
          <cell r="G322">
            <v>1.983464683631583</v>
          </cell>
          <cell r="H322" t="str">
            <v>Yes</v>
          </cell>
          <cell r="I322" t="str">
            <v>No</v>
          </cell>
          <cell r="J322" t="str">
            <v>No</v>
          </cell>
          <cell r="K322">
            <v>52107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52107</v>
          </cell>
        </row>
        <row r="323">
          <cell r="A323" t="str">
            <v>0674</v>
          </cell>
          <cell r="B323" t="str">
            <v>Gill-Montague</v>
          </cell>
          <cell r="C323">
            <v>0</v>
          </cell>
          <cell r="D323" t="str">
            <v>2505270</v>
          </cell>
          <cell r="E323">
            <v>135.19587628865978</v>
          </cell>
          <cell r="F323">
            <v>1067</v>
          </cell>
          <cell r="G323">
            <v>12.670653822742247</v>
          </cell>
          <cell r="H323" t="str">
            <v>Yes</v>
          </cell>
          <cell r="I323" t="str">
            <v>Yes</v>
          </cell>
          <cell r="J323" t="str">
            <v>Yes</v>
          </cell>
          <cell r="K323">
            <v>119535</v>
          </cell>
          <cell r="L323">
            <v>27357</v>
          </cell>
          <cell r="M323">
            <v>48242</v>
          </cell>
          <cell r="N323">
            <v>50723</v>
          </cell>
          <cell r="O323">
            <v>98965</v>
          </cell>
          <cell r="P323">
            <v>245857</v>
          </cell>
        </row>
        <row r="324">
          <cell r="A324" t="str">
            <v>0675</v>
          </cell>
          <cell r="B324" t="str">
            <v>Hamilton-Wenham</v>
          </cell>
          <cell r="C324">
            <v>0</v>
          </cell>
          <cell r="D324" t="str">
            <v>2505670</v>
          </cell>
          <cell r="E324">
            <v>115.1451612903226</v>
          </cell>
          <cell r="F324">
            <v>2296</v>
          </cell>
          <cell r="G324">
            <v>5.0150331572440159</v>
          </cell>
          <cell r="H324" t="str">
            <v>Yes</v>
          </cell>
          <cell r="I324" t="str">
            <v>No</v>
          </cell>
          <cell r="J324" t="str">
            <v>Yes</v>
          </cell>
          <cell r="K324">
            <v>88923</v>
          </cell>
          <cell r="L324">
            <v>0</v>
          </cell>
          <cell r="M324">
            <v>40734</v>
          </cell>
          <cell r="N324">
            <v>42627</v>
          </cell>
          <cell r="O324">
            <v>83361</v>
          </cell>
          <cell r="P324">
            <v>172284</v>
          </cell>
        </row>
        <row r="325">
          <cell r="A325" t="str">
            <v>0680</v>
          </cell>
          <cell r="B325" t="str">
            <v>Hampden-Wilbraham</v>
          </cell>
          <cell r="C325">
            <v>0</v>
          </cell>
          <cell r="D325" t="str">
            <v>2505730</v>
          </cell>
          <cell r="E325">
            <v>172.9337979094077</v>
          </cell>
          <cell r="F325">
            <v>3298</v>
          </cell>
          <cell r="G325">
            <v>5.2435960554702152</v>
          </cell>
          <cell r="H325" t="str">
            <v>Yes</v>
          </cell>
          <cell r="I325" t="str">
            <v>No</v>
          </cell>
          <cell r="J325" t="str">
            <v>Yes</v>
          </cell>
          <cell r="K325">
            <v>156390</v>
          </cell>
          <cell r="L325">
            <v>0</v>
          </cell>
          <cell r="M325">
            <v>61751</v>
          </cell>
          <cell r="N325">
            <v>65394</v>
          </cell>
          <cell r="O325">
            <v>127145</v>
          </cell>
          <cell r="P325">
            <v>283535</v>
          </cell>
        </row>
        <row r="326">
          <cell r="A326" t="str">
            <v>0683</v>
          </cell>
          <cell r="B326" t="str">
            <v>Hampshire</v>
          </cell>
          <cell r="C326">
            <v>0</v>
          </cell>
          <cell r="D326" t="str">
            <v>2505740</v>
          </cell>
          <cell r="E326">
            <v>28.751592356687908</v>
          </cell>
          <cell r="F326">
            <v>737</v>
          </cell>
          <cell r="G326">
            <v>3.9011658557242748</v>
          </cell>
          <cell r="H326" t="str">
            <v>Yes</v>
          </cell>
          <cell r="I326" t="str">
            <v>No</v>
          </cell>
          <cell r="J326" t="str">
            <v>No</v>
          </cell>
          <cell r="K326">
            <v>23855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23855</v>
          </cell>
        </row>
        <row r="327">
          <cell r="A327" t="str">
            <v>0685</v>
          </cell>
          <cell r="B327" t="str">
            <v>Hawlemont</v>
          </cell>
          <cell r="C327">
            <v>0</v>
          </cell>
          <cell r="D327" t="str">
            <v>2506000</v>
          </cell>
          <cell r="E327">
            <v>15.719298245614034</v>
          </cell>
          <cell r="F327">
            <v>91</v>
          </cell>
          <cell r="G327">
            <v>17.273954116059379</v>
          </cell>
          <cell r="H327" t="str">
            <v>Yes</v>
          </cell>
          <cell r="I327" t="str">
            <v>Yes</v>
          </cell>
          <cell r="J327" t="str">
            <v>Yes</v>
          </cell>
          <cell r="K327">
            <v>14593</v>
          </cell>
          <cell r="L327">
            <v>3703</v>
          </cell>
          <cell r="M327">
            <v>6900</v>
          </cell>
          <cell r="N327">
            <v>7048</v>
          </cell>
          <cell r="O327">
            <v>13948</v>
          </cell>
          <cell r="P327">
            <v>32244</v>
          </cell>
        </row>
        <row r="328">
          <cell r="A328" t="str">
            <v>0690</v>
          </cell>
          <cell r="B328" t="str">
            <v>King Philip</v>
          </cell>
          <cell r="C328">
            <v>0</v>
          </cell>
          <cell r="D328" t="str">
            <v>2506510</v>
          </cell>
          <cell r="E328">
            <v>58.76470588235297</v>
          </cell>
          <cell r="F328">
            <v>2439</v>
          </cell>
          <cell r="G328">
            <v>2.4093770349468211</v>
          </cell>
          <cell r="H328" t="str">
            <v>Yes</v>
          </cell>
          <cell r="I328" t="str">
            <v>No</v>
          </cell>
          <cell r="J328" t="str">
            <v>No</v>
          </cell>
          <cell r="K328">
            <v>50441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50441</v>
          </cell>
        </row>
        <row r="329">
          <cell r="A329" t="str">
            <v>0695</v>
          </cell>
          <cell r="B329" t="str">
            <v>Lincoln-Sudbury</v>
          </cell>
          <cell r="C329">
            <v>0</v>
          </cell>
          <cell r="D329" t="str">
            <v>2506930</v>
          </cell>
          <cell r="E329">
            <v>63.663716814159308</v>
          </cell>
          <cell r="F329">
            <v>1842</v>
          </cell>
          <cell r="G329">
            <v>3.4562278400737951</v>
          </cell>
          <cell r="H329" t="str">
            <v>Yes</v>
          </cell>
          <cell r="I329" t="str">
            <v>No</v>
          </cell>
          <cell r="J329" t="str">
            <v>No</v>
          </cell>
          <cell r="K329">
            <v>53557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53557</v>
          </cell>
        </row>
        <row r="330">
          <cell r="A330" t="str">
            <v>0698</v>
          </cell>
          <cell r="B330" t="str">
            <v>Manchester Essex Regional</v>
          </cell>
          <cell r="C330">
            <v>0</v>
          </cell>
          <cell r="D330" t="str">
            <v>2500067</v>
          </cell>
          <cell r="E330">
            <v>58.333333333333336</v>
          </cell>
          <cell r="F330">
            <v>1528</v>
          </cell>
          <cell r="G330">
            <v>3.8176265270506113</v>
          </cell>
          <cell r="H330" t="str">
            <v>Yes</v>
          </cell>
          <cell r="I330" t="str">
            <v>No</v>
          </cell>
          <cell r="J330" t="str">
            <v>No</v>
          </cell>
          <cell r="K330">
            <v>52894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52894</v>
          </cell>
        </row>
        <row r="331">
          <cell r="A331" t="str">
            <v>0700</v>
          </cell>
          <cell r="B331" t="str">
            <v>Martha's Vineyard</v>
          </cell>
          <cell r="C331">
            <v>0</v>
          </cell>
          <cell r="D331" t="str">
            <v>2507380</v>
          </cell>
          <cell r="E331">
            <v>22.278884462151389</v>
          </cell>
          <cell r="F331">
            <v>728</v>
          </cell>
          <cell r="G331">
            <v>3.0602863272185972</v>
          </cell>
          <cell r="H331" t="str">
            <v>Yes</v>
          </cell>
          <cell r="I331" t="str">
            <v>No</v>
          </cell>
          <cell r="J331" t="str">
            <v>No</v>
          </cell>
          <cell r="K331">
            <v>29136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29136</v>
          </cell>
        </row>
        <row r="332">
          <cell r="A332" t="str">
            <v>0705</v>
          </cell>
          <cell r="B332" t="str">
            <v>Masconomet</v>
          </cell>
          <cell r="C332">
            <v>0</v>
          </cell>
          <cell r="D332" t="str">
            <v>2507410</v>
          </cell>
          <cell r="E332">
            <v>86.225165562913858</v>
          </cell>
          <cell r="F332">
            <v>2288</v>
          </cell>
          <cell r="G332">
            <v>3.7685824109665145</v>
          </cell>
          <cell r="H332" t="str">
            <v>Yes</v>
          </cell>
          <cell r="I332" t="str">
            <v>No</v>
          </cell>
          <cell r="J332" t="str">
            <v>No</v>
          </cell>
          <cell r="K332">
            <v>97433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97433</v>
          </cell>
        </row>
        <row r="333">
          <cell r="A333" t="str">
            <v>0710</v>
          </cell>
          <cell r="B333" t="str">
            <v>Mendon-Upton</v>
          </cell>
          <cell r="C333">
            <v>0</v>
          </cell>
          <cell r="D333" t="str">
            <v>2507680</v>
          </cell>
          <cell r="E333">
            <v>94.443514644351538</v>
          </cell>
          <cell r="F333">
            <v>2643</v>
          </cell>
          <cell r="G333">
            <v>3.5733452381517794</v>
          </cell>
          <cell r="H333" t="str">
            <v>Yes</v>
          </cell>
          <cell r="I333" t="str">
            <v>No</v>
          </cell>
          <cell r="J333" t="str">
            <v>No</v>
          </cell>
          <cell r="K333">
            <v>78265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78265</v>
          </cell>
        </row>
        <row r="334">
          <cell r="A334" t="str">
            <v>0712</v>
          </cell>
          <cell r="B334" t="str">
            <v>Monomoy Regional School District</v>
          </cell>
          <cell r="C334">
            <v>0</v>
          </cell>
          <cell r="D334" t="str">
            <v>2500544</v>
          </cell>
          <cell r="E334">
            <v>187.19966159052453</v>
          </cell>
          <cell r="F334">
            <v>1601</v>
          </cell>
          <cell r="G334">
            <v>11.692670930076485</v>
          </cell>
          <cell r="H334" t="str">
            <v>Yes</v>
          </cell>
          <cell r="I334" t="str">
            <v>No</v>
          </cell>
          <cell r="J334" t="str">
            <v>Yes</v>
          </cell>
          <cell r="K334">
            <v>143997</v>
          </cell>
          <cell r="L334">
            <v>0</v>
          </cell>
          <cell r="M334">
            <v>67206</v>
          </cell>
          <cell r="N334">
            <v>70544</v>
          </cell>
          <cell r="O334">
            <v>137750</v>
          </cell>
          <cell r="P334">
            <v>281747</v>
          </cell>
        </row>
        <row r="335">
          <cell r="A335" t="str">
            <v>0715</v>
          </cell>
          <cell r="B335" t="str">
            <v>Mount Greylock</v>
          </cell>
          <cell r="C335">
            <v>0</v>
          </cell>
          <cell r="D335" t="str">
            <v>2508160</v>
          </cell>
          <cell r="E335">
            <v>93.876106194690252</v>
          </cell>
          <cell r="F335">
            <v>1075</v>
          </cell>
          <cell r="G335">
            <v>8.7326610413665353</v>
          </cell>
          <cell r="H335" t="str">
            <v>Yes</v>
          </cell>
          <cell r="I335" t="str">
            <v>No</v>
          </cell>
          <cell r="J335" t="str">
            <v>Yes</v>
          </cell>
          <cell r="K335">
            <v>68242</v>
          </cell>
          <cell r="L335">
            <v>0</v>
          </cell>
          <cell r="M335">
            <v>31475</v>
          </cell>
          <cell r="N335">
            <v>33060</v>
          </cell>
          <cell r="O335">
            <v>64535</v>
          </cell>
          <cell r="P335">
            <v>132777</v>
          </cell>
        </row>
        <row r="336">
          <cell r="A336" t="str">
            <v>0717</v>
          </cell>
          <cell r="B336" t="str">
            <v>Mohawk Trail</v>
          </cell>
          <cell r="C336">
            <v>0</v>
          </cell>
          <cell r="D336" t="str">
            <v>2507990</v>
          </cell>
          <cell r="E336">
            <v>120.69902912621363</v>
          </cell>
          <cell r="F336">
            <v>1068</v>
          </cell>
          <cell r="G336">
            <v>11.301407221555584</v>
          </cell>
          <cell r="H336" t="str">
            <v>Yes</v>
          </cell>
          <cell r="I336" t="str">
            <v>No</v>
          </cell>
          <cell r="J336" t="str">
            <v>Yes</v>
          </cell>
          <cell r="K336">
            <v>106850</v>
          </cell>
          <cell r="L336">
            <v>0</v>
          </cell>
          <cell r="M336">
            <v>43090</v>
          </cell>
          <cell r="N336">
            <v>45316</v>
          </cell>
          <cell r="O336">
            <v>88406</v>
          </cell>
          <cell r="P336">
            <v>195256</v>
          </cell>
        </row>
        <row r="337">
          <cell r="A337" t="str">
            <v>0720</v>
          </cell>
          <cell r="B337" t="str">
            <v>Narragansett</v>
          </cell>
          <cell r="C337">
            <v>0</v>
          </cell>
          <cell r="D337" t="str">
            <v>2508280</v>
          </cell>
          <cell r="E337">
            <v>128.03603603603599</v>
          </cell>
          <cell r="F337">
            <v>1496</v>
          </cell>
          <cell r="G337">
            <v>8.5585585585585555</v>
          </cell>
          <cell r="H337" t="str">
            <v>Yes</v>
          </cell>
          <cell r="I337" t="str">
            <v>No</v>
          </cell>
          <cell r="J337" t="str">
            <v>Yes</v>
          </cell>
          <cell r="K337">
            <v>98733</v>
          </cell>
          <cell r="L337">
            <v>0</v>
          </cell>
          <cell r="M337">
            <v>45614</v>
          </cell>
          <cell r="N337">
            <v>47917</v>
          </cell>
          <cell r="O337">
            <v>93531</v>
          </cell>
          <cell r="P337">
            <v>192264</v>
          </cell>
        </row>
        <row r="338">
          <cell r="A338" t="str">
            <v>0725</v>
          </cell>
          <cell r="B338" t="str">
            <v>Nashoba</v>
          </cell>
          <cell r="C338">
            <v>0</v>
          </cell>
          <cell r="D338" t="str">
            <v>2508310</v>
          </cell>
          <cell r="E338">
            <v>163.50914634146352</v>
          </cell>
          <cell r="F338">
            <v>3455</v>
          </cell>
          <cell r="G338">
            <v>4.7325367971480032</v>
          </cell>
          <cell r="H338" t="str">
            <v>Yes</v>
          </cell>
          <cell r="I338" t="str">
            <v>No</v>
          </cell>
          <cell r="J338" t="str">
            <v>No</v>
          </cell>
          <cell r="K338">
            <v>146018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146018</v>
          </cell>
        </row>
        <row r="339">
          <cell r="A339" t="str">
            <v>0728</v>
          </cell>
          <cell r="B339" t="str">
            <v>New Salem-Wendell</v>
          </cell>
          <cell r="C339">
            <v>0</v>
          </cell>
          <cell r="D339" t="str">
            <v>2508530</v>
          </cell>
          <cell r="E339">
            <v>14</v>
          </cell>
          <cell r="F339">
            <v>116</v>
          </cell>
          <cell r="G339">
            <v>12.068965517241379</v>
          </cell>
          <cell r="H339" t="str">
            <v>Yes</v>
          </cell>
          <cell r="I339" t="str">
            <v>Yes</v>
          </cell>
          <cell r="J339" t="str">
            <v>Yes</v>
          </cell>
          <cell r="K339">
            <v>12375</v>
          </cell>
          <cell r="L339">
            <v>2557</v>
          </cell>
          <cell r="M339">
            <v>4994</v>
          </cell>
          <cell r="N339">
            <v>5250</v>
          </cell>
          <cell r="O339">
            <v>10244</v>
          </cell>
          <cell r="P339">
            <v>25176</v>
          </cell>
        </row>
        <row r="340">
          <cell r="A340" t="str">
            <v>0730</v>
          </cell>
          <cell r="B340" t="str">
            <v>Northboro-Southboro</v>
          </cell>
          <cell r="C340">
            <v>0</v>
          </cell>
          <cell r="D340" t="str">
            <v>2508910</v>
          </cell>
          <cell r="E340">
            <v>38.601398601398607</v>
          </cell>
          <cell r="F340">
            <v>1575</v>
          </cell>
          <cell r="G340">
            <v>2.4508824508824514</v>
          </cell>
          <cell r="H340" t="str">
            <v>Yes</v>
          </cell>
          <cell r="I340" t="str">
            <v>No</v>
          </cell>
          <cell r="J340" t="str">
            <v>No</v>
          </cell>
          <cell r="K340">
            <v>32020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32020</v>
          </cell>
        </row>
        <row r="341">
          <cell r="A341" t="str">
            <v>0735</v>
          </cell>
          <cell r="B341" t="str">
            <v>North Middlesex</v>
          </cell>
          <cell r="C341">
            <v>0</v>
          </cell>
          <cell r="D341" t="str">
            <v>2508790</v>
          </cell>
          <cell r="E341">
            <v>216.52077151335294</v>
          </cell>
          <cell r="F341">
            <v>4314</v>
          </cell>
          <cell r="G341">
            <v>5.0190257652608468</v>
          </cell>
          <cell r="H341" t="str">
            <v>Yes</v>
          </cell>
          <cell r="I341" t="str">
            <v>No</v>
          </cell>
          <cell r="J341" t="str">
            <v>Yes</v>
          </cell>
          <cell r="K341">
            <v>167052</v>
          </cell>
          <cell r="L341">
            <v>0</v>
          </cell>
          <cell r="M341">
            <v>77285</v>
          </cell>
          <cell r="N341">
            <v>81201</v>
          </cell>
          <cell r="O341">
            <v>158486</v>
          </cell>
          <cell r="P341">
            <v>325538</v>
          </cell>
        </row>
        <row r="342">
          <cell r="A342" t="str">
            <v>0740</v>
          </cell>
          <cell r="B342" t="str">
            <v>Old Rochester</v>
          </cell>
          <cell r="C342">
            <v>0</v>
          </cell>
          <cell r="D342" t="str">
            <v>2509150</v>
          </cell>
          <cell r="E342">
            <v>52.485714285714273</v>
          </cell>
          <cell r="F342">
            <v>1164</v>
          </cell>
          <cell r="G342">
            <v>4.5090819833087865</v>
          </cell>
          <cell r="H342" t="str">
            <v>Yes</v>
          </cell>
          <cell r="I342" t="str">
            <v>No</v>
          </cell>
          <cell r="J342" t="str">
            <v>No</v>
          </cell>
          <cell r="K342">
            <v>43492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43492</v>
          </cell>
        </row>
        <row r="343">
          <cell r="A343" t="str">
            <v>0745</v>
          </cell>
          <cell r="B343" t="str">
            <v>Pentucket</v>
          </cell>
          <cell r="C343">
            <v>0</v>
          </cell>
          <cell r="D343" t="str">
            <v>2509450</v>
          </cell>
          <cell r="E343">
            <v>93.941368078175913</v>
          </cell>
          <cell r="F343">
            <v>3205</v>
          </cell>
          <cell r="G343">
            <v>2.9310879275561907</v>
          </cell>
          <cell r="H343" t="str">
            <v>Yes</v>
          </cell>
          <cell r="I343" t="str">
            <v>No</v>
          </cell>
          <cell r="J343" t="str">
            <v>No</v>
          </cell>
          <cell r="K343">
            <v>141812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141812</v>
          </cell>
        </row>
        <row r="344">
          <cell r="A344" t="str">
            <v>0750</v>
          </cell>
          <cell r="B344" t="str">
            <v>Pioneer Valley</v>
          </cell>
          <cell r="C344">
            <v>0</v>
          </cell>
          <cell r="D344" t="str">
            <v>2509600</v>
          </cell>
          <cell r="E344">
            <v>51.955223880597025</v>
          </cell>
          <cell r="F344">
            <v>837</v>
          </cell>
          <cell r="G344">
            <v>6.2073146810749131</v>
          </cell>
          <cell r="H344" t="str">
            <v>Yes</v>
          </cell>
          <cell r="I344" t="str">
            <v>No</v>
          </cell>
          <cell r="J344" t="str">
            <v>Yes</v>
          </cell>
          <cell r="K344">
            <v>45976</v>
          </cell>
          <cell r="L344">
            <v>0</v>
          </cell>
          <cell r="M344">
            <v>18542</v>
          </cell>
          <cell r="N344">
            <v>19496</v>
          </cell>
          <cell r="O344">
            <v>38038</v>
          </cell>
          <cell r="P344">
            <v>84014</v>
          </cell>
        </row>
        <row r="345">
          <cell r="A345" t="str">
            <v>0753</v>
          </cell>
          <cell r="B345" t="str">
            <v>Quabbin</v>
          </cell>
          <cell r="C345">
            <v>0</v>
          </cell>
          <cell r="D345" t="str">
            <v>2500001</v>
          </cell>
          <cell r="E345">
            <v>284.59821428571416</v>
          </cell>
          <cell r="F345">
            <v>2675</v>
          </cell>
          <cell r="G345">
            <v>10.639185580774361</v>
          </cell>
          <cell r="H345" t="str">
            <v>Yes</v>
          </cell>
          <cell r="I345" t="str">
            <v>No</v>
          </cell>
          <cell r="J345" t="str">
            <v>Yes</v>
          </cell>
          <cell r="K345">
            <v>218714</v>
          </cell>
          <cell r="L345">
            <v>0</v>
          </cell>
          <cell r="M345">
            <v>101320</v>
          </cell>
          <cell r="N345">
            <v>106303</v>
          </cell>
          <cell r="O345">
            <v>207623</v>
          </cell>
          <cell r="P345">
            <v>426337</v>
          </cell>
        </row>
        <row r="346">
          <cell r="A346" t="str">
            <v>0755</v>
          </cell>
          <cell r="B346" t="str">
            <v>Ralph C Mahar</v>
          </cell>
          <cell r="C346">
            <v>0</v>
          </cell>
          <cell r="D346" t="str">
            <v>2509900</v>
          </cell>
          <cell r="E346">
            <v>72.706552706552714</v>
          </cell>
          <cell r="F346">
            <v>664</v>
          </cell>
          <cell r="G346">
            <v>10.949782034119385</v>
          </cell>
          <cell r="H346" t="str">
            <v>Yes</v>
          </cell>
          <cell r="I346" t="str">
            <v>Yes</v>
          </cell>
          <cell r="J346" t="str">
            <v>Yes</v>
          </cell>
          <cell r="K346">
            <v>64254</v>
          </cell>
          <cell r="L346">
            <v>9993</v>
          </cell>
          <cell r="M346">
            <v>25929</v>
          </cell>
          <cell r="N346">
            <v>27253</v>
          </cell>
          <cell r="O346">
            <v>53182</v>
          </cell>
          <cell r="P346">
            <v>127429</v>
          </cell>
        </row>
        <row r="347">
          <cell r="A347" t="str">
            <v>0760</v>
          </cell>
          <cell r="B347" t="str">
            <v>Silver Lake</v>
          </cell>
          <cell r="C347">
            <v>0</v>
          </cell>
          <cell r="D347" t="str">
            <v>2510830</v>
          </cell>
          <cell r="E347">
            <v>88.411184210526272</v>
          </cell>
          <cell r="F347">
            <v>1790</v>
          </cell>
          <cell r="G347">
            <v>4.939172302264037</v>
          </cell>
          <cell r="H347" t="str">
            <v>Yes</v>
          </cell>
          <cell r="I347" t="str">
            <v>No</v>
          </cell>
          <cell r="J347" t="str">
            <v>No</v>
          </cell>
          <cell r="K347">
            <v>73257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73257</v>
          </cell>
        </row>
        <row r="348">
          <cell r="A348" t="str">
            <v>0763</v>
          </cell>
          <cell r="B348" t="str">
            <v>Somerset Berkley Regional School District</v>
          </cell>
          <cell r="C348">
            <v>0</v>
          </cell>
          <cell r="D348" t="str">
            <v>2500541</v>
          </cell>
          <cell r="E348">
            <v>48.819742489270382</v>
          </cell>
          <cell r="F348">
            <v>1035</v>
          </cell>
          <cell r="G348">
            <v>4.7168833322966552</v>
          </cell>
          <cell r="H348" t="str">
            <v>Yes</v>
          </cell>
          <cell r="I348" t="str">
            <v>No</v>
          </cell>
          <cell r="J348" t="str">
            <v>No</v>
          </cell>
          <cell r="K348">
            <v>40480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40480</v>
          </cell>
        </row>
        <row r="349">
          <cell r="A349" t="str">
            <v>0765</v>
          </cell>
          <cell r="B349" t="str">
            <v>Southern Berkshire</v>
          </cell>
          <cell r="C349">
            <v>0</v>
          </cell>
          <cell r="D349" t="str">
            <v>2511040</v>
          </cell>
          <cell r="E349">
            <v>78.878504672897193</v>
          </cell>
          <cell r="F349">
            <v>861</v>
          </cell>
          <cell r="G349">
            <v>9.1612665125316148</v>
          </cell>
          <cell r="H349" t="str">
            <v>Yes</v>
          </cell>
          <cell r="I349" t="str">
            <v>Yes</v>
          </cell>
          <cell r="J349" t="str">
            <v>Yes</v>
          </cell>
          <cell r="K349">
            <v>74896</v>
          </cell>
          <cell r="L349">
            <v>16038</v>
          </cell>
          <cell r="M349">
            <v>28911</v>
          </cell>
          <cell r="N349">
            <v>31332</v>
          </cell>
          <cell r="O349">
            <v>60243</v>
          </cell>
          <cell r="P349">
            <v>151177</v>
          </cell>
        </row>
        <row r="350">
          <cell r="A350" t="str">
            <v>0766</v>
          </cell>
          <cell r="B350" t="str">
            <v>Southwick-Tolland-Granville Regional School District</v>
          </cell>
          <cell r="C350">
            <v>0</v>
          </cell>
          <cell r="D350" t="str">
            <v>2500013</v>
          </cell>
          <cell r="E350">
            <v>136.43947368421053</v>
          </cell>
          <cell r="F350">
            <v>1830</v>
          </cell>
          <cell r="G350">
            <v>7.455708944492379</v>
          </cell>
          <cell r="H350" t="str">
            <v>Yes</v>
          </cell>
          <cell r="I350" t="str">
            <v>No</v>
          </cell>
          <cell r="J350" t="str">
            <v>Yes</v>
          </cell>
          <cell r="K350">
            <v>145885</v>
          </cell>
          <cell r="L350">
            <v>0</v>
          </cell>
          <cell r="M350">
            <v>56356</v>
          </cell>
          <cell r="N350">
            <v>61001</v>
          </cell>
          <cell r="O350">
            <v>117357</v>
          </cell>
          <cell r="P350">
            <v>263242</v>
          </cell>
        </row>
        <row r="351">
          <cell r="A351" t="str">
            <v>0767</v>
          </cell>
          <cell r="B351" t="str">
            <v>Spencer-E Brookfield</v>
          </cell>
          <cell r="C351">
            <v>0</v>
          </cell>
          <cell r="D351" t="str">
            <v>2500002</v>
          </cell>
          <cell r="E351">
            <v>197.82399999999984</v>
          </cell>
          <cell r="F351">
            <v>1849</v>
          </cell>
          <cell r="G351">
            <v>10.698972417522977</v>
          </cell>
          <cell r="H351" t="str">
            <v>Yes</v>
          </cell>
          <cell r="I351" t="str">
            <v>No</v>
          </cell>
          <cell r="J351" t="str">
            <v>Yes</v>
          </cell>
          <cell r="K351">
            <v>152438</v>
          </cell>
          <cell r="L351">
            <v>0</v>
          </cell>
          <cell r="M351">
            <v>70384</v>
          </cell>
          <cell r="N351">
            <v>73885</v>
          </cell>
          <cell r="O351">
            <v>144269</v>
          </cell>
          <cell r="P351">
            <v>296707</v>
          </cell>
        </row>
        <row r="352">
          <cell r="A352" t="str">
            <v>0770</v>
          </cell>
          <cell r="B352" t="str">
            <v>Tantasqua</v>
          </cell>
          <cell r="C352">
            <v>0</v>
          </cell>
          <cell r="D352" t="str">
            <v>2511490</v>
          </cell>
          <cell r="E352">
            <v>77.477108433734898</v>
          </cell>
          <cell r="F352">
            <v>1570</v>
          </cell>
          <cell r="G352">
            <v>4.9348476709385292</v>
          </cell>
          <cell r="H352" t="str">
            <v>Yes</v>
          </cell>
          <cell r="I352" t="str">
            <v>No</v>
          </cell>
          <cell r="J352" t="str">
            <v>No</v>
          </cell>
          <cell r="K352">
            <v>69188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69188</v>
          </cell>
        </row>
        <row r="353">
          <cell r="A353" t="str">
            <v>0773</v>
          </cell>
          <cell r="B353" t="str">
            <v>Triton</v>
          </cell>
          <cell r="C353">
            <v>0</v>
          </cell>
          <cell r="D353" t="str">
            <v>2511740</v>
          </cell>
          <cell r="E353">
            <v>190.87591240875915</v>
          </cell>
          <cell r="F353">
            <v>3233</v>
          </cell>
          <cell r="G353">
            <v>5.9039873927856217</v>
          </cell>
          <cell r="H353" t="str">
            <v>Yes</v>
          </cell>
          <cell r="I353" t="str">
            <v>No</v>
          </cell>
          <cell r="J353" t="str">
            <v>Yes</v>
          </cell>
          <cell r="K353">
            <v>147194</v>
          </cell>
          <cell r="L353">
            <v>0</v>
          </cell>
          <cell r="M353">
            <v>68410</v>
          </cell>
          <cell r="N353">
            <v>71874</v>
          </cell>
          <cell r="O353">
            <v>140284</v>
          </cell>
          <cell r="P353">
            <v>287478</v>
          </cell>
        </row>
        <row r="354">
          <cell r="A354" t="str">
            <v>0774</v>
          </cell>
          <cell r="B354" t="str">
            <v>Up-Island Regional</v>
          </cell>
          <cell r="C354">
            <v>0</v>
          </cell>
          <cell r="D354" t="str">
            <v>2500043</v>
          </cell>
          <cell r="E354">
            <v>31.805825242718459</v>
          </cell>
          <cell r="F354">
            <v>328</v>
          </cell>
          <cell r="G354">
            <v>9.6968979398531889</v>
          </cell>
          <cell r="H354" t="str">
            <v>Yes</v>
          </cell>
          <cell r="I354" t="str">
            <v>No</v>
          </cell>
          <cell r="J354" t="str">
            <v>Yes</v>
          </cell>
          <cell r="K354">
            <v>28179</v>
          </cell>
          <cell r="L354">
            <v>0</v>
          </cell>
          <cell r="M354">
            <v>11348</v>
          </cell>
          <cell r="N354">
            <v>11930</v>
          </cell>
          <cell r="O354">
            <v>23278</v>
          </cell>
          <cell r="P354">
            <v>51457</v>
          </cell>
        </row>
        <row r="355">
          <cell r="A355" t="str">
            <v>0775</v>
          </cell>
          <cell r="B355" t="str">
            <v>Wachusett</v>
          </cell>
          <cell r="C355">
            <v>0</v>
          </cell>
          <cell r="D355" t="str">
            <v>2511880</v>
          </cell>
          <cell r="E355">
            <v>325.07486631016121</v>
          </cell>
          <cell r="F355">
            <v>7224</v>
          </cell>
          <cell r="G355">
            <v>4.4999289356334602</v>
          </cell>
          <cell r="H355" t="str">
            <v>Yes</v>
          </cell>
          <cell r="I355" t="str">
            <v>No</v>
          </cell>
          <cell r="J355" t="str">
            <v>No</v>
          </cell>
          <cell r="K355">
            <v>269638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269638</v>
          </cell>
        </row>
        <row r="356">
          <cell r="A356" t="str">
            <v>0778</v>
          </cell>
          <cell r="B356" t="str">
            <v>Quaboag Regional</v>
          </cell>
          <cell r="C356">
            <v>0</v>
          </cell>
          <cell r="D356" t="str">
            <v>2512100</v>
          </cell>
          <cell r="E356">
            <v>95.347826086956516</v>
          </cell>
          <cell r="F356">
            <v>1343</v>
          </cell>
          <cell r="G356">
            <v>7.0996147495872313</v>
          </cell>
          <cell r="H356" t="str">
            <v>Yes</v>
          </cell>
          <cell r="I356" t="str">
            <v>Yes</v>
          </cell>
          <cell r="J356" t="str">
            <v>Yes</v>
          </cell>
          <cell r="K356">
            <v>100171</v>
          </cell>
          <cell r="L356">
            <v>22926</v>
          </cell>
          <cell r="M356">
            <v>36083</v>
          </cell>
          <cell r="N356">
            <v>38727</v>
          </cell>
          <cell r="O356">
            <v>74810</v>
          </cell>
          <cell r="P356">
            <v>197907</v>
          </cell>
        </row>
        <row r="357">
          <cell r="A357" t="str">
            <v>0780</v>
          </cell>
          <cell r="B357" t="str">
            <v>Whitman-Hanson</v>
          </cell>
          <cell r="C357">
            <v>0</v>
          </cell>
          <cell r="D357" t="str">
            <v>2512930</v>
          </cell>
          <cell r="E357">
            <v>245.51338766007015</v>
          </cell>
          <cell r="F357">
            <v>4080</v>
          </cell>
          <cell r="G357">
            <v>6.0174849916683861</v>
          </cell>
          <cell r="H357" t="str">
            <v>Yes</v>
          </cell>
          <cell r="I357" t="str">
            <v>No</v>
          </cell>
          <cell r="J357" t="str">
            <v>Yes</v>
          </cell>
          <cell r="K357">
            <v>189370</v>
          </cell>
          <cell r="L357">
            <v>0</v>
          </cell>
          <cell r="M357">
            <v>87394</v>
          </cell>
          <cell r="N357">
            <v>91766</v>
          </cell>
          <cell r="O357">
            <v>179160</v>
          </cell>
          <cell r="P357">
            <v>368530</v>
          </cell>
        </row>
        <row r="358">
          <cell r="A358" t="str">
            <v>0801</v>
          </cell>
          <cell r="B358" t="str">
            <v>Assabet Valley Regional Vocational Technical</v>
          </cell>
          <cell r="C358">
            <v>0</v>
          </cell>
          <cell r="D358" t="str">
            <v>2502110</v>
          </cell>
          <cell r="E358">
            <v>110.67698320761248</v>
          </cell>
          <cell r="F358">
            <v>1149</v>
          </cell>
          <cell r="G358">
            <v>9.6324615498357247</v>
          </cell>
          <cell r="H358" t="str">
            <v>Yes</v>
          </cell>
          <cell r="I358" t="str">
            <v>No</v>
          </cell>
          <cell r="J358" t="str">
            <v>Yes</v>
          </cell>
          <cell r="K358">
            <v>87646</v>
          </cell>
          <cell r="L358">
            <v>0</v>
          </cell>
          <cell r="M358">
            <v>31703</v>
          </cell>
          <cell r="N358">
            <v>33395</v>
          </cell>
          <cell r="O358">
            <v>65098</v>
          </cell>
          <cell r="P358">
            <v>152744</v>
          </cell>
        </row>
        <row r="359">
          <cell r="A359" t="str">
            <v>0805</v>
          </cell>
          <cell r="B359" t="str">
            <v>Blackstone Valley Regional Vocational Technical</v>
          </cell>
          <cell r="C359">
            <v>0</v>
          </cell>
          <cell r="D359" t="str">
            <v>2502710</v>
          </cell>
          <cell r="E359">
            <v>42.739026948670016</v>
          </cell>
          <cell r="F359">
            <v>1231</v>
          </cell>
          <cell r="G359">
            <v>3.4718949592745747</v>
          </cell>
          <cell r="H359" t="str">
            <v>Yes</v>
          </cell>
          <cell r="I359" t="str">
            <v>No</v>
          </cell>
          <cell r="J359" t="str">
            <v>No</v>
          </cell>
          <cell r="K359">
            <v>35454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35454</v>
          </cell>
        </row>
        <row r="360">
          <cell r="A360" t="str">
            <v>0806</v>
          </cell>
          <cell r="B360" t="str">
            <v>Blue Hills Regional Vocational Technical</v>
          </cell>
          <cell r="C360">
            <v>0</v>
          </cell>
          <cell r="D360" t="str">
            <v>2502740</v>
          </cell>
          <cell r="E360">
            <v>93.914445804661725</v>
          </cell>
          <cell r="F360">
            <v>890</v>
          </cell>
          <cell r="G360">
            <v>10.552184921872104</v>
          </cell>
          <cell r="H360" t="str">
            <v>Yes</v>
          </cell>
          <cell r="I360" t="str">
            <v>No</v>
          </cell>
          <cell r="J360" t="str">
            <v>Yes</v>
          </cell>
          <cell r="K360">
            <v>72985</v>
          </cell>
          <cell r="L360">
            <v>0</v>
          </cell>
          <cell r="M360">
            <v>30025</v>
          </cell>
          <cell r="N360">
            <v>31535</v>
          </cell>
          <cell r="O360">
            <v>61560</v>
          </cell>
          <cell r="P360">
            <v>134545</v>
          </cell>
        </row>
        <row r="361">
          <cell r="A361" t="str">
            <v>0810</v>
          </cell>
          <cell r="B361" t="str">
            <v>Bristol-Plymouth Regional Vocational Technical</v>
          </cell>
          <cell r="C361">
            <v>0</v>
          </cell>
          <cell r="D361" t="str">
            <v>2503080</v>
          </cell>
          <cell r="E361">
            <v>136.24452010117909</v>
          </cell>
          <cell r="F361">
            <v>1318</v>
          </cell>
          <cell r="G361">
            <v>10.337217003124362</v>
          </cell>
          <cell r="H361" t="str">
            <v>Yes</v>
          </cell>
          <cell r="I361" t="str">
            <v>No</v>
          </cell>
          <cell r="J361" t="str">
            <v>Yes</v>
          </cell>
          <cell r="K361">
            <v>104436</v>
          </cell>
          <cell r="L361">
            <v>0</v>
          </cell>
          <cell r="M361">
            <v>53210</v>
          </cell>
          <cell r="N361">
            <v>55859</v>
          </cell>
          <cell r="O361">
            <v>109069</v>
          </cell>
          <cell r="P361">
            <v>213505</v>
          </cell>
        </row>
        <row r="362">
          <cell r="A362" t="str">
            <v>0815</v>
          </cell>
          <cell r="B362" t="str">
            <v>Cape Cod Regional Vocational Technical</v>
          </cell>
          <cell r="C362">
            <v>0</v>
          </cell>
          <cell r="D362" t="str">
            <v>2503310</v>
          </cell>
          <cell r="E362">
            <v>90.248573226667745</v>
          </cell>
          <cell r="F362">
            <v>626</v>
          </cell>
          <cell r="G362">
            <v>14.416704988285584</v>
          </cell>
          <cell r="H362" t="str">
            <v>Yes</v>
          </cell>
          <cell r="I362" t="str">
            <v>Yes</v>
          </cell>
          <cell r="J362" t="str">
            <v>Yes</v>
          </cell>
          <cell r="K362">
            <v>69415</v>
          </cell>
          <cell r="L362">
            <v>8710</v>
          </cell>
          <cell r="M362">
            <v>33099</v>
          </cell>
          <cell r="N362">
            <v>35173</v>
          </cell>
          <cell r="O362">
            <v>68272</v>
          </cell>
          <cell r="P362">
            <v>146397</v>
          </cell>
        </row>
        <row r="363">
          <cell r="A363" t="str">
            <v>0817</v>
          </cell>
          <cell r="B363" t="str">
            <v>Essex North Shore Agricultural and Technical School District</v>
          </cell>
          <cell r="C363">
            <v>0</v>
          </cell>
          <cell r="D363" t="str">
            <v>2500554</v>
          </cell>
          <cell r="E363">
            <v>103.50200352676025</v>
          </cell>
          <cell r="F363">
            <v>1564</v>
          </cell>
          <cell r="G363">
            <v>6.6177751615575611</v>
          </cell>
          <cell r="H363" t="str">
            <v>Yes</v>
          </cell>
          <cell r="I363" t="str">
            <v>No</v>
          </cell>
          <cell r="J363" t="str">
            <v>Yes</v>
          </cell>
          <cell r="K363">
            <v>94198</v>
          </cell>
          <cell r="L363">
            <v>0</v>
          </cell>
          <cell r="M363">
            <v>31289</v>
          </cell>
          <cell r="N363">
            <v>33999</v>
          </cell>
          <cell r="O363">
            <v>65288</v>
          </cell>
          <cell r="P363">
            <v>159486</v>
          </cell>
        </row>
        <row r="364">
          <cell r="A364" t="str">
            <v>0818</v>
          </cell>
          <cell r="B364" t="str">
            <v>Franklin County Regional Vocational Technical</v>
          </cell>
          <cell r="C364">
            <v>0</v>
          </cell>
          <cell r="D364" t="str">
            <v>2505020</v>
          </cell>
          <cell r="E364">
            <v>77.992410969023609</v>
          </cell>
          <cell r="F364">
            <v>549</v>
          </cell>
          <cell r="G364">
            <v>14.206267936069874</v>
          </cell>
          <cell r="H364" t="str">
            <v>Yes</v>
          </cell>
          <cell r="I364" t="str">
            <v>Yes</v>
          </cell>
          <cell r="J364" t="str">
            <v>Yes</v>
          </cell>
          <cell r="K364">
            <v>59364</v>
          </cell>
          <cell r="L364">
            <v>11232</v>
          </cell>
          <cell r="M364">
            <v>28302</v>
          </cell>
          <cell r="N364">
            <v>29598</v>
          </cell>
          <cell r="O364">
            <v>57900</v>
          </cell>
          <cell r="P364">
            <v>128496</v>
          </cell>
        </row>
        <row r="365">
          <cell r="A365" t="str">
            <v>0821</v>
          </cell>
          <cell r="B365" t="str">
            <v>Greater Fall River Regional Vocational Technical</v>
          </cell>
          <cell r="C365">
            <v>0</v>
          </cell>
          <cell r="D365" t="str">
            <v>2505485</v>
          </cell>
          <cell r="E365">
            <v>236.69823698398889</v>
          </cell>
          <cell r="F365">
            <v>1452</v>
          </cell>
          <cell r="G365">
            <v>16.301531472726509</v>
          </cell>
          <cell r="H365" t="str">
            <v>Yes</v>
          </cell>
          <cell r="I365" t="str">
            <v>Yes</v>
          </cell>
          <cell r="J365" t="str">
            <v>Yes</v>
          </cell>
          <cell r="K365">
            <v>172113</v>
          </cell>
          <cell r="L365">
            <v>46737</v>
          </cell>
          <cell r="M365">
            <v>123795</v>
          </cell>
          <cell r="N365">
            <v>136948</v>
          </cell>
          <cell r="O365">
            <v>260743</v>
          </cell>
          <cell r="P365">
            <v>479593</v>
          </cell>
        </row>
        <row r="366">
          <cell r="A366" t="str">
            <v>0823</v>
          </cell>
          <cell r="B366" t="str">
            <v>Greater Lawrence Regional Vocational Technical</v>
          </cell>
          <cell r="C366">
            <v>0</v>
          </cell>
          <cell r="D366" t="str">
            <v>2505470</v>
          </cell>
          <cell r="E366">
            <v>302.65843197769658</v>
          </cell>
          <cell r="F366">
            <v>1634</v>
          </cell>
          <cell r="G366">
            <v>18.522547856652178</v>
          </cell>
          <cell r="H366" t="str">
            <v>Yes</v>
          </cell>
          <cell r="I366" t="str">
            <v>Yes</v>
          </cell>
          <cell r="J366" t="str">
            <v>Yes</v>
          </cell>
          <cell r="K366">
            <v>266987</v>
          </cell>
          <cell r="L366">
            <v>62299</v>
          </cell>
          <cell r="M366">
            <v>158437</v>
          </cell>
          <cell r="N366">
            <v>181928</v>
          </cell>
          <cell r="O366">
            <v>340365</v>
          </cell>
          <cell r="P366">
            <v>669651</v>
          </cell>
        </row>
        <row r="367">
          <cell r="A367" t="str">
            <v>0825</v>
          </cell>
          <cell r="B367" t="str">
            <v>Greater New Bedford Regional Vocational Technical</v>
          </cell>
          <cell r="C367">
            <v>0</v>
          </cell>
          <cell r="D367" t="str">
            <v>2508440</v>
          </cell>
          <cell r="E367">
            <v>324.08837319602929</v>
          </cell>
          <cell r="F367">
            <v>2113</v>
          </cell>
          <cell r="G367">
            <v>15.337831197161822</v>
          </cell>
          <cell r="H367" t="str">
            <v>Yes</v>
          </cell>
          <cell r="I367" t="str">
            <v>Yes</v>
          </cell>
          <cell r="J367" t="str">
            <v>Yes</v>
          </cell>
          <cell r="K367">
            <v>234374</v>
          </cell>
          <cell r="L367">
            <v>64553</v>
          </cell>
          <cell r="M367">
            <v>178233</v>
          </cell>
          <cell r="N367">
            <v>198409</v>
          </cell>
          <cell r="O367">
            <v>376642</v>
          </cell>
          <cell r="P367">
            <v>675569</v>
          </cell>
        </row>
        <row r="368">
          <cell r="A368" t="str">
            <v>0828</v>
          </cell>
          <cell r="B368" t="str">
            <v>Greater Lowell Regional Vocational Technical</v>
          </cell>
          <cell r="C368">
            <v>0</v>
          </cell>
          <cell r="D368" t="str">
            <v>2505480</v>
          </cell>
          <cell r="E368">
            <v>325.25982574918919</v>
          </cell>
          <cell r="F368">
            <v>2278</v>
          </cell>
          <cell r="G368">
            <v>14.278306661509621</v>
          </cell>
          <cell r="H368" t="str">
            <v>Yes</v>
          </cell>
          <cell r="I368" t="str">
            <v>Yes</v>
          </cell>
          <cell r="J368" t="str">
            <v>Yes</v>
          </cell>
          <cell r="K368">
            <v>275323</v>
          </cell>
          <cell r="L368">
            <v>65775</v>
          </cell>
          <cell r="M368">
            <v>169139</v>
          </cell>
          <cell r="N368">
            <v>185491</v>
          </cell>
          <cell r="O368">
            <v>354630</v>
          </cell>
          <cell r="P368">
            <v>695728</v>
          </cell>
        </row>
        <row r="369">
          <cell r="A369" t="str">
            <v>0829</v>
          </cell>
          <cell r="B369" t="str">
            <v>South Middlesex Regional Vocational Technical</v>
          </cell>
          <cell r="C369">
            <v>0</v>
          </cell>
          <cell r="D369" t="str">
            <v>2511060</v>
          </cell>
          <cell r="E369">
            <v>114.01184789977637</v>
          </cell>
          <cell r="F369">
            <v>817</v>
          </cell>
          <cell r="G369">
            <v>13.95493854342428</v>
          </cell>
          <cell r="H369" t="str">
            <v>Yes</v>
          </cell>
          <cell r="I369" t="str">
            <v>Yes</v>
          </cell>
          <cell r="J369" t="str">
            <v>Yes</v>
          </cell>
          <cell r="K369">
            <v>100896</v>
          </cell>
          <cell r="L369">
            <v>17308</v>
          </cell>
          <cell r="M369">
            <v>37216</v>
          </cell>
          <cell r="N369">
            <v>39929</v>
          </cell>
          <cell r="O369">
            <v>77145</v>
          </cell>
          <cell r="P369">
            <v>195349</v>
          </cell>
        </row>
        <row r="370">
          <cell r="A370" t="str">
            <v>0830</v>
          </cell>
          <cell r="B370" t="str">
            <v>Minuteman Regional Vocational Technical</v>
          </cell>
          <cell r="C370">
            <v>0</v>
          </cell>
          <cell r="D370" t="str">
            <v>2507985</v>
          </cell>
          <cell r="E370">
            <v>44.611216953065622</v>
          </cell>
          <cell r="F370">
            <v>635</v>
          </cell>
          <cell r="G370">
            <v>7.0253884965457676</v>
          </cell>
          <cell r="H370" t="str">
            <v>Yes</v>
          </cell>
          <cell r="I370" t="str">
            <v>No</v>
          </cell>
          <cell r="J370" t="str">
            <v>Yes</v>
          </cell>
          <cell r="K370">
            <v>40499</v>
          </cell>
          <cell r="L370">
            <v>0</v>
          </cell>
          <cell r="M370">
            <v>8144</v>
          </cell>
          <cell r="N370">
            <v>9172</v>
          </cell>
          <cell r="O370">
            <v>17316</v>
          </cell>
          <cell r="P370">
            <v>57815</v>
          </cell>
        </row>
        <row r="371">
          <cell r="A371" t="str">
            <v>0832</v>
          </cell>
          <cell r="B371" t="str">
            <v>Montachusett Regional Vocational Technical</v>
          </cell>
          <cell r="C371">
            <v>0</v>
          </cell>
          <cell r="D371" t="str">
            <v>2508050</v>
          </cell>
          <cell r="E371">
            <v>151.68713429293695</v>
          </cell>
          <cell r="F371">
            <v>1417</v>
          </cell>
          <cell r="G371">
            <v>10.704808348125402</v>
          </cell>
          <cell r="H371" t="str">
            <v>Yes</v>
          </cell>
          <cell r="I371" t="str">
            <v>No</v>
          </cell>
          <cell r="J371" t="str">
            <v>Yes</v>
          </cell>
          <cell r="K371">
            <v>116373</v>
          </cell>
          <cell r="L371">
            <v>0</v>
          </cell>
          <cell r="M371">
            <v>59715</v>
          </cell>
          <cell r="N371">
            <v>62090</v>
          </cell>
          <cell r="O371">
            <v>121805</v>
          </cell>
          <cell r="P371">
            <v>238178</v>
          </cell>
        </row>
        <row r="372">
          <cell r="A372" t="str">
            <v>0851</v>
          </cell>
          <cell r="B372" t="str">
            <v>Northern Berkshire Regional Vocational Technical</v>
          </cell>
          <cell r="C372">
            <v>0</v>
          </cell>
          <cell r="D372" t="str">
            <v>2508950</v>
          </cell>
          <cell r="E372">
            <v>80.547046965146464</v>
          </cell>
          <cell r="F372">
            <v>467</v>
          </cell>
          <cell r="G372">
            <v>17.247761662772263</v>
          </cell>
          <cell r="H372" t="str">
            <v>Yes</v>
          </cell>
          <cell r="I372" t="str">
            <v>Yes</v>
          </cell>
          <cell r="J372" t="str">
            <v>Yes</v>
          </cell>
          <cell r="K372">
            <v>59168</v>
          </cell>
          <cell r="L372">
            <v>15908</v>
          </cell>
          <cell r="M372">
            <v>34356</v>
          </cell>
          <cell r="N372">
            <v>35626</v>
          </cell>
          <cell r="O372">
            <v>69982</v>
          </cell>
          <cell r="P372">
            <v>145058</v>
          </cell>
        </row>
        <row r="373">
          <cell r="A373" t="str">
            <v>0852</v>
          </cell>
          <cell r="B373" t="str">
            <v>Nashoba Valley Regional Vocational Technical</v>
          </cell>
          <cell r="C373">
            <v>0</v>
          </cell>
          <cell r="D373" t="str">
            <v>2508320</v>
          </cell>
          <cell r="E373">
            <v>59.644419909334744</v>
          </cell>
          <cell r="F373">
            <v>725</v>
          </cell>
          <cell r="G373">
            <v>8.2268165392185857</v>
          </cell>
          <cell r="H373" t="str">
            <v>Yes</v>
          </cell>
          <cell r="I373" t="str">
            <v>No</v>
          </cell>
          <cell r="J373" t="str">
            <v>Yes</v>
          </cell>
          <cell r="K373">
            <v>55839</v>
          </cell>
          <cell r="L373">
            <v>0</v>
          </cell>
          <cell r="M373">
            <v>14056</v>
          </cell>
          <cell r="N373">
            <v>14768</v>
          </cell>
          <cell r="O373">
            <v>28824</v>
          </cell>
          <cell r="P373">
            <v>84663</v>
          </cell>
        </row>
        <row r="374">
          <cell r="A374" t="str">
            <v>0853</v>
          </cell>
          <cell r="B374" t="str">
            <v>Northeast Metropolitan Regional Vocational Technical</v>
          </cell>
          <cell r="C374">
            <v>0</v>
          </cell>
          <cell r="D374" t="str">
            <v>2508960</v>
          </cell>
          <cell r="E374">
            <v>186.64815180126894</v>
          </cell>
          <cell r="F374">
            <v>1281</v>
          </cell>
          <cell r="G374">
            <v>14.570503653494843</v>
          </cell>
          <cell r="H374" t="str">
            <v>Yes</v>
          </cell>
          <cell r="I374" t="str">
            <v>Yes</v>
          </cell>
          <cell r="J374" t="str">
            <v>Yes</v>
          </cell>
          <cell r="K374">
            <v>140669</v>
          </cell>
          <cell r="L374">
            <v>28054</v>
          </cell>
          <cell r="M374">
            <v>75297</v>
          </cell>
          <cell r="N374">
            <v>80120</v>
          </cell>
          <cell r="O374">
            <v>155417</v>
          </cell>
          <cell r="P374">
            <v>324140</v>
          </cell>
        </row>
        <row r="375">
          <cell r="A375" t="str">
            <v>0855</v>
          </cell>
          <cell r="B375" t="str">
            <v>Old Colony Regional Vocational Technical</v>
          </cell>
          <cell r="C375">
            <v>0</v>
          </cell>
          <cell r="D375" t="str">
            <v>2509140</v>
          </cell>
          <cell r="E375">
            <v>38.417662337662357</v>
          </cell>
          <cell r="F375">
            <v>563</v>
          </cell>
          <cell r="G375">
            <v>6.823741090170933</v>
          </cell>
          <cell r="H375" t="str">
            <v>Yes</v>
          </cell>
          <cell r="I375" t="str">
            <v>No</v>
          </cell>
          <cell r="J375" t="str">
            <v>Yes</v>
          </cell>
          <cell r="K375">
            <v>30182</v>
          </cell>
          <cell r="L375">
            <v>0</v>
          </cell>
          <cell r="M375">
            <v>10219</v>
          </cell>
          <cell r="N375">
            <v>10736</v>
          </cell>
          <cell r="O375">
            <v>20955</v>
          </cell>
          <cell r="P375">
            <v>51137</v>
          </cell>
        </row>
        <row r="376">
          <cell r="A376" t="str">
            <v>0860</v>
          </cell>
          <cell r="B376" t="str">
            <v>Pathfinder Regional Vocational Technical</v>
          </cell>
          <cell r="C376">
            <v>0</v>
          </cell>
          <cell r="D376" t="str">
            <v>2509310</v>
          </cell>
          <cell r="E376">
            <v>74.777570506262549</v>
          </cell>
          <cell r="F376">
            <v>610</v>
          </cell>
          <cell r="G376">
            <v>12.258618115780747</v>
          </cell>
          <cell r="H376" t="str">
            <v>Yes</v>
          </cell>
          <cell r="I376" t="str">
            <v>Yes</v>
          </cell>
          <cell r="J376" t="str">
            <v>Yes</v>
          </cell>
          <cell r="K376">
            <v>67979</v>
          </cell>
          <cell r="L376">
            <v>10157</v>
          </cell>
          <cell r="M376">
            <v>27442</v>
          </cell>
          <cell r="N376">
            <v>28823</v>
          </cell>
          <cell r="O376">
            <v>56265</v>
          </cell>
          <cell r="P376">
            <v>134401</v>
          </cell>
        </row>
        <row r="377">
          <cell r="A377" t="str">
            <v>0871</v>
          </cell>
          <cell r="B377" t="str">
            <v>Shawsheen Valley Regional Vocational Technical</v>
          </cell>
          <cell r="C377">
            <v>0</v>
          </cell>
          <cell r="D377" t="str">
            <v>2510615</v>
          </cell>
          <cell r="E377">
            <v>67.876102251155686</v>
          </cell>
          <cell r="F377">
            <v>1308</v>
          </cell>
          <cell r="G377">
            <v>5.1893044534522694</v>
          </cell>
          <cell r="H377" t="str">
            <v>Yes</v>
          </cell>
          <cell r="I377" t="str">
            <v>No</v>
          </cell>
          <cell r="J377" t="str">
            <v>Yes</v>
          </cell>
          <cell r="K377">
            <v>62229</v>
          </cell>
          <cell r="L377">
            <v>0</v>
          </cell>
          <cell r="M377">
            <v>12991</v>
          </cell>
          <cell r="N377">
            <v>13937</v>
          </cell>
          <cell r="O377">
            <v>26928</v>
          </cell>
          <cell r="P377">
            <v>89157</v>
          </cell>
        </row>
        <row r="378">
          <cell r="A378" t="str">
            <v>0872</v>
          </cell>
          <cell r="B378" t="str">
            <v>Southeastern Regional Vocational Technical</v>
          </cell>
          <cell r="C378">
            <v>0</v>
          </cell>
          <cell r="D378" t="str">
            <v>2511020</v>
          </cell>
          <cell r="E378">
            <v>163.35170013394966</v>
          </cell>
          <cell r="F378">
            <v>1527</v>
          </cell>
          <cell r="G378">
            <v>10.697557310671229</v>
          </cell>
          <cell r="H378" t="str">
            <v>Yes</v>
          </cell>
          <cell r="I378" t="str">
            <v>Yes</v>
          </cell>
          <cell r="J378" t="str">
            <v>Yes</v>
          </cell>
          <cell r="K378">
            <v>120442</v>
          </cell>
          <cell r="L378">
            <v>29091</v>
          </cell>
          <cell r="M378">
            <v>76546</v>
          </cell>
          <cell r="N378">
            <v>83303</v>
          </cell>
          <cell r="O378">
            <v>159849</v>
          </cell>
          <cell r="P378">
            <v>309382</v>
          </cell>
        </row>
        <row r="379">
          <cell r="A379" t="str">
            <v>0873</v>
          </cell>
          <cell r="B379" t="str">
            <v>South Shore Regional Vocational Technical</v>
          </cell>
          <cell r="C379">
            <v>0</v>
          </cell>
          <cell r="D379" t="str">
            <v>2510930</v>
          </cell>
          <cell r="E379">
            <v>52.782218654776159</v>
          </cell>
          <cell r="F379">
            <v>646</v>
          </cell>
          <cell r="G379">
            <v>8.1706220827826872</v>
          </cell>
          <cell r="H379" t="str">
            <v>Yes</v>
          </cell>
          <cell r="I379" t="str">
            <v>No</v>
          </cell>
          <cell r="J379" t="str">
            <v>Yes</v>
          </cell>
          <cell r="K379">
            <v>41635</v>
          </cell>
          <cell r="L379">
            <v>0</v>
          </cell>
          <cell r="M379">
            <v>13375</v>
          </cell>
          <cell r="N379">
            <v>14048</v>
          </cell>
          <cell r="O379">
            <v>27423</v>
          </cell>
          <cell r="P379">
            <v>69058</v>
          </cell>
        </row>
        <row r="380">
          <cell r="A380" t="str">
            <v>0876</v>
          </cell>
          <cell r="B380" t="str">
            <v>Southern Worcester County Regional Vocational Technical</v>
          </cell>
          <cell r="C380">
            <v>0</v>
          </cell>
          <cell r="D380" t="str">
            <v>2511050</v>
          </cell>
          <cell r="E380">
            <v>116.36938910553216</v>
          </cell>
          <cell r="F380">
            <v>1171</v>
          </cell>
          <cell r="G380">
            <v>9.9376079509421142</v>
          </cell>
          <cell r="H380" t="str">
            <v>Yes</v>
          </cell>
          <cell r="I380" t="str">
            <v>No</v>
          </cell>
          <cell r="J380" t="str">
            <v>Yes</v>
          </cell>
          <cell r="K380">
            <v>89367</v>
          </cell>
          <cell r="L380">
            <v>0</v>
          </cell>
          <cell r="M380">
            <v>43894</v>
          </cell>
          <cell r="N380">
            <v>45339</v>
          </cell>
          <cell r="O380">
            <v>89233</v>
          </cell>
          <cell r="P380">
            <v>178600</v>
          </cell>
        </row>
        <row r="381">
          <cell r="A381" t="str">
            <v>0878</v>
          </cell>
          <cell r="B381" t="str">
            <v>Tri-County Regional Vocational Technical</v>
          </cell>
          <cell r="C381">
            <v>0</v>
          </cell>
          <cell r="D381" t="str">
            <v>2511735</v>
          </cell>
          <cell r="E381">
            <v>74.38369501217899</v>
          </cell>
          <cell r="F381">
            <v>953</v>
          </cell>
          <cell r="G381">
            <v>7.8052145867973755</v>
          </cell>
          <cell r="H381" t="str">
            <v>Yes</v>
          </cell>
          <cell r="I381" t="str">
            <v>No</v>
          </cell>
          <cell r="J381" t="str">
            <v>Yes</v>
          </cell>
          <cell r="K381">
            <v>59775</v>
          </cell>
          <cell r="L381">
            <v>0</v>
          </cell>
          <cell r="M381">
            <v>14137</v>
          </cell>
          <cell r="N381">
            <v>14850</v>
          </cell>
          <cell r="O381">
            <v>28987</v>
          </cell>
          <cell r="P381">
            <v>88762</v>
          </cell>
        </row>
        <row r="382">
          <cell r="A382" t="str">
            <v>0879</v>
          </cell>
          <cell r="B382" t="str">
            <v>Upper Cape Cod Regional Vocational Technical</v>
          </cell>
          <cell r="C382">
            <v>0</v>
          </cell>
          <cell r="D382" t="str">
            <v>2511800</v>
          </cell>
          <cell r="E382">
            <v>76.466649542720631</v>
          </cell>
          <cell r="F382">
            <v>722</v>
          </cell>
          <cell r="G382">
            <v>10.590948690127512</v>
          </cell>
          <cell r="H382" t="str">
            <v>Yes</v>
          </cell>
          <cell r="I382" t="str">
            <v>No</v>
          </cell>
          <cell r="J382" t="str">
            <v>Yes</v>
          </cell>
          <cell r="K382">
            <v>59752</v>
          </cell>
          <cell r="L382">
            <v>0</v>
          </cell>
          <cell r="M382">
            <v>26910</v>
          </cell>
          <cell r="N382">
            <v>28215</v>
          </cell>
          <cell r="O382">
            <v>55125</v>
          </cell>
          <cell r="P382">
            <v>114877</v>
          </cell>
        </row>
        <row r="383">
          <cell r="A383" t="str">
            <v>0885</v>
          </cell>
          <cell r="B383" t="str">
            <v>Whittier Regional Vocational Technical</v>
          </cell>
          <cell r="C383">
            <v>0</v>
          </cell>
          <cell r="D383" t="str">
            <v>2512950</v>
          </cell>
          <cell r="E383">
            <v>133.04192413988494</v>
          </cell>
          <cell r="F383">
            <v>1249</v>
          </cell>
          <cell r="G383">
            <v>10.651875431536025</v>
          </cell>
          <cell r="H383" t="str">
            <v>Yes</v>
          </cell>
          <cell r="I383" t="str">
            <v>Yes</v>
          </cell>
          <cell r="J383" t="str">
            <v>Yes</v>
          </cell>
          <cell r="K383">
            <v>121565</v>
          </cell>
          <cell r="L383">
            <v>20731</v>
          </cell>
          <cell r="M383">
            <v>52993</v>
          </cell>
          <cell r="N383">
            <v>55820</v>
          </cell>
          <cell r="O383">
            <v>108813</v>
          </cell>
          <cell r="P383">
            <v>251109</v>
          </cell>
        </row>
        <row r="384">
          <cell r="A384" t="str">
            <v>0910</v>
          </cell>
          <cell r="B384" t="str">
            <v>Bristol County Agricultural</v>
          </cell>
          <cell r="C384">
            <v>0</v>
          </cell>
          <cell r="D384" t="str">
            <v>2503070</v>
          </cell>
          <cell r="E384">
            <v>43.818073736604681</v>
          </cell>
          <cell r="F384">
            <v>448</v>
          </cell>
          <cell r="G384">
            <v>9.7808200304921176</v>
          </cell>
          <cell r="H384" t="str">
            <v>Yes</v>
          </cell>
          <cell r="I384" t="str">
            <v>No</v>
          </cell>
          <cell r="J384" t="str">
            <v>Yes</v>
          </cell>
          <cell r="K384">
            <v>33350</v>
          </cell>
          <cell r="L384">
            <v>0</v>
          </cell>
          <cell r="M384">
            <v>18252</v>
          </cell>
          <cell r="N384">
            <v>19749</v>
          </cell>
          <cell r="O384">
            <v>38001</v>
          </cell>
          <cell r="P384">
            <v>71351</v>
          </cell>
        </row>
        <row r="385">
          <cell r="A385" t="str">
            <v>0915</v>
          </cell>
          <cell r="B385" t="str">
            <v>Norfolk County Agricultural</v>
          </cell>
          <cell r="C385">
            <v>0</v>
          </cell>
          <cell r="D385" t="str">
            <v>2508650</v>
          </cell>
          <cell r="E385">
            <v>31.698117624479661</v>
          </cell>
          <cell r="F385">
            <v>588</v>
          </cell>
          <cell r="G385">
            <v>5.3908363306938201</v>
          </cell>
          <cell r="H385" t="str">
            <v>Yes</v>
          </cell>
          <cell r="I385" t="str">
            <v>No</v>
          </cell>
          <cell r="J385" t="str">
            <v>Yes</v>
          </cell>
          <cell r="K385">
            <v>24580</v>
          </cell>
          <cell r="L385">
            <v>0</v>
          </cell>
          <cell r="M385">
            <v>9057</v>
          </cell>
          <cell r="N385">
            <v>10419</v>
          </cell>
          <cell r="O385">
            <v>19476</v>
          </cell>
          <cell r="P385">
            <v>44056</v>
          </cell>
        </row>
        <row r="386">
          <cell r="A386" t="str">
            <v>3501</v>
          </cell>
          <cell r="B386" t="str">
            <v>Paulo Freire Social Justice Charter School (District)</v>
          </cell>
          <cell r="C386">
            <v>0</v>
          </cell>
          <cell r="D386" t="str">
            <v>2500547</v>
          </cell>
          <cell r="E386">
            <v>80.040052910125084</v>
          </cell>
          <cell r="F386">
            <v>263</v>
          </cell>
          <cell r="G386">
            <v>30.433480193963909</v>
          </cell>
          <cell r="H386" t="str">
            <v>Yes</v>
          </cell>
          <cell r="I386" t="str">
            <v>Yes</v>
          </cell>
          <cell r="J386" t="str">
            <v>Yes</v>
          </cell>
          <cell r="K386">
            <v>86347</v>
          </cell>
          <cell r="L386">
            <v>27155</v>
          </cell>
          <cell r="M386">
            <v>78303</v>
          </cell>
          <cell r="N386">
            <v>97942</v>
          </cell>
          <cell r="O386">
            <v>176245</v>
          </cell>
          <cell r="P386">
            <v>289747</v>
          </cell>
        </row>
        <row r="387">
          <cell r="A387" t="str">
            <v>3502</v>
          </cell>
          <cell r="B387" t="str">
            <v>Baystate Academy Charter Public School (District)</v>
          </cell>
          <cell r="C387">
            <v>0</v>
          </cell>
          <cell r="D387" t="str">
            <v>2500550</v>
          </cell>
          <cell r="E387">
            <v>123.17629294430141</v>
          </cell>
          <cell r="F387">
            <v>469</v>
          </cell>
          <cell r="G387">
            <v>26.263601907100515</v>
          </cell>
          <cell r="H387" t="str">
            <v>Yes</v>
          </cell>
          <cell r="I387" t="str">
            <v>Yes</v>
          </cell>
          <cell r="J387" t="str">
            <v>Yes</v>
          </cell>
          <cell r="K387">
            <v>127646</v>
          </cell>
          <cell r="L387">
            <v>33787</v>
          </cell>
          <cell r="M387">
            <v>103807</v>
          </cell>
          <cell r="N387">
            <v>133582</v>
          </cell>
          <cell r="O387">
            <v>237389</v>
          </cell>
          <cell r="P387">
            <v>398822</v>
          </cell>
        </row>
        <row r="388">
          <cell r="A388" t="str">
            <v>3503</v>
          </cell>
          <cell r="B388" t="str">
            <v>Collegiate Charter School of Lowell (District)</v>
          </cell>
          <cell r="C388">
            <v>0</v>
          </cell>
          <cell r="D388" t="str">
            <v>2500545</v>
          </cell>
          <cell r="E388">
            <v>158.52236877999056</v>
          </cell>
          <cell r="F388">
            <v>1015</v>
          </cell>
          <cell r="G388">
            <v>15.617967367486754</v>
          </cell>
          <cell r="H388" t="str">
            <v>Yes</v>
          </cell>
          <cell r="I388" t="str">
            <v>Yes</v>
          </cell>
          <cell r="J388" t="str">
            <v>Yes</v>
          </cell>
          <cell r="K388">
            <v>115032</v>
          </cell>
          <cell r="L388">
            <v>34408</v>
          </cell>
          <cell r="M388">
            <v>84058</v>
          </cell>
          <cell r="N388">
            <v>92382</v>
          </cell>
          <cell r="O388">
            <v>176440</v>
          </cell>
          <cell r="P388">
            <v>325880</v>
          </cell>
        </row>
        <row r="389">
          <cell r="A389" t="str">
            <v>3505</v>
          </cell>
          <cell r="B389" t="str">
            <v>UP Academy Charter School of Dorchester (District)</v>
          </cell>
          <cell r="C389">
            <v>0</v>
          </cell>
          <cell r="D389" t="str">
            <v>2500549</v>
          </cell>
          <cell r="E389">
            <v>254.72636439739674</v>
          </cell>
          <cell r="F389">
            <v>631</v>
          </cell>
          <cell r="G389">
            <v>40.368678985324365</v>
          </cell>
          <cell r="H389" t="str">
            <v>Yes</v>
          </cell>
          <cell r="I389" t="str">
            <v>Yes</v>
          </cell>
          <cell r="J389" t="str">
            <v>Yes</v>
          </cell>
          <cell r="K389">
            <v>169444</v>
          </cell>
          <cell r="L389">
            <v>58292</v>
          </cell>
          <cell r="M389">
            <v>202974</v>
          </cell>
          <cell r="N389">
            <v>271170</v>
          </cell>
          <cell r="O389">
            <v>474144</v>
          </cell>
          <cell r="P389">
            <v>701880</v>
          </cell>
        </row>
        <row r="390">
          <cell r="A390" t="str">
            <v>3506</v>
          </cell>
          <cell r="B390" t="str">
            <v>Pioneer Charter School of Science II (PCSS-II) (District)</v>
          </cell>
          <cell r="C390">
            <v>0</v>
          </cell>
          <cell r="D390" t="str">
            <v>2500546</v>
          </cell>
          <cell r="E390">
            <v>33.728429173815869</v>
          </cell>
          <cell r="F390">
            <v>370</v>
          </cell>
          <cell r="G390">
            <v>9.1157916685988845</v>
          </cell>
          <cell r="H390" t="str">
            <v>Yes</v>
          </cell>
          <cell r="I390" t="str">
            <v>Yes</v>
          </cell>
          <cell r="J390" t="str">
            <v>Yes</v>
          </cell>
          <cell r="K390">
            <v>29732</v>
          </cell>
          <cell r="L390">
            <v>5109</v>
          </cell>
          <cell r="M390">
            <v>15016</v>
          </cell>
          <cell r="N390">
            <v>16335</v>
          </cell>
          <cell r="O390">
            <v>31351</v>
          </cell>
          <cell r="P390">
            <v>66192</v>
          </cell>
        </row>
        <row r="391">
          <cell r="A391" t="str">
            <v>3508</v>
          </cell>
          <cell r="B391" t="str">
            <v>Phoenix Academy Public Charter High School Springfield (District)</v>
          </cell>
          <cell r="C391">
            <v>0</v>
          </cell>
          <cell r="D391" t="str">
            <v>2500555</v>
          </cell>
          <cell r="E391">
            <v>65.957831963879158</v>
          </cell>
          <cell r="F391">
            <v>208</v>
          </cell>
          <cell r="G391">
            <v>31.710496136480366</v>
          </cell>
          <cell r="H391" t="str">
            <v>Yes</v>
          </cell>
          <cell r="I391" t="str">
            <v>Yes</v>
          </cell>
          <cell r="J391" t="str">
            <v>Yes</v>
          </cell>
          <cell r="K391">
            <v>68372</v>
          </cell>
          <cell r="L391">
            <v>19391</v>
          </cell>
          <cell r="M391">
            <v>59431</v>
          </cell>
          <cell r="N391">
            <v>76241</v>
          </cell>
          <cell r="O391">
            <v>135672</v>
          </cell>
          <cell r="P391">
            <v>223435</v>
          </cell>
        </row>
        <row r="392">
          <cell r="A392" t="str">
            <v>3509</v>
          </cell>
          <cell r="B392" t="str">
            <v>Argosy Collegiate Charter School (District)</v>
          </cell>
          <cell r="C392">
            <v>1</v>
          </cell>
          <cell r="D392" t="str">
            <v>2500552</v>
          </cell>
          <cell r="E392">
            <v>152.94505071998577</v>
          </cell>
          <cell r="F392">
            <v>571</v>
          </cell>
          <cell r="G392">
            <v>26.785472980733061</v>
          </cell>
          <cell r="H392" t="str">
            <v>Yes</v>
          </cell>
          <cell r="I392" t="str">
            <v>Yes</v>
          </cell>
          <cell r="J392" t="str">
            <v>Yes</v>
          </cell>
          <cell r="K392">
            <v>110462</v>
          </cell>
          <cell r="L392">
            <v>34221</v>
          </cell>
          <cell r="M392">
            <v>85540</v>
          </cell>
          <cell r="N392">
            <v>94905</v>
          </cell>
          <cell r="O392">
            <v>180445</v>
          </cell>
          <cell r="P392">
            <v>325128</v>
          </cell>
        </row>
        <row r="393">
          <cell r="A393" t="str">
            <v>3510</v>
          </cell>
          <cell r="B393" t="str">
            <v>Springfield Preparatory Charter School (District)</v>
          </cell>
          <cell r="C393">
            <v>1</v>
          </cell>
          <cell r="D393" t="str">
            <v>2510001</v>
          </cell>
          <cell r="E393">
            <v>94.607934677923808</v>
          </cell>
          <cell r="F393">
            <v>378</v>
          </cell>
          <cell r="G393">
            <v>25.028554147598893</v>
          </cell>
          <cell r="H393" t="str">
            <v>Yes</v>
          </cell>
          <cell r="I393" t="str">
            <v>Yes</v>
          </cell>
          <cell r="J393" t="str">
            <v>Yes</v>
          </cell>
          <cell r="K393">
            <v>98572</v>
          </cell>
          <cell r="L393">
            <v>27274</v>
          </cell>
          <cell r="M393">
            <v>83675</v>
          </cell>
          <cell r="N393">
            <v>107482</v>
          </cell>
          <cell r="O393">
            <v>191157</v>
          </cell>
          <cell r="P393">
            <v>317003</v>
          </cell>
        </row>
        <row r="394">
          <cell r="A394" t="str">
            <v>3513</v>
          </cell>
          <cell r="B394" t="str">
            <v>New Heights Charter School of Brockton (District)</v>
          </cell>
          <cell r="C394">
            <v>0</v>
          </cell>
          <cell r="D394" t="str">
            <v>2510002</v>
          </cell>
          <cell r="E394">
            <v>110.8042970018308</v>
          </cell>
          <cell r="F394">
            <v>742</v>
          </cell>
          <cell r="G394">
            <v>14.933193666014933</v>
          </cell>
          <cell r="H394" t="str">
            <v>Yes</v>
          </cell>
          <cell r="I394" t="str">
            <v>Yes</v>
          </cell>
          <cell r="J394" t="str">
            <v>Yes</v>
          </cell>
          <cell r="K394">
            <v>89581</v>
          </cell>
          <cell r="L394">
            <v>23745</v>
          </cell>
          <cell r="M394">
            <v>56428</v>
          </cell>
          <cell r="N394">
            <v>61896</v>
          </cell>
          <cell r="O394">
            <v>118324</v>
          </cell>
          <cell r="P394">
            <v>231650</v>
          </cell>
        </row>
        <row r="395">
          <cell r="A395" t="str">
            <v>3514</v>
          </cell>
          <cell r="B395" t="str">
            <v>Libertas Academy Charter School (District)</v>
          </cell>
          <cell r="C395">
            <v>1</v>
          </cell>
          <cell r="D395" t="str">
            <v>2510013</v>
          </cell>
          <cell r="E395">
            <v>75.747374238812554</v>
          </cell>
          <cell r="F395">
            <v>260</v>
          </cell>
          <cell r="G395">
            <v>29.133605476466368</v>
          </cell>
          <cell r="H395" t="str">
            <v>Yes</v>
          </cell>
          <cell r="I395" t="str">
            <v>Yes</v>
          </cell>
          <cell r="J395" t="str">
            <v>Yes</v>
          </cell>
          <cell r="K395">
            <v>78960</v>
          </cell>
          <cell r="L395">
            <v>21367</v>
          </cell>
          <cell r="M395">
            <v>66039</v>
          </cell>
          <cell r="N395">
            <v>84987</v>
          </cell>
          <cell r="O395">
            <v>151026</v>
          </cell>
          <cell r="P395">
            <v>251353</v>
          </cell>
        </row>
        <row r="396">
          <cell r="A396" t="str">
            <v>3515</v>
          </cell>
          <cell r="B396" t="str">
            <v>Old Sturbridge Academy Charter Public School (District)</v>
          </cell>
          <cell r="C396">
            <v>1</v>
          </cell>
          <cell r="D396" t="str">
            <v>2510014</v>
          </cell>
          <cell r="E396">
            <v>31.529967787577839</v>
          </cell>
          <cell r="F396">
            <v>280</v>
          </cell>
          <cell r="G396">
            <v>11.2607027812778</v>
          </cell>
          <cell r="H396" t="str">
            <v>Yes</v>
          </cell>
          <cell r="I396" t="str">
            <v>No</v>
          </cell>
          <cell r="J396" t="str">
            <v>Yes</v>
          </cell>
          <cell r="K396">
            <v>24438</v>
          </cell>
          <cell r="L396">
            <v>0</v>
          </cell>
          <cell r="M396">
            <v>13392</v>
          </cell>
          <cell r="N396">
            <v>13781</v>
          </cell>
          <cell r="O396">
            <v>27173</v>
          </cell>
          <cell r="P396">
            <v>51611</v>
          </cell>
        </row>
        <row r="397">
          <cell r="A397" t="str">
            <v>3516</v>
          </cell>
          <cell r="B397" t="str">
            <v>Hampden Charter School of Science West (District)</v>
          </cell>
          <cell r="C397">
            <v>1</v>
          </cell>
          <cell r="D397" t="str">
            <v>2510021</v>
          </cell>
          <cell r="E397">
            <v>57.627155984507837</v>
          </cell>
          <cell r="F397">
            <v>320</v>
          </cell>
          <cell r="G397">
            <v>18.0084862451587</v>
          </cell>
          <cell r="H397" t="str">
            <v>Yes</v>
          </cell>
          <cell r="I397" t="str">
            <v>Yes</v>
          </cell>
          <cell r="J397" t="str">
            <v>Yes</v>
          </cell>
          <cell r="K397">
            <v>60656</v>
          </cell>
          <cell r="L397">
            <v>17459</v>
          </cell>
          <cell r="M397">
            <v>51422</v>
          </cell>
          <cell r="N397">
            <v>63754</v>
          </cell>
          <cell r="O397">
            <v>115176</v>
          </cell>
          <cell r="P397">
            <v>193291</v>
          </cell>
        </row>
        <row r="398">
          <cell r="A398" t="str">
            <v>3517</v>
          </cell>
          <cell r="B398" t="str">
            <v>Map Academy Charter School (District)</v>
          </cell>
          <cell r="C398">
            <v>0</v>
          </cell>
          <cell r="D398" t="str">
            <v>2510022</v>
          </cell>
          <cell r="E398">
            <v>42.820108704598205</v>
          </cell>
          <cell r="F398">
            <v>206</v>
          </cell>
          <cell r="G398">
            <v>20.786460536212719</v>
          </cell>
          <cell r="H398" t="str">
            <v>Yes</v>
          </cell>
          <cell r="I398" t="str">
            <v>Yes</v>
          </cell>
          <cell r="J398" t="str">
            <v>Yes</v>
          </cell>
          <cell r="K398">
            <v>33152</v>
          </cell>
          <cell r="L398">
            <v>1968</v>
          </cell>
          <cell r="M398">
            <v>13809</v>
          </cell>
          <cell r="N398">
            <v>14543</v>
          </cell>
          <cell r="O398">
            <v>28352</v>
          </cell>
          <cell r="P398">
            <v>63472</v>
          </cell>
        </row>
        <row r="399">
          <cell r="A399" t="str">
            <v>3518</v>
          </cell>
          <cell r="B399" t="str">
            <v>Phoenix Academy Public Charter High School Lawrence (District)</v>
          </cell>
          <cell r="C399">
            <v>1</v>
          </cell>
          <cell r="D399" t="str">
            <v>2510024</v>
          </cell>
          <cell r="E399">
            <v>38.715938403785536</v>
          </cell>
          <cell r="F399">
            <v>159</v>
          </cell>
          <cell r="G399">
            <v>24.349646794833671</v>
          </cell>
          <cell r="H399" t="str">
            <v>Yes</v>
          </cell>
          <cell r="I399" t="str">
            <v>Yes</v>
          </cell>
          <cell r="J399" t="str">
            <v>Yes</v>
          </cell>
          <cell r="K399">
            <v>34970</v>
          </cell>
          <cell r="L399">
            <v>10594</v>
          </cell>
          <cell r="M399">
            <v>26874</v>
          </cell>
          <cell r="N399">
            <v>30982</v>
          </cell>
          <cell r="O399">
            <v>57856</v>
          </cell>
          <cell r="P399">
            <v>103420</v>
          </cell>
        </row>
        <row r="400">
          <cell r="A400" t="str">
            <v>3901</v>
          </cell>
          <cell r="B400" t="str">
            <v>Greenfield Commonwealth Virtual District</v>
          </cell>
          <cell r="C400">
            <v>0</v>
          </cell>
          <cell r="D400" t="str">
            <v>2500551</v>
          </cell>
          <cell r="E400">
            <v>176.15510458898001</v>
          </cell>
          <cell r="F400">
            <v>943</v>
          </cell>
          <cell r="G400">
            <v>18.680286806890773</v>
          </cell>
          <cell r="H400" t="str">
            <v>Yes</v>
          </cell>
          <cell r="I400" t="str">
            <v>Yes</v>
          </cell>
          <cell r="J400" t="str">
            <v>Yes</v>
          </cell>
          <cell r="K400">
            <v>135057</v>
          </cell>
          <cell r="L400">
            <v>26430</v>
          </cell>
          <cell r="M400">
            <v>84051</v>
          </cell>
          <cell r="N400">
            <v>97548</v>
          </cell>
          <cell r="O400">
            <v>181599</v>
          </cell>
          <cell r="P400">
            <v>343086</v>
          </cell>
        </row>
        <row r="401">
          <cell r="A401" t="str">
            <v>3902</v>
          </cell>
          <cell r="B401" t="str">
            <v>TEC Connections Academy Commonwealth Virtual School District</v>
          </cell>
          <cell r="C401">
            <v>0</v>
          </cell>
          <cell r="D401" t="str">
            <v>2500556</v>
          </cell>
          <cell r="E401">
            <v>400.41189964521607</v>
          </cell>
          <cell r="F401">
            <v>2514</v>
          </cell>
          <cell r="G401">
            <v>15.927283199889263</v>
          </cell>
          <cell r="H401" t="str">
            <v>Yes</v>
          </cell>
          <cell r="I401" t="str">
            <v>Yes</v>
          </cell>
          <cell r="J401" t="str">
            <v>Yes</v>
          </cell>
          <cell r="K401">
            <v>364734</v>
          </cell>
          <cell r="L401">
            <v>62932</v>
          </cell>
          <cell r="M401">
            <v>197610</v>
          </cell>
          <cell r="N401">
            <v>233845</v>
          </cell>
          <cell r="O401">
            <v>431455</v>
          </cell>
          <cell r="P401">
            <v>859121</v>
          </cell>
        </row>
        <row r="402">
          <cell r="A402">
            <v>9999</v>
          </cell>
          <cell r="B402" t="str">
            <v>State totals</v>
          </cell>
          <cell r="E402">
            <v>118142.99999999999</v>
          </cell>
          <cell r="K402">
            <v>94902126</v>
          </cell>
          <cell r="L402">
            <v>18957615</v>
          </cell>
          <cell r="M402">
            <v>59602969</v>
          </cell>
          <cell r="N402">
            <v>70214638</v>
          </cell>
          <cell r="O402">
            <v>129817607</v>
          </cell>
          <cell r="P402">
            <v>243677348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ublic Display"/>
      <sheetName val="LEA"/>
      <sheetName val="Sheet1"/>
      <sheetName val="Sheet2"/>
      <sheetName val="Sensitivity Analysis"/>
    </sheetNames>
    <sheetDataSet>
      <sheetData sheetId="0" refreshError="1"/>
      <sheetData sheetId="1" refreshError="1"/>
      <sheetData sheetId="2" refreshError="1">
        <row r="10">
          <cell r="C10">
            <v>2501650</v>
          </cell>
          <cell r="D10" t="str">
            <v>Abington School District</v>
          </cell>
          <cell r="E10">
            <v>177</v>
          </cell>
          <cell r="F10">
            <v>2582</v>
          </cell>
          <cell r="G10">
            <v>6.8551510457010065E-2</v>
          </cell>
          <cell r="H10">
            <v>16629</v>
          </cell>
          <cell r="I10">
            <v>1</v>
          </cell>
        </row>
        <row r="11">
          <cell r="C11">
            <v>2501710</v>
          </cell>
          <cell r="D11" t="str">
            <v>Acton-Boxborough Regional School District</v>
          </cell>
          <cell r="E11">
            <v>144</v>
          </cell>
          <cell r="F11">
            <v>6216</v>
          </cell>
          <cell r="G11">
            <v>2.3166023166023165E-2</v>
          </cell>
          <cell r="H11">
            <v>28473</v>
          </cell>
          <cell r="I11">
            <v>0</v>
          </cell>
        </row>
        <row r="12">
          <cell r="C12">
            <v>2501740</v>
          </cell>
          <cell r="D12" t="str">
            <v>Acushnet School District</v>
          </cell>
          <cell r="E12">
            <v>49</v>
          </cell>
          <cell r="F12">
            <v>998</v>
          </cell>
          <cell r="G12">
            <v>4.9098196392785572E-2</v>
          </cell>
          <cell r="H12">
            <v>10489</v>
          </cell>
          <cell r="I12">
            <v>1</v>
          </cell>
        </row>
        <row r="13">
          <cell r="C13">
            <v>2501780</v>
          </cell>
          <cell r="D13" t="str">
            <v>Adams-Cheshire School District</v>
          </cell>
          <cell r="E13">
            <v>203</v>
          </cell>
          <cell r="F13">
            <v>1574</v>
          </cell>
          <cell r="G13">
            <v>0.12897077509529861</v>
          </cell>
          <cell r="H13">
            <v>11999</v>
          </cell>
          <cell r="I13">
            <v>1</v>
          </cell>
        </row>
        <row r="14">
          <cell r="C14">
            <v>2501800</v>
          </cell>
          <cell r="D14" t="str">
            <v>Agawam School District</v>
          </cell>
          <cell r="E14">
            <v>444</v>
          </cell>
          <cell r="F14">
            <v>4128</v>
          </cell>
          <cell r="G14">
            <v>0.10755813953488372</v>
          </cell>
          <cell r="H14">
            <v>28735</v>
          </cell>
          <cell r="I14">
            <v>0</v>
          </cell>
        </row>
        <row r="15">
          <cell r="C15">
            <v>2501860</v>
          </cell>
          <cell r="D15" t="str">
            <v>Amesbury School District</v>
          </cell>
          <cell r="E15">
            <v>210</v>
          </cell>
          <cell r="F15">
            <v>2569</v>
          </cell>
          <cell r="G15">
            <v>8.1743869209809264E-2</v>
          </cell>
          <cell r="H15">
            <v>17068</v>
          </cell>
          <cell r="I15">
            <v>1</v>
          </cell>
        </row>
        <row r="16">
          <cell r="C16">
            <v>2501890</v>
          </cell>
          <cell r="D16" t="str">
            <v>Amherst School District</v>
          </cell>
          <cell r="E16">
            <v>145</v>
          </cell>
          <cell r="F16">
            <v>1336</v>
          </cell>
          <cell r="G16">
            <v>0.10853293413173652</v>
          </cell>
          <cell r="H16">
            <v>38713</v>
          </cell>
          <cell r="I16">
            <v>0</v>
          </cell>
        </row>
        <row r="17">
          <cell r="C17">
            <v>2501920</v>
          </cell>
          <cell r="D17" t="str">
            <v>Amherst-Pelham School District</v>
          </cell>
          <cell r="E17">
            <v>199</v>
          </cell>
          <cell r="F17">
            <v>1716</v>
          </cell>
          <cell r="G17">
            <v>0.11596736596736597</v>
          </cell>
          <cell r="H17">
            <v>43640</v>
          </cell>
          <cell r="I17">
            <v>0</v>
          </cell>
        </row>
        <row r="18">
          <cell r="C18">
            <v>2501950</v>
          </cell>
          <cell r="D18" t="str">
            <v>Andover School District</v>
          </cell>
          <cell r="E18">
            <v>260</v>
          </cell>
          <cell r="F18">
            <v>6858</v>
          </cell>
          <cell r="G18">
            <v>3.7911927675707204E-2</v>
          </cell>
          <cell r="H18">
            <v>34811</v>
          </cell>
          <cell r="I18">
            <v>0</v>
          </cell>
        </row>
        <row r="19">
          <cell r="C19">
            <v>2501980</v>
          </cell>
          <cell r="D19" t="str">
            <v>Arlington School District</v>
          </cell>
          <cell r="E19">
            <v>205</v>
          </cell>
          <cell r="F19">
            <v>6062</v>
          </cell>
          <cell r="G19">
            <v>3.3817222038931047E-2</v>
          </cell>
          <cell r="H19">
            <v>45316</v>
          </cell>
          <cell r="I19">
            <v>0</v>
          </cell>
        </row>
        <row r="20">
          <cell r="C20">
            <v>2502040</v>
          </cell>
          <cell r="D20" t="str">
            <v>Ashburnham-Westminster School District</v>
          </cell>
          <cell r="E20">
            <v>98</v>
          </cell>
          <cell r="F20">
            <v>2475</v>
          </cell>
          <cell r="G20">
            <v>3.9595959595959594E-2</v>
          </cell>
          <cell r="H20">
            <v>13713</v>
          </cell>
          <cell r="I20">
            <v>1</v>
          </cell>
        </row>
        <row r="21">
          <cell r="C21">
            <v>2502100</v>
          </cell>
          <cell r="D21" t="str">
            <v>Ashland School District</v>
          </cell>
          <cell r="E21">
            <v>122</v>
          </cell>
          <cell r="F21">
            <v>2948</v>
          </cell>
          <cell r="G21">
            <v>4.1383989145183174E-2</v>
          </cell>
          <cell r="H21">
            <v>17550</v>
          </cell>
          <cell r="I21">
            <v>1</v>
          </cell>
        </row>
        <row r="22">
          <cell r="C22">
            <v>2502160</v>
          </cell>
          <cell r="D22" t="str">
            <v>Athol-Royalston School District</v>
          </cell>
          <cell r="E22">
            <v>299</v>
          </cell>
          <cell r="F22">
            <v>2081</v>
          </cell>
          <cell r="G22">
            <v>0.14368092263334936</v>
          </cell>
          <cell r="H22">
            <v>13176</v>
          </cell>
          <cell r="I22">
            <v>1</v>
          </cell>
        </row>
        <row r="23">
          <cell r="C23">
            <v>2502190</v>
          </cell>
          <cell r="D23" t="str">
            <v>Attleboro School District</v>
          </cell>
          <cell r="E23">
            <v>692</v>
          </cell>
          <cell r="F23">
            <v>6786</v>
          </cell>
          <cell r="G23">
            <v>0.10197465369879163</v>
          </cell>
          <cell r="H23">
            <v>44393</v>
          </cell>
          <cell r="I23">
            <v>0</v>
          </cell>
        </row>
        <row r="24">
          <cell r="C24">
            <v>2502220</v>
          </cell>
          <cell r="D24" t="str">
            <v>Auburn School District</v>
          </cell>
          <cell r="E24">
            <v>120</v>
          </cell>
          <cell r="F24">
            <v>2452</v>
          </cell>
          <cell r="G24">
            <v>4.8939641109298535E-2</v>
          </cell>
          <cell r="H24">
            <v>16618</v>
          </cell>
          <cell r="I24">
            <v>1</v>
          </cell>
        </row>
        <row r="25">
          <cell r="C25">
            <v>2502250</v>
          </cell>
          <cell r="D25" t="str">
            <v>Avon School District</v>
          </cell>
          <cell r="E25">
            <v>39</v>
          </cell>
          <cell r="F25">
            <v>662</v>
          </cell>
          <cell r="G25">
            <v>5.8912386706948643E-2</v>
          </cell>
          <cell r="H25">
            <v>4524</v>
          </cell>
          <cell r="I25">
            <v>1</v>
          </cell>
        </row>
        <row r="26">
          <cell r="C26">
            <v>2500542</v>
          </cell>
          <cell r="D26" t="str">
            <v>Ayer-Shirley School District</v>
          </cell>
          <cell r="E26">
            <v>370</v>
          </cell>
          <cell r="F26">
            <v>2205</v>
          </cell>
          <cell r="G26">
            <v>0.16780045351473924</v>
          </cell>
          <cell r="H26">
            <v>15483</v>
          </cell>
          <cell r="I26">
            <v>1</v>
          </cell>
        </row>
        <row r="27">
          <cell r="C27">
            <v>2502310</v>
          </cell>
          <cell r="D27" t="str">
            <v>Barnstable School District</v>
          </cell>
          <cell r="E27">
            <v>732</v>
          </cell>
          <cell r="F27">
            <v>5503</v>
          </cell>
          <cell r="G27">
            <v>0.13301835362529529</v>
          </cell>
          <cell r="H27">
            <v>44856</v>
          </cell>
          <cell r="I27">
            <v>0</v>
          </cell>
        </row>
        <row r="28">
          <cell r="C28">
            <v>2502400</v>
          </cell>
          <cell r="D28" t="str">
            <v>Bedford School District</v>
          </cell>
          <cell r="E28">
            <v>68</v>
          </cell>
          <cell r="F28">
            <v>2392</v>
          </cell>
          <cell r="G28">
            <v>2.8428093645484948E-2</v>
          </cell>
          <cell r="H28">
            <v>14088</v>
          </cell>
          <cell r="I28">
            <v>1</v>
          </cell>
        </row>
        <row r="29">
          <cell r="C29">
            <v>2502430</v>
          </cell>
          <cell r="D29" t="str">
            <v>Belchertown School District</v>
          </cell>
          <cell r="E29">
            <v>155</v>
          </cell>
          <cell r="F29">
            <v>2637</v>
          </cell>
          <cell r="G29">
            <v>5.8778915434205534E-2</v>
          </cell>
          <cell r="H29">
            <v>14995</v>
          </cell>
          <cell r="I29">
            <v>1</v>
          </cell>
        </row>
        <row r="30">
          <cell r="C30">
            <v>2502460</v>
          </cell>
          <cell r="D30" t="str">
            <v>Bellingham School District</v>
          </cell>
          <cell r="E30">
            <v>135</v>
          </cell>
          <cell r="F30">
            <v>2752</v>
          </cell>
          <cell r="G30">
            <v>4.9055232558139532E-2</v>
          </cell>
          <cell r="H30">
            <v>17053</v>
          </cell>
          <cell r="I30">
            <v>1</v>
          </cell>
        </row>
        <row r="31">
          <cell r="C31">
            <v>2502490</v>
          </cell>
          <cell r="D31" t="str">
            <v>Belmont School District</v>
          </cell>
          <cell r="E31">
            <v>171</v>
          </cell>
          <cell r="F31">
            <v>4528</v>
          </cell>
          <cell r="G31">
            <v>3.7765017667844521E-2</v>
          </cell>
          <cell r="H31">
            <v>26156</v>
          </cell>
          <cell r="I31">
            <v>0</v>
          </cell>
        </row>
        <row r="32">
          <cell r="C32">
            <v>2502520</v>
          </cell>
          <cell r="D32" t="str">
            <v>Berkley School District</v>
          </cell>
          <cell r="E32">
            <v>45</v>
          </cell>
          <cell r="F32">
            <v>831</v>
          </cell>
          <cell r="G32">
            <v>5.4151624548736461E-2</v>
          </cell>
          <cell r="H32">
            <v>6526</v>
          </cell>
          <cell r="I32">
            <v>1</v>
          </cell>
        </row>
        <row r="33">
          <cell r="C33">
            <v>2502530</v>
          </cell>
          <cell r="D33" t="str">
            <v>Berkshire Hills School District</v>
          </cell>
          <cell r="E33">
            <v>91</v>
          </cell>
          <cell r="F33">
            <v>1297</v>
          </cell>
          <cell r="G33">
            <v>7.0161912104857366E-2</v>
          </cell>
          <cell r="H33">
            <v>10012</v>
          </cell>
          <cell r="I33">
            <v>1</v>
          </cell>
        </row>
        <row r="34">
          <cell r="C34">
            <v>2502550</v>
          </cell>
          <cell r="D34" t="str">
            <v>Berlin School District</v>
          </cell>
          <cell r="E34">
            <v>12</v>
          </cell>
          <cell r="F34">
            <v>236</v>
          </cell>
          <cell r="G34">
            <v>5.0847457627118647E-2</v>
          </cell>
          <cell r="H34">
            <v>2942</v>
          </cell>
          <cell r="I34">
            <v>1</v>
          </cell>
        </row>
        <row r="35">
          <cell r="C35">
            <v>2502580</v>
          </cell>
          <cell r="D35" t="str">
            <v>Berlin-Boylston School District</v>
          </cell>
          <cell r="E35">
            <v>19</v>
          </cell>
          <cell r="F35">
            <v>579</v>
          </cell>
          <cell r="G35">
            <v>3.281519861830743E-2</v>
          </cell>
          <cell r="H35">
            <v>7413</v>
          </cell>
          <cell r="I35">
            <v>1</v>
          </cell>
        </row>
        <row r="36">
          <cell r="C36">
            <v>2502640</v>
          </cell>
          <cell r="D36" t="str">
            <v>Beverly School District</v>
          </cell>
          <cell r="E36">
            <v>506</v>
          </cell>
          <cell r="F36">
            <v>5418</v>
          </cell>
          <cell r="G36">
            <v>9.3392395717977111E-2</v>
          </cell>
          <cell r="H36">
            <v>41407</v>
          </cell>
          <cell r="I36">
            <v>0</v>
          </cell>
        </row>
        <row r="37">
          <cell r="C37">
            <v>2502670</v>
          </cell>
          <cell r="D37" t="str">
            <v>Billerica School District</v>
          </cell>
          <cell r="E37">
            <v>318</v>
          </cell>
          <cell r="F37">
            <v>7116</v>
          </cell>
          <cell r="G37">
            <v>4.4688026981450253E-2</v>
          </cell>
          <cell r="H37">
            <v>42565</v>
          </cell>
          <cell r="I37">
            <v>0</v>
          </cell>
        </row>
        <row r="38">
          <cell r="C38">
            <v>2502715</v>
          </cell>
          <cell r="D38" t="str">
            <v>Blackstone-Millville School District</v>
          </cell>
          <cell r="E38">
            <v>119</v>
          </cell>
          <cell r="F38">
            <v>2221</v>
          </cell>
          <cell r="G38">
            <v>5.3579468707789284E-2</v>
          </cell>
          <cell r="H38">
            <v>12527</v>
          </cell>
          <cell r="I38">
            <v>1</v>
          </cell>
        </row>
        <row r="39">
          <cell r="C39">
            <v>2502790</v>
          </cell>
          <cell r="D39" t="str">
            <v>Boston School District</v>
          </cell>
          <cell r="E39">
            <v>21309</v>
          </cell>
          <cell r="F39">
            <v>75249</v>
          </cell>
          <cell r="G39">
            <v>0.28317984292150061</v>
          </cell>
          <cell r="H39">
            <v>670832</v>
          </cell>
          <cell r="I39">
            <v>0</v>
          </cell>
        </row>
        <row r="40">
          <cell r="C40">
            <v>2502820</v>
          </cell>
          <cell r="D40" t="str">
            <v>Bourne School District</v>
          </cell>
          <cell r="E40">
            <v>276</v>
          </cell>
          <cell r="F40">
            <v>2445</v>
          </cell>
          <cell r="G40">
            <v>0.11288343558282209</v>
          </cell>
          <cell r="H40">
            <v>19590</v>
          </cell>
          <cell r="I40">
            <v>1</v>
          </cell>
        </row>
        <row r="41">
          <cell r="C41">
            <v>2502880</v>
          </cell>
          <cell r="D41" t="str">
            <v>Boxford School District</v>
          </cell>
          <cell r="E41">
            <v>75</v>
          </cell>
          <cell r="F41">
            <v>882</v>
          </cell>
          <cell r="G41">
            <v>8.5034013605442174E-2</v>
          </cell>
          <cell r="H41">
            <v>8355</v>
          </cell>
          <cell r="I41">
            <v>1</v>
          </cell>
        </row>
        <row r="42">
          <cell r="C42">
            <v>2502910</v>
          </cell>
          <cell r="D42" t="str">
            <v>Boylston School District</v>
          </cell>
          <cell r="E42">
            <v>12</v>
          </cell>
          <cell r="F42">
            <v>378</v>
          </cell>
          <cell r="G42">
            <v>3.1746031746031744E-2</v>
          </cell>
          <cell r="H42">
            <v>4471</v>
          </cell>
          <cell r="I42">
            <v>1</v>
          </cell>
        </row>
        <row r="43">
          <cell r="C43">
            <v>2502940</v>
          </cell>
          <cell r="D43" t="str">
            <v>Braintree School District</v>
          </cell>
          <cell r="E43">
            <v>360</v>
          </cell>
          <cell r="F43">
            <v>5911</v>
          </cell>
          <cell r="G43">
            <v>6.090340043985789E-2</v>
          </cell>
          <cell r="H43">
            <v>37121</v>
          </cell>
          <cell r="I43">
            <v>0</v>
          </cell>
        </row>
        <row r="44">
          <cell r="C44">
            <v>2502970</v>
          </cell>
          <cell r="D44" t="str">
            <v>Brewster School District</v>
          </cell>
          <cell r="E44">
            <v>41</v>
          </cell>
          <cell r="F44">
            <v>435</v>
          </cell>
          <cell r="G44">
            <v>9.4252873563218389E-2</v>
          </cell>
          <cell r="H44">
            <v>9756</v>
          </cell>
          <cell r="I44">
            <v>1</v>
          </cell>
        </row>
        <row r="45">
          <cell r="C45">
            <v>2503030</v>
          </cell>
          <cell r="D45" t="str">
            <v>Bridgewater-Raynham School District</v>
          </cell>
          <cell r="E45">
            <v>485</v>
          </cell>
          <cell r="F45">
            <v>6199</v>
          </cell>
          <cell r="G45">
            <v>7.823842555250847E-2</v>
          </cell>
          <cell r="H45">
            <v>41190</v>
          </cell>
          <cell r="I45">
            <v>0</v>
          </cell>
        </row>
        <row r="46">
          <cell r="C46">
            <v>2503060</v>
          </cell>
          <cell r="D46" t="str">
            <v>Brimfield School District</v>
          </cell>
          <cell r="E46">
            <v>23</v>
          </cell>
          <cell r="F46">
            <v>277</v>
          </cell>
          <cell r="G46">
            <v>8.3032490974729242E-2</v>
          </cell>
          <cell r="H46">
            <v>3647</v>
          </cell>
          <cell r="I46">
            <v>1</v>
          </cell>
        </row>
        <row r="47">
          <cell r="C47">
            <v>2503090</v>
          </cell>
          <cell r="D47" t="str">
            <v>Brockton School District</v>
          </cell>
          <cell r="E47">
            <v>3340</v>
          </cell>
          <cell r="F47">
            <v>16227</v>
          </cell>
          <cell r="G47">
            <v>0.20582978985641215</v>
          </cell>
          <cell r="H47">
            <v>97290</v>
          </cell>
          <cell r="I47">
            <v>0</v>
          </cell>
        </row>
        <row r="48">
          <cell r="C48">
            <v>2503120</v>
          </cell>
          <cell r="D48" t="str">
            <v>Brookfield School District</v>
          </cell>
          <cell r="E48">
            <v>35</v>
          </cell>
          <cell r="F48">
            <v>248</v>
          </cell>
          <cell r="G48">
            <v>0.14112903225806453</v>
          </cell>
          <cell r="H48">
            <v>3465</v>
          </cell>
          <cell r="I48">
            <v>1</v>
          </cell>
        </row>
        <row r="49">
          <cell r="C49">
            <v>2503150</v>
          </cell>
          <cell r="D49" t="str">
            <v>Brookline School District</v>
          </cell>
          <cell r="E49">
            <v>359</v>
          </cell>
          <cell r="F49">
            <v>6991</v>
          </cell>
          <cell r="G49">
            <v>5.1351737948791304E-2</v>
          </cell>
          <cell r="H49">
            <v>60974</v>
          </cell>
          <cell r="I49">
            <v>0</v>
          </cell>
        </row>
        <row r="50">
          <cell r="C50">
            <v>2503240</v>
          </cell>
          <cell r="D50" t="str">
            <v>Burlington School District</v>
          </cell>
          <cell r="E50">
            <v>149</v>
          </cell>
          <cell r="F50">
            <v>3998</v>
          </cell>
          <cell r="G50">
            <v>3.7268634317158579E-2</v>
          </cell>
          <cell r="H50">
            <v>25911</v>
          </cell>
          <cell r="I50">
            <v>0</v>
          </cell>
        </row>
        <row r="51">
          <cell r="C51">
            <v>2503270</v>
          </cell>
          <cell r="D51" t="str">
            <v>Cambridge School District</v>
          </cell>
          <cell r="E51">
            <v>874</v>
          </cell>
          <cell r="F51">
            <v>7499</v>
          </cell>
          <cell r="G51">
            <v>0.11654887318309108</v>
          </cell>
          <cell r="H51">
            <v>111270</v>
          </cell>
          <cell r="I51">
            <v>0</v>
          </cell>
        </row>
        <row r="52">
          <cell r="C52">
            <v>2503300</v>
          </cell>
          <cell r="D52" t="str">
            <v>Canton School District</v>
          </cell>
          <cell r="E52">
            <v>166</v>
          </cell>
          <cell r="F52">
            <v>3765</v>
          </cell>
          <cell r="G52">
            <v>4.4090305444887117E-2</v>
          </cell>
          <cell r="H52">
            <v>22424</v>
          </cell>
          <cell r="I52">
            <v>0</v>
          </cell>
        </row>
        <row r="53">
          <cell r="C53">
            <v>2503330</v>
          </cell>
          <cell r="D53" t="str">
            <v>Carlisle School District</v>
          </cell>
          <cell r="E53">
            <v>12</v>
          </cell>
          <cell r="F53">
            <v>713</v>
          </cell>
          <cell r="G53">
            <v>1.6830294530154277E-2</v>
          </cell>
          <cell r="H53">
            <v>5132</v>
          </cell>
          <cell r="I53">
            <v>1</v>
          </cell>
        </row>
        <row r="54">
          <cell r="C54">
            <v>2503360</v>
          </cell>
          <cell r="D54" t="str">
            <v>Carver School District</v>
          </cell>
          <cell r="E54">
            <v>131</v>
          </cell>
          <cell r="F54">
            <v>1883</v>
          </cell>
          <cell r="G54">
            <v>6.9569835369091879E-2</v>
          </cell>
          <cell r="H54">
            <v>11922</v>
          </cell>
          <cell r="I54">
            <v>1</v>
          </cell>
        </row>
        <row r="55">
          <cell r="C55">
            <v>2503390</v>
          </cell>
          <cell r="D55" t="str">
            <v>Central Berkshire School District</v>
          </cell>
          <cell r="E55">
            <v>188</v>
          </cell>
          <cell r="F55">
            <v>1936</v>
          </cell>
          <cell r="G55">
            <v>9.7107438016528921E-2</v>
          </cell>
          <cell r="H55">
            <v>13316</v>
          </cell>
          <cell r="I55">
            <v>1</v>
          </cell>
        </row>
        <row r="56">
          <cell r="C56">
            <v>2503510</v>
          </cell>
          <cell r="D56" t="str">
            <v>Chelmsford School District</v>
          </cell>
          <cell r="E56">
            <v>276</v>
          </cell>
          <cell r="F56">
            <v>6027</v>
          </cell>
          <cell r="G56">
            <v>4.5793927327028375E-2</v>
          </cell>
          <cell r="H56">
            <v>35752</v>
          </cell>
          <cell r="I56">
            <v>0</v>
          </cell>
        </row>
        <row r="57">
          <cell r="C57">
            <v>2503540</v>
          </cell>
          <cell r="D57" t="str">
            <v>Chelsea School District</v>
          </cell>
          <cell r="E57">
            <v>1959</v>
          </cell>
          <cell r="F57">
            <v>6150</v>
          </cell>
          <cell r="G57">
            <v>0.31853658536585366</v>
          </cell>
          <cell r="H57">
            <v>38205</v>
          </cell>
          <cell r="I57">
            <v>0</v>
          </cell>
        </row>
        <row r="58">
          <cell r="C58">
            <v>2500014</v>
          </cell>
          <cell r="D58" t="str">
            <v>Chesterfield-Goshen School District</v>
          </cell>
          <cell r="E58">
            <v>6</v>
          </cell>
          <cell r="F58">
            <v>160</v>
          </cell>
          <cell r="G58">
            <v>3.7499999999999999E-2</v>
          </cell>
          <cell r="H58">
            <v>2330</v>
          </cell>
          <cell r="I58">
            <v>1</v>
          </cell>
        </row>
        <row r="59">
          <cell r="C59">
            <v>2503660</v>
          </cell>
          <cell r="D59" t="str">
            <v>Chicopee School District</v>
          </cell>
          <cell r="E59">
            <v>1662</v>
          </cell>
          <cell r="F59">
            <v>7789</v>
          </cell>
          <cell r="G59">
            <v>0.21337784054435743</v>
          </cell>
          <cell r="H59">
            <v>55876</v>
          </cell>
          <cell r="I59">
            <v>0</v>
          </cell>
        </row>
        <row r="60">
          <cell r="C60">
            <v>2503720</v>
          </cell>
          <cell r="D60" t="str">
            <v>Clarksburg School District</v>
          </cell>
          <cell r="E60">
            <v>16</v>
          </cell>
          <cell r="F60">
            <v>169</v>
          </cell>
          <cell r="G60">
            <v>9.4674556213017749E-2</v>
          </cell>
          <cell r="H60">
            <v>1645</v>
          </cell>
          <cell r="I60">
            <v>1</v>
          </cell>
        </row>
        <row r="61">
          <cell r="C61">
            <v>2503750</v>
          </cell>
          <cell r="D61" t="str">
            <v>Clinton School District</v>
          </cell>
          <cell r="E61">
            <v>202</v>
          </cell>
          <cell r="F61">
            <v>1966</v>
          </cell>
          <cell r="G61">
            <v>0.10274669379450661</v>
          </cell>
          <cell r="H61">
            <v>13967</v>
          </cell>
          <cell r="I61">
            <v>1</v>
          </cell>
        </row>
        <row r="62">
          <cell r="C62">
            <v>2503780</v>
          </cell>
          <cell r="D62" t="str">
            <v>Cohasset School District</v>
          </cell>
          <cell r="E62">
            <v>93</v>
          </cell>
          <cell r="F62">
            <v>1715</v>
          </cell>
          <cell r="G62">
            <v>5.4227405247813408E-2</v>
          </cell>
          <cell r="H62">
            <v>7834</v>
          </cell>
          <cell r="I62">
            <v>1</v>
          </cell>
        </row>
        <row r="63">
          <cell r="C63">
            <v>2503840</v>
          </cell>
          <cell r="D63" t="str">
            <v>Concord School District</v>
          </cell>
          <cell r="E63">
            <v>76</v>
          </cell>
          <cell r="F63">
            <v>2107</v>
          </cell>
          <cell r="G63">
            <v>3.6070242050308496E-2</v>
          </cell>
          <cell r="H63">
            <v>18687</v>
          </cell>
          <cell r="I63">
            <v>1</v>
          </cell>
        </row>
        <row r="64">
          <cell r="C64">
            <v>2503870</v>
          </cell>
          <cell r="D64" t="str">
            <v>Concord-Carlisle School District</v>
          </cell>
          <cell r="E64">
            <v>35</v>
          </cell>
          <cell r="F64">
            <v>1549</v>
          </cell>
          <cell r="G64">
            <v>2.2595222724338282E-2</v>
          </cell>
          <cell r="H64">
            <v>23819</v>
          </cell>
          <cell r="I64">
            <v>0</v>
          </cell>
        </row>
        <row r="65">
          <cell r="C65">
            <v>2503900</v>
          </cell>
          <cell r="D65" t="str">
            <v>Conway School District</v>
          </cell>
          <cell r="E65">
            <v>8</v>
          </cell>
          <cell r="F65">
            <v>136</v>
          </cell>
          <cell r="G65">
            <v>5.8823529411764705E-2</v>
          </cell>
          <cell r="H65">
            <v>1871</v>
          </cell>
          <cell r="I65">
            <v>1</v>
          </cell>
        </row>
        <row r="66">
          <cell r="C66">
            <v>2503990</v>
          </cell>
          <cell r="D66" t="str">
            <v>Danvers School District</v>
          </cell>
          <cell r="E66">
            <v>228</v>
          </cell>
          <cell r="F66">
            <v>4097</v>
          </cell>
          <cell r="G66">
            <v>5.5650475958018059E-2</v>
          </cell>
          <cell r="H66">
            <v>27771</v>
          </cell>
          <cell r="I66">
            <v>0</v>
          </cell>
        </row>
        <row r="67">
          <cell r="C67">
            <v>2504020</v>
          </cell>
          <cell r="D67" t="str">
            <v>Dartmouth School District</v>
          </cell>
          <cell r="E67">
            <v>268</v>
          </cell>
          <cell r="F67">
            <v>4503</v>
          </cell>
          <cell r="G67">
            <v>5.9515878303353323E-2</v>
          </cell>
          <cell r="H67">
            <v>34663</v>
          </cell>
          <cell r="I67">
            <v>0</v>
          </cell>
        </row>
        <row r="68">
          <cell r="C68">
            <v>2504050</v>
          </cell>
          <cell r="D68" t="str">
            <v>Dedham School District</v>
          </cell>
          <cell r="E68">
            <v>220</v>
          </cell>
          <cell r="F68">
            <v>3707</v>
          </cell>
          <cell r="G68">
            <v>5.9347181008902079E-2</v>
          </cell>
          <cell r="H68">
            <v>25691</v>
          </cell>
          <cell r="I68">
            <v>0</v>
          </cell>
        </row>
        <row r="69">
          <cell r="C69">
            <v>2504080</v>
          </cell>
          <cell r="D69" t="str">
            <v>Deerfield School District</v>
          </cell>
          <cell r="E69">
            <v>21</v>
          </cell>
          <cell r="F69">
            <v>399</v>
          </cell>
          <cell r="G69">
            <v>5.2631578947368418E-2</v>
          </cell>
          <cell r="H69">
            <v>5051</v>
          </cell>
          <cell r="I69">
            <v>1</v>
          </cell>
        </row>
        <row r="70">
          <cell r="C70">
            <v>2504140</v>
          </cell>
          <cell r="D70" t="str">
            <v>Dennis-Yarmouth School District</v>
          </cell>
          <cell r="E70">
            <v>467</v>
          </cell>
          <cell r="F70">
            <v>3740</v>
          </cell>
          <cell r="G70">
            <v>0.1248663101604278</v>
          </cell>
          <cell r="H70">
            <v>37738</v>
          </cell>
          <cell r="I70">
            <v>0</v>
          </cell>
        </row>
        <row r="71">
          <cell r="C71">
            <v>2504200</v>
          </cell>
          <cell r="D71" t="str">
            <v>Dighton-Rehoboth School District</v>
          </cell>
          <cell r="E71">
            <v>165</v>
          </cell>
          <cell r="F71">
            <v>3425</v>
          </cell>
          <cell r="G71">
            <v>4.8175182481751823E-2</v>
          </cell>
          <cell r="H71">
            <v>19037</v>
          </cell>
          <cell r="I71">
            <v>1</v>
          </cell>
        </row>
        <row r="72">
          <cell r="C72">
            <v>2504230</v>
          </cell>
          <cell r="D72" t="str">
            <v>Douglas School District</v>
          </cell>
          <cell r="E72">
            <v>77</v>
          </cell>
          <cell r="F72">
            <v>1665</v>
          </cell>
          <cell r="G72">
            <v>4.6246246246246243E-2</v>
          </cell>
          <cell r="H72">
            <v>8695</v>
          </cell>
          <cell r="I72">
            <v>1</v>
          </cell>
        </row>
        <row r="73">
          <cell r="C73">
            <v>2504260</v>
          </cell>
          <cell r="D73" t="str">
            <v>Dover School District</v>
          </cell>
          <cell r="E73">
            <v>14</v>
          </cell>
          <cell r="F73">
            <v>610</v>
          </cell>
          <cell r="G73">
            <v>2.2950819672131147E-2</v>
          </cell>
          <cell r="H73">
            <v>5809</v>
          </cell>
          <cell r="I73">
            <v>1</v>
          </cell>
        </row>
        <row r="74">
          <cell r="C74">
            <v>2504290</v>
          </cell>
          <cell r="D74" t="str">
            <v>Dover-Sherborn School District</v>
          </cell>
          <cell r="E74">
            <v>52</v>
          </cell>
          <cell r="F74">
            <v>1472</v>
          </cell>
          <cell r="G74">
            <v>3.5326086956521736E-2</v>
          </cell>
          <cell r="H74">
            <v>10166</v>
          </cell>
          <cell r="I74">
            <v>1</v>
          </cell>
        </row>
        <row r="75">
          <cell r="C75">
            <v>2504320</v>
          </cell>
          <cell r="D75" t="str">
            <v>Dracut School District</v>
          </cell>
          <cell r="E75">
            <v>386</v>
          </cell>
          <cell r="F75">
            <v>5122</v>
          </cell>
          <cell r="G75">
            <v>7.5361187036313934E-2</v>
          </cell>
          <cell r="H75">
            <v>31156</v>
          </cell>
          <cell r="I75">
            <v>0</v>
          </cell>
        </row>
        <row r="76">
          <cell r="C76">
            <v>2504360</v>
          </cell>
          <cell r="D76" t="str">
            <v>Dudley-Charlton Regional School District</v>
          </cell>
          <cell r="E76">
            <v>260</v>
          </cell>
          <cell r="F76">
            <v>4318</v>
          </cell>
          <cell r="G76">
            <v>6.0213061602593793E-2</v>
          </cell>
          <cell r="H76">
            <v>25018</v>
          </cell>
          <cell r="I76">
            <v>0</v>
          </cell>
        </row>
        <row r="77">
          <cell r="C77">
            <v>2504410</v>
          </cell>
          <cell r="D77" t="str">
            <v>Duxbury School District</v>
          </cell>
          <cell r="E77">
            <v>109</v>
          </cell>
          <cell r="F77">
            <v>3317</v>
          </cell>
          <cell r="G77">
            <v>3.2861018993066024E-2</v>
          </cell>
          <cell r="H77">
            <v>15626</v>
          </cell>
          <cell r="I77">
            <v>1</v>
          </cell>
        </row>
        <row r="78">
          <cell r="C78">
            <v>2504440</v>
          </cell>
          <cell r="D78" t="str">
            <v>East Bridgewater School District</v>
          </cell>
          <cell r="E78">
            <v>152</v>
          </cell>
          <cell r="F78">
            <v>2487</v>
          </cell>
          <cell r="G78">
            <v>6.1117812625653398E-2</v>
          </cell>
          <cell r="H78">
            <v>14316</v>
          </cell>
          <cell r="I78">
            <v>1</v>
          </cell>
        </row>
        <row r="79">
          <cell r="C79">
            <v>2504500</v>
          </cell>
          <cell r="D79" t="str">
            <v>East Longmeadow School District</v>
          </cell>
          <cell r="E79">
            <v>210</v>
          </cell>
          <cell r="F79">
            <v>2689</v>
          </cell>
          <cell r="G79">
            <v>7.8095946448493866E-2</v>
          </cell>
          <cell r="H79">
            <v>15884</v>
          </cell>
          <cell r="I79">
            <v>1</v>
          </cell>
        </row>
        <row r="80">
          <cell r="C80">
            <v>2504530</v>
          </cell>
          <cell r="D80" t="str">
            <v>Eastham School District</v>
          </cell>
          <cell r="E80">
            <v>12</v>
          </cell>
          <cell r="F80">
            <v>188</v>
          </cell>
          <cell r="G80">
            <v>6.3829787234042548E-2</v>
          </cell>
          <cell r="H80">
            <v>4919</v>
          </cell>
          <cell r="I80">
            <v>1</v>
          </cell>
        </row>
        <row r="81">
          <cell r="C81">
            <v>2504590</v>
          </cell>
          <cell r="D81" t="str">
            <v>Easthampton School District</v>
          </cell>
          <cell r="E81">
            <v>186</v>
          </cell>
          <cell r="F81">
            <v>1923</v>
          </cell>
          <cell r="G81">
            <v>9.6723868954758194E-2</v>
          </cell>
          <cell r="H81">
            <v>16432</v>
          </cell>
          <cell r="I81">
            <v>1</v>
          </cell>
        </row>
        <row r="82">
          <cell r="C82">
            <v>2504620</v>
          </cell>
          <cell r="D82" t="str">
            <v>Easton School District</v>
          </cell>
          <cell r="E82">
            <v>153</v>
          </cell>
          <cell r="F82">
            <v>3956</v>
          </cell>
          <cell r="G82">
            <v>3.8675429726996967E-2</v>
          </cell>
          <cell r="H82">
            <v>23534</v>
          </cell>
          <cell r="I82">
            <v>0</v>
          </cell>
        </row>
        <row r="83">
          <cell r="C83">
            <v>2509090</v>
          </cell>
          <cell r="D83" t="str">
            <v>Edgartown School District</v>
          </cell>
          <cell r="E83">
            <v>30</v>
          </cell>
          <cell r="F83">
            <v>392</v>
          </cell>
          <cell r="G83">
            <v>7.6530612244897961E-2</v>
          </cell>
          <cell r="H83">
            <v>4242</v>
          </cell>
          <cell r="I83">
            <v>1</v>
          </cell>
        </row>
        <row r="84">
          <cell r="C84">
            <v>2504710</v>
          </cell>
          <cell r="D84" t="str">
            <v>Erving School District</v>
          </cell>
          <cell r="E84">
            <v>26</v>
          </cell>
          <cell r="F84">
            <v>158</v>
          </cell>
          <cell r="G84">
            <v>0.16455696202531644</v>
          </cell>
          <cell r="H84">
            <v>1775</v>
          </cell>
          <cell r="I84">
            <v>1</v>
          </cell>
        </row>
        <row r="85">
          <cell r="C85">
            <v>2504770</v>
          </cell>
          <cell r="D85" t="str">
            <v>Everett School District</v>
          </cell>
          <cell r="E85">
            <v>1200</v>
          </cell>
          <cell r="F85">
            <v>6632</v>
          </cell>
          <cell r="G85">
            <v>0.18094089264173704</v>
          </cell>
          <cell r="H85">
            <v>44071</v>
          </cell>
          <cell r="I85">
            <v>0</v>
          </cell>
        </row>
        <row r="86">
          <cell r="C86">
            <v>2504800</v>
          </cell>
          <cell r="D86" t="str">
            <v>Fairhaven School District</v>
          </cell>
          <cell r="E86">
            <v>223</v>
          </cell>
          <cell r="F86">
            <v>2199</v>
          </cell>
          <cell r="G86">
            <v>0.10140973169622555</v>
          </cell>
          <cell r="H86">
            <v>16164</v>
          </cell>
          <cell r="I86">
            <v>1</v>
          </cell>
        </row>
        <row r="87">
          <cell r="C87">
            <v>2525010</v>
          </cell>
          <cell r="D87" t="str">
            <v>Fairhaven/New Bedford School Districts in Acushnet (9-12)</v>
          </cell>
          <cell r="E87">
            <v>36</v>
          </cell>
          <cell r="F87">
            <v>553</v>
          </cell>
          <cell r="G87">
            <v>6.50994575045208E-2</v>
          </cell>
          <cell r="H87">
            <v>10489</v>
          </cell>
          <cell r="I87">
            <v>1</v>
          </cell>
        </row>
        <row r="88">
          <cell r="C88">
            <v>2504830</v>
          </cell>
          <cell r="D88" t="str">
            <v>Fall River School District</v>
          </cell>
          <cell r="E88">
            <v>2789</v>
          </cell>
          <cell r="F88">
            <v>12722</v>
          </cell>
          <cell r="G88">
            <v>0.21922653670806477</v>
          </cell>
          <cell r="H88">
            <v>90488</v>
          </cell>
          <cell r="I88">
            <v>0</v>
          </cell>
        </row>
        <row r="89">
          <cell r="C89">
            <v>2504860</v>
          </cell>
          <cell r="D89" t="str">
            <v>Falmouth School District</v>
          </cell>
          <cell r="E89">
            <v>316</v>
          </cell>
          <cell r="F89">
            <v>3709</v>
          </cell>
          <cell r="G89">
            <v>8.5198166621730922E-2</v>
          </cell>
          <cell r="H89">
            <v>31298</v>
          </cell>
          <cell r="I89">
            <v>0</v>
          </cell>
        </row>
        <row r="90">
          <cell r="C90">
            <v>2513321</v>
          </cell>
          <cell r="D90" t="str">
            <v>Farmington River Regional School District</v>
          </cell>
          <cell r="E90">
            <v>9</v>
          </cell>
          <cell r="F90">
            <v>136</v>
          </cell>
          <cell r="G90">
            <v>6.6176470588235295E-2</v>
          </cell>
          <cell r="H90">
            <v>2443</v>
          </cell>
          <cell r="I90">
            <v>1</v>
          </cell>
        </row>
        <row r="91">
          <cell r="C91">
            <v>2504890</v>
          </cell>
          <cell r="D91" t="str">
            <v>Fitchburg School District</v>
          </cell>
          <cell r="E91">
            <v>1298</v>
          </cell>
          <cell r="F91">
            <v>6120</v>
          </cell>
          <cell r="G91">
            <v>0.21209150326797385</v>
          </cell>
          <cell r="H91">
            <v>41389</v>
          </cell>
          <cell r="I91">
            <v>0</v>
          </cell>
        </row>
        <row r="92">
          <cell r="C92">
            <v>2504920</v>
          </cell>
          <cell r="D92" t="str">
            <v>Florida School District</v>
          </cell>
          <cell r="E92">
            <v>14</v>
          </cell>
          <cell r="F92">
            <v>76</v>
          </cell>
          <cell r="G92">
            <v>0.18421052631578946</v>
          </cell>
          <cell r="H92">
            <v>846</v>
          </cell>
          <cell r="I92">
            <v>1</v>
          </cell>
        </row>
        <row r="93">
          <cell r="C93">
            <v>2504950</v>
          </cell>
          <cell r="D93" t="str">
            <v>Foxborough School District</v>
          </cell>
          <cell r="E93">
            <v>125</v>
          </cell>
          <cell r="F93">
            <v>3091</v>
          </cell>
          <cell r="G93">
            <v>4.0439987059204138E-2</v>
          </cell>
          <cell r="H93">
            <v>17532</v>
          </cell>
          <cell r="I93">
            <v>1</v>
          </cell>
        </row>
        <row r="94">
          <cell r="C94">
            <v>2504980</v>
          </cell>
          <cell r="D94" t="str">
            <v>Framingham School District</v>
          </cell>
          <cell r="E94">
            <v>1214</v>
          </cell>
          <cell r="F94">
            <v>9728</v>
          </cell>
          <cell r="G94">
            <v>0.12479440789473684</v>
          </cell>
          <cell r="H94">
            <v>72268</v>
          </cell>
          <cell r="I94">
            <v>0</v>
          </cell>
        </row>
        <row r="95">
          <cell r="C95">
            <v>2505010</v>
          </cell>
          <cell r="D95" t="str">
            <v>Franklin School District</v>
          </cell>
          <cell r="E95">
            <v>185</v>
          </cell>
          <cell r="F95">
            <v>6893</v>
          </cell>
          <cell r="G95">
            <v>2.6838821993326562E-2</v>
          </cell>
          <cell r="H95">
            <v>32868</v>
          </cell>
          <cell r="I95">
            <v>0</v>
          </cell>
        </row>
        <row r="96">
          <cell r="C96">
            <v>2505070</v>
          </cell>
          <cell r="D96" t="str">
            <v>Freetown-Lakeville School District</v>
          </cell>
          <cell r="E96">
            <v>172</v>
          </cell>
          <cell r="F96">
            <v>3559</v>
          </cell>
          <cell r="G96">
            <v>4.8328182073616187E-2</v>
          </cell>
          <cell r="H96">
            <v>20042</v>
          </cell>
          <cell r="I96">
            <v>0</v>
          </cell>
        </row>
        <row r="97">
          <cell r="C97">
            <v>2505100</v>
          </cell>
          <cell r="D97" t="str">
            <v>Frontier School District</v>
          </cell>
          <cell r="E97">
            <v>40</v>
          </cell>
          <cell r="F97">
            <v>771</v>
          </cell>
          <cell r="G97">
            <v>5.1880674448767837E-2</v>
          </cell>
          <cell r="H97">
            <v>12030</v>
          </cell>
          <cell r="I97">
            <v>1</v>
          </cell>
        </row>
        <row r="98">
          <cell r="C98">
            <v>2505130</v>
          </cell>
          <cell r="D98" t="str">
            <v>Gardner School District</v>
          </cell>
          <cell r="E98">
            <v>555</v>
          </cell>
          <cell r="F98">
            <v>2807</v>
          </cell>
          <cell r="G98">
            <v>0.19771998574991093</v>
          </cell>
          <cell r="H98">
            <v>20765</v>
          </cell>
          <cell r="I98">
            <v>0</v>
          </cell>
        </row>
        <row r="99">
          <cell r="C99">
            <v>2505160</v>
          </cell>
          <cell r="D99" t="str">
            <v>Gateway School District</v>
          </cell>
          <cell r="E99">
            <v>113</v>
          </cell>
          <cell r="F99">
            <v>1204</v>
          </cell>
          <cell r="G99">
            <v>9.3853820598006649E-2</v>
          </cell>
          <cell r="H99">
            <v>8002</v>
          </cell>
          <cell r="I99">
            <v>1</v>
          </cell>
        </row>
        <row r="100">
          <cell r="C100">
            <v>2505220</v>
          </cell>
          <cell r="D100" t="str">
            <v>Georgetown School District</v>
          </cell>
          <cell r="E100">
            <v>51</v>
          </cell>
          <cell r="F100">
            <v>1672</v>
          </cell>
          <cell r="G100">
            <v>3.0502392344497607E-2</v>
          </cell>
          <cell r="H100">
            <v>8578</v>
          </cell>
          <cell r="I100">
            <v>1</v>
          </cell>
        </row>
        <row r="101">
          <cell r="C101">
            <v>2505270</v>
          </cell>
          <cell r="D101" t="str">
            <v>Gill-Montague School District</v>
          </cell>
          <cell r="E101">
            <v>234</v>
          </cell>
          <cell r="F101">
            <v>1307</v>
          </cell>
          <cell r="G101">
            <v>0.17903596021423107</v>
          </cell>
          <cell r="H101">
            <v>11574</v>
          </cell>
          <cell r="I101">
            <v>1</v>
          </cell>
        </row>
        <row r="102">
          <cell r="C102">
            <v>2505280</v>
          </cell>
          <cell r="D102" t="str">
            <v>Gloucester School District</v>
          </cell>
          <cell r="E102">
            <v>485</v>
          </cell>
          <cell r="F102">
            <v>3945</v>
          </cell>
          <cell r="G102">
            <v>0.12294043092522181</v>
          </cell>
          <cell r="H102">
            <v>30178</v>
          </cell>
          <cell r="I102">
            <v>0</v>
          </cell>
        </row>
        <row r="103">
          <cell r="C103">
            <v>2505340</v>
          </cell>
          <cell r="D103" t="str">
            <v>Gosnold School District</v>
          </cell>
          <cell r="E103">
            <v>1</v>
          </cell>
          <cell r="F103">
            <v>6</v>
          </cell>
          <cell r="G103">
            <v>0.16666666666666666</v>
          </cell>
          <cell r="H103">
            <v>78</v>
          </cell>
          <cell r="I103">
            <v>1</v>
          </cell>
        </row>
        <row r="104">
          <cell r="C104">
            <v>2505370</v>
          </cell>
          <cell r="D104" t="str">
            <v>Grafton School District</v>
          </cell>
          <cell r="E104">
            <v>116</v>
          </cell>
          <cell r="F104">
            <v>3140</v>
          </cell>
          <cell r="G104">
            <v>3.6942675159235668E-2</v>
          </cell>
          <cell r="H104">
            <v>18235</v>
          </cell>
          <cell r="I104">
            <v>1</v>
          </cell>
        </row>
        <row r="105">
          <cell r="C105">
            <v>2505400</v>
          </cell>
          <cell r="D105" t="str">
            <v>Granby School District</v>
          </cell>
          <cell r="E105">
            <v>78</v>
          </cell>
          <cell r="F105">
            <v>1040</v>
          </cell>
          <cell r="G105">
            <v>7.4999999999999997E-2</v>
          </cell>
          <cell r="H105">
            <v>6375</v>
          </cell>
          <cell r="I105">
            <v>1</v>
          </cell>
        </row>
        <row r="106">
          <cell r="C106">
            <v>2505490</v>
          </cell>
          <cell r="D106" t="str">
            <v>Greenfield School District</v>
          </cell>
          <cell r="E106">
            <v>384</v>
          </cell>
          <cell r="F106">
            <v>2140</v>
          </cell>
          <cell r="G106">
            <v>0.17943925233644858</v>
          </cell>
          <cell r="H106">
            <v>17214</v>
          </cell>
          <cell r="I106">
            <v>1</v>
          </cell>
        </row>
        <row r="107">
          <cell r="C107">
            <v>2505500</v>
          </cell>
          <cell r="D107" t="str">
            <v>Groton-Dunstable School District</v>
          </cell>
          <cell r="E107">
            <v>55</v>
          </cell>
          <cell r="F107">
            <v>3327</v>
          </cell>
          <cell r="G107">
            <v>1.6531409678388939E-2</v>
          </cell>
          <cell r="H107">
            <v>14623</v>
          </cell>
          <cell r="I107">
            <v>1</v>
          </cell>
        </row>
        <row r="108">
          <cell r="C108">
            <v>2505580</v>
          </cell>
          <cell r="D108" t="str">
            <v>Hadley School District</v>
          </cell>
          <cell r="E108">
            <v>58</v>
          </cell>
          <cell r="F108">
            <v>702</v>
          </cell>
          <cell r="G108">
            <v>8.2621082621082614E-2</v>
          </cell>
          <cell r="H108">
            <v>5374</v>
          </cell>
          <cell r="I108">
            <v>1</v>
          </cell>
        </row>
        <row r="109">
          <cell r="C109">
            <v>2505610</v>
          </cell>
          <cell r="D109" t="str">
            <v>Halifax School District</v>
          </cell>
          <cell r="E109">
            <v>47</v>
          </cell>
          <cell r="F109">
            <v>653</v>
          </cell>
          <cell r="G109">
            <v>7.1975497702909647E-2</v>
          </cell>
          <cell r="H109">
            <v>7800</v>
          </cell>
          <cell r="I109">
            <v>1</v>
          </cell>
        </row>
        <row r="110">
          <cell r="C110">
            <v>2505670</v>
          </cell>
          <cell r="D110" t="str">
            <v>Hamilton-Wenham School District</v>
          </cell>
          <cell r="E110">
            <v>139</v>
          </cell>
          <cell r="F110">
            <v>2374</v>
          </cell>
          <cell r="G110">
            <v>5.8550968828980622E-2</v>
          </cell>
          <cell r="H110">
            <v>13249</v>
          </cell>
          <cell r="I110">
            <v>1</v>
          </cell>
        </row>
        <row r="111">
          <cell r="C111">
            <v>2505730</v>
          </cell>
          <cell r="D111" t="str">
            <v>Hampden-Wilbraham School District</v>
          </cell>
          <cell r="E111">
            <v>183</v>
          </cell>
          <cell r="F111">
            <v>3437</v>
          </cell>
          <cell r="G111">
            <v>5.3244108233924933E-2</v>
          </cell>
          <cell r="H111">
            <v>19560</v>
          </cell>
          <cell r="I111">
            <v>1</v>
          </cell>
        </row>
        <row r="112">
          <cell r="C112">
            <v>2505740</v>
          </cell>
          <cell r="D112" t="str">
            <v>Hampshire School District</v>
          </cell>
          <cell r="E112">
            <v>43</v>
          </cell>
          <cell r="F112">
            <v>940</v>
          </cell>
          <cell r="G112">
            <v>4.5744680851063826E-2</v>
          </cell>
          <cell r="H112">
            <v>12444</v>
          </cell>
          <cell r="I112">
            <v>1</v>
          </cell>
        </row>
        <row r="113">
          <cell r="C113">
            <v>2505760</v>
          </cell>
          <cell r="D113" t="str">
            <v>Hancock School District</v>
          </cell>
          <cell r="E113">
            <v>3</v>
          </cell>
          <cell r="F113">
            <v>51</v>
          </cell>
          <cell r="G113">
            <v>5.8823529411764705E-2</v>
          </cell>
          <cell r="H113">
            <v>693</v>
          </cell>
          <cell r="I113">
            <v>1</v>
          </cell>
        </row>
        <row r="114">
          <cell r="C114">
            <v>2505790</v>
          </cell>
          <cell r="D114" t="str">
            <v>Hanover School District</v>
          </cell>
          <cell r="E114">
            <v>85</v>
          </cell>
          <cell r="F114">
            <v>2922</v>
          </cell>
          <cell r="G114">
            <v>2.9089664613278575E-2</v>
          </cell>
          <cell r="H114">
            <v>14395</v>
          </cell>
          <cell r="I114">
            <v>1</v>
          </cell>
        </row>
        <row r="115">
          <cell r="C115">
            <v>2505880</v>
          </cell>
          <cell r="D115" t="str">
            <v>Harvard School District</v>
          </cell>
          <cell r="E115">
            <v>60</v>
          </cell>
          <cell r="F115">
            <v>1212</v>
          </cell>
          <cell r="G115">
            <v>4.9504950495049507E-2</v>
          </cell>
          <cell r="H115">
            <v>6693</v>
          </cell>
          <cell r="I115">
            <v>1</v>
          </cell>
        </row>
        <row r="116">
          <cell r="C116">
            <v>2505940</v>
          </cell>
          <cell r="D116" t="str">
            <v>Hatfield School District</v>
          </cell>
          <cell r="E116">
            <v>16</v>
          </cell>
          <cell r="F116">
            <v>413</v>
          </cell>
          <cell r="G116">
            <v>3.8740920096852302E-2</v>
          </cell>
          <cell r="H116">
            <v>3356</v>
          </cell>
          <cell r="I116">
            <v>1</v>
          </cell>
        </row>
        <row r="117">
          <cell r="C117">
            <v>2505970</v>
          </cell>
          <cell r="D117" t="str">
            <v>Haverhill School District</v>
          </cell>
          <cell r="E117">
            <v>1496</v>
          </cell>
          <cell r="F117">
            <v>9486</v>
          </cell>
          <cell r="G117">
            <v>0.15770609318996415</v>
          </cell>
          <cell r="H117">
            <v>63816</v>
          </cell>
          <cell r="I117">
            <v>0</v>
          </cell>
        </row>
        <row r="118">
          <cell r="C118">
            <v>2506000</v>
          </cell>
          <cell r="D118" t="str">
            <v>Hawlemont School District</v>
          </cell>
          <cell r="E118">
            <v>14</v>
          </cell>
          <cell r="F118">
            <v>95</v>
          </cell>
          <cell r="G118">
            <v>0.14736842105263157</v>
          </cell>
          <cell r="H118">
            <v>1581</v>
          </cell>
          <cell r="I118">
            <v>1</v>
          </cell>
        </row>
        <row r="119">
          <cell r="C119">
            <v>2506090</v>
          </cell>
          <cell r="D119" t="str">
            <v>Hingham School District</v>
          </cell>
          <cell r="E119">
            <v>212</v>
          </cell>
          <cell r="F119">
            <v>4343</v>
          </cell>
          <cell r="G119">
            <v>4.881418374395579E-2</v>
          </cell>
          <cell r="H119">
            <v>22988</v>
          </cell>
          <cell r="I119">
            <v>0</v>
          </cell>
        </row>
        <row r="120">
          <cell r="C120">
            <v>2506150</v>
          </cell>
          <cell r="D120" t="str">
            <v>Holbrook School District</v>
          </cell>
          <cell r="E120">
            <v>132</v>
          </cell>
          <cell r="F120">
            <v>1691</v>
          </cell>
          <cell r="G120">
            <v>7.806031933767002E-2</v>
          </cell>
          <cell r="H120">
            <v>11228</v>
          </cell>
          <cell r="I120">
            <v>1</v>
          </cell>
        </row>
        <row r="121">
          <cell r="C121">
            <v>2506210</v>
          </cell>
          <cell r="D121" t="str">
            <v>Holland School District</v>
          </cell>
          <cell r="E121">
            <v>21</v>
          </cell>
          <cell r="F121">
            <v>199</v>
          </cell>
          <cell r="G121">
            <v>0.10552763819095477</v>
          </cell>
          <cell r="H121">
            <v>2507</v>
          </cell>
          <cell r="I121">
            <v>1</v>
          </cell>
        </row>
        <row r="122">
          <cell r="C122">
            <v>2506240</v>
          </cell>
          <cell r="D122" t="str">
            <v>Holliston School District</v>
          </cell>
          <cell r="E122">
            <v>75</v>
          </cell>
          <cell r="F122">
            <v>2852</v>
          </cell>
          <cell r="G122">
            <v>2.6297335203366058E-2</v>
          </cell>
          <cell r="H122">
            <v>14324</v>
          </cell>
          <cell r="I122">
            <v>1</v>
          </cell>
        </row>
        <row r="123">
          <cell r="C123">
            <v>2506270</v>
          </cell>
          <cell r="D123" t="str">
            <v>Holyoke School District</v>
          </cell>
          <cell r="E123">
            <v>2414</v>
          </cell>
          <cell r="F123">
            <v>6922</v>
          </cell>
          <cell r="G123">
            <v>0.3487431378214389</v>
          </cell>
          <cell r="H123">
            <v>40296</v>
          </cell>
          <cell r="I123">
            <v>0</v>
          </cell>
        </row>
        <row r="124">
          <cell r="C124">
            <v>2506300</v>
          </cell>
          <cell r="D124" t="str">
            <v>Hopedale School District</v>
          </cell>
          <cell r="E124">
            <v>39</v>
          </cell>
          <cell r="F124">
            <v>1132</v>
          </cell>
          <cell r="G124">
            <v>3.4452296819787988E-2</v>
          </cell>
          <cell r="H124">
            <v>6068</v>
          </cell>
          <cell r="I124">
            <v>1</v>
          </cell>
        </row>
        <row r="125">
          <cell r="C125">
            <v>2506330</v>
          </cell>
          <cell r="D125" t="str">
            <v>Hopkinton School District</v>
          </cell>
          <cell r="E125">
            <v>82</v>
          </cell>
          <cell r="F125">
            <v>3864</v>
          </cell>
          <cell r="G125">
            <v>2.1221532091097308E-2</v>
          </cell>
          <cell r="H125">
            <v>15786</v>
          </cell>
          <cell r="I125">
            <v>1</v>
          </cell>
        </row>
        <row r="126">
          <cell r="C126">
            <v>2506390</v>
          </cell>
          <cell r="D126" t="str">
            <v>Hudson School District</v>
          </cell>
          <cell r="E126">
            <v>225</v>
          </cell>
          <cell r="F126">
            <v>3183</v>
          </cell>
          <cell r="G126">
            <v>7.0688030160226206E-2</v>
          </cell>
          <cell r="H126">
            <v>20163</v>
          </cell>
          <cell r="I126">
            <v>0</v>
          </cell>
        </row>
        <row r="127">
          <cell r="C127">
            <v>2506420</v>
          </cell>
          <cell r="D127" t="str">
            <v>Hull School District</v>
          </cell>
          <cell r="E127">
            <v>127</v>
          </cell>
          <cell r="F127">
            <v>1275</v>
          </cell>
          <cell r="G127">
            <v>9.9607843137254903E-2</v>
          </cell>
          <cell r="H127">
            <v>10680</v>
          </cell>
          <cell r="I127">
            <v>1</v>
          </cell>
        </row>
        <row r="128">
          <cell r="C128">
            <v>2506480</v>
          </cell>
          <cell r="D128" t="str">
            <v>Ipswich School District</v>
          </cell>
          <cell r="E128">
            <v>108</v>
          </cell>
          <cell r="F128">
            <v>2133</v>
          </cell>
          <cell r="G128">
            <v>5.0632911392405063E-2</v>
          </cell>
          <cell r="H128">
            <v>13810</v>
          </cell>
          <cell r="I128">
            <v>1</v>
          </cell>
        </row>
        <row r="129">
          <cell r="C129">
            <v>2506510</v>
          </cell>
          <cell r="D129" t="str">
            <v>King Philip School District</v>
          </cell>
          <cell r="E129">
            <v>69</v>
          </cell>
          <cell r="F129">
            <v>2725</v>
          </cell>
          <cell r="G129">
            <v>2.5321100917431193E-2</v>
          </cell>
          <cell r="H129">
            <v>31710</v>
          </cell>
          <cell r="I129">
            <v>0</v>
          </cell>
        </row>
        <row r="130">
          <cell r="C130">
            <v>2506540</v>
          </cell>
          <cell r="D130" t="str">
            <v>Kingston School District</v>
          </cell>
          <cell r="E130">
            <v>72</v>
          </cell>
          <cell r="F130">
            <v>1245</v>
          </cell>
          <cell r="G130">
            <v>5.7831325301204821E-2</v>
          </cell>
          <cell r="H130">
            <v>13103</v>
          </cell>
          <cell r="I130">
            <v>1</v>
          </cell>
        </row>
        <row r="131">
          <cell r="C131">
            <v>2506630</v>
          </cell>
          <cell r="D131" t="str">
            <v>Lanesborough School District</v>
          </cell>
          <cell r="E131">
            <v>17</v>
          </cell>
          <cell r="F131">
            <v>213</v>
          </cell>
          <cell r="G131">
            <v>7.9812206572769953E-2</v>
          </cell>
          <cell r="H131">
            <v>3209</v>
          </cell>
          <cell r="I131">
            <v>1</v>
          </cell>
        </row>
        <row r="132">
          <cell r="C132">
            <v>2506660</v>
          </cell>
          <cell r="D132" t="str">
            <v>Lawrence School District</v>
          </cell>
          <cell r="E132">
            <v>4584</v>
          </cell>
          <cell r="F132">
            <v>15310</v>
          </cell>
          <cell r="G132">
            <v>0.29941214892227302</v>
          </cell>
          <cell r="H132">
            <v>80064</v>
          </cell>
          <cell r="I132">
            <v>0</v>
          </cell>
        </row>
        <row r="133">
          <cell r="C133">
            <v>2506690</v>
          </cell>
          <cell r="D133" t="str">
            <v>Lee School District</v>
          </cell>
          <cell r="E133">
            <v>66</v>
          </cell>
          <cell r="F133">
            <v>735</v>
          </cell>
          <cell r="G133">
            <v>8.9795918367346933E-2</v>
          </cell>
          <cell r="H133">
            <v>6061</v>
          </cell>
          <cell r="I133">
            <v>1</v>
          </cell>
        </row>
        <row r="134">
          <cell r="C134">
            <v>2525015</v>
          </cell>
          <cell r="D134" t="str">
            <v>Lee/Berkshire Hills in Farmington River Regional (7-12)</v>
          </cell>
          <cell r="E134">
            <v>6</v>
          </cell>
          <cell r="F134">
            <v>132</v>
          </cell>
          <cell r="G134">
            <v>4.5454545454545456E-2</v>
          </cell>
          <cell r="H134">
            <v>2443</v>
          </cell>
          <cell r="I134">
            <v>1</v>
          </cell>
        </row>
        <row r="135">
          <cell r="C135">
            <v>2506720</v>
          </cell>
          <cell r="D135" t="str">
            <v>Leicester School District</v>
          </cell>
          <cell r="E135">
            <v>115</v>
          </cell>
          <cell r="F135">
            <v>1810</v>
          </cell>
          <cell r="G135">
            <v>6.3535911602209949E-2</v>
          </cell>
          <cell r="H135">
            <v>11204</v>
          </cell>
          <cell r="I135">
            <v>1</v>
          </cell>
        </row>
        <row r="136">
          <cell r="C136">
            <v>2506750</v>
          </cell>
          <cell r="D136" t="str">
            <v>Lenox School District</v>
          </cell>
          <cell r="E136">
            <v>42</v>
          </cell>
          <cell r="F136">
            <v>684</v>
          </cell>
          <cell r="G136">
            <v>6.1403508771929821E-2</v>
          </cell>
          <cell r="H136">
            <v>4909</v>
          </cell>
          <cell r="I136">
            <v>1</v>
          </cell>
        </row>
        <row r="137">
          <cell r="C137">
            <v>2506780</v>
          </cell>
          <cell r="D137" t="str">
            <v>Leominster School District</v>
          </cell>
          <cell r="E137">
            <v>865</v>
          </cell>
          <cell r="F137">
            <v>6455</v>
          </cell>
          <cell r="G137">
            <v>0.13400464756003097</v>
          </cell>
          <cell r="H137">
            <v>41841</v>
          </cell>
          <cell r="I137">
            <v>0</v>
          </cell>
        </row>
        <row r="138">
          <cell r="C138">
            <v>2506810</v>
          </cell>
          <cell r="D138" t="str">
            <v>Leverett School District</v>
          </cell>
          <cell r="E138">
            <v>9</v>
          </cell>
          <cell r="F138">
            <v>124</v>
          </cell>
          <cell r="G138">
            <v>7.2580645161290328E-2</v>
          </cell>
          <cell r="H138">
            <v>1828</v>
          </cell>
          <cell r="I138">
            <v>1</v>
          </cell>
        </row>
        <row r="139">
          <cell r="C139">
            <v>2506840</v>
          </cell>
          <cell r="D139" t="str">
            <v>Lexington School District</v>
          </cell>
          <cell r="E139">
            <v>202</v>
          </cell>
          <cell r="F139">
            <v>6762</v>
          </cell>
          <cell r="G139">
            <v>2.987281869269447E-2</v>
          </cell>
          <cell r="H139">
            <v>33205</v>
          </cell>
          <cell r="I139">
            <v>0</v>
          </cell>
        </row>
        <row r="140">
          <cell r="C140">
            <v>2506900</v>
          </cell>
          <cell r="D140" t="str">
            <v>Lincoln School District</v>
          </cell>
          <cell r="E140">
            <v>35</v>
          </cell>
          <cell r="F140">
            <v>953</v>
          </cell>
          <cell r="G140">
            <v>3.6726128016789088E-2</v>
          </cell>
          <cell r="H140">
            <v>6729</v>
          </cell>
          <cell r="I140">
            <v>1</v>
          </cell>
        </row>
        <row r="141">
          <cell r="C141">
            <v>2506930</v>
          </cell>
          <cell r="D141" t="str">
            <v>Lincoln-Sudbury School District</v>
          </cell>
          <cell r="E141">
            <v>45</v>
          </cell>
          <cell r="F141">
            <v>1898</v>
          </cell>
          <cell r="G141">
            <v>2.3709167544783982E-2</v>
          </cell>
          <cell r="H141">
            <v>25407</v>
          </cell>
          <cell r="I141">
            <v>0</v>
          </cell>
        </row>
        <row r="142">
          <cell r="C142">
            <v>2506960</v>
          </cell>
          <cell r="D142" t="str">
            <v>Littleton School District</v>
          </cell>
          <cell r="E142">
            <v>51</v>
          </cell>
          <cell r="F142">
            <v>1825</v>
          </cell>
          <cell r="G142">
            <v>2.7945205479452055E-2</v>
          </cell>
          <cell r="H142">
            <v>9439</v>
          </cell>
          <cell r="I142">
            <v>1</v>
          </cell>
        </row>
        <row r="143">
          <cell r="C143">
            <v>2506990</v>
          </cell>
          <cell r="D143" t="str">
            <v>Longmeadow School District</v>
          </cell>
          <cell r="E143">
            <v>204</v>
          </cell>
          <cell r="F143">
            <v>3044</v>
          </cell>
          <cell r="G143">
            <v>6.7017082785808146E-2</v>
          </cell>
          <cell r="H143">
            <v>15949</v>
          </cell>
          <cell r="I143">
            <v>1</v>
          </cell>
        </row>
        <row r="144">
          <cell r="C144">
            <v>2507020</v>
          </cell>
          <cell r="D144" t="str">
            <v>Lowell School District</v>
          </cell>
          <cell r="E144">
            <v>3346</v>
          </cell>
          <cell r="F144">
            <v>17414</v>
          </cell>
          <cell r="G144">
            <v>0.19214425175146435</v>
          </cell>
          <cell r="H144">
            <v>112664</v>
          </cell>
          <cell r="I144">
            <v>0</v>
          </cell>
        </row>
        <row r="145">
          <cell r="C145">
            <v>2507050</v>
          </cell>
          <cell r="D145" t="str">
            <v>Ludlow School District</v>
          </cell>
          <cell r="E145">
            <v>299</v>
          </cell>
          <cell r="F145">
            <v>2965</v>
          </cell>
          <cell r="G145">
            <v>0.10084317032040473</v>
          </cell>
          <cell r="H145">
            <v>21323</v>
          </cell>
          <cell r="I145">
            <v>0</v>
          </cell>
        </row>
        <row r="146">
          <cell r="C146">
            <v>2507080</v>
          </cell>
          <cell r="D146" t="str">
            <v>Lunenburg School District</v>
          </cell>
          <cell r="E146">
            <v>129</v>
          </cell>
          <cell r="F146">
            <v>1717</v>
          </cell>
          <cell r="G146">
            <v>7.5131042516016308E-2</v>
          </cell>
          <cell r="H146">
            <v>10354</v>
          </cell>
          <cell r="I146">
            <v>1</v>
          </cell>
        </row>
        <row r="147">
          <cell r="C147">
            <v>2507110</v>
          </cell>
          <cell r="D147" t="str">
            <v>Lynn School District</v>
          </cell>
          <cell r="E147">
            <v>3565</v>
          </cell>
          <cell r="F147">
            <v>15312</v>
          </cell>
          <cell r="G147">
            <v>0.23282392894461859</v>
          </cell>
          <cell r="H147">
            <v>94686</v>
          </cell>
          <cell r="I147">
            <v>0</v>
          </cell>
        </row>
        <row r="148">
          <cell r="C148">
            <v>2507140</v>
          </cell>
          <cell r="D148" t="str">
            <v>Lynnfield School District</v>
          </cell>
          <cell r="E148">
            <v>76</v>
          </cell>
          <cell r="F148">
            <v>2344</v>
          </cell>
          <cell r="G148">
            <v>3.2423208191126277E-2</v>
          </cell>
          <cell r="H148">
            <v>12154</v>
          </cell>
          <cell r="I148">
            <v>1</v>
          </cell>
        </row>
        <row r="149">
          <cell r="C149">
            <v>2507170</v>
          </cell>
          <cell r="D149" t="str">
            <v>Malden School District</v>
          </cell>
          <cell r="E149">
            <v>1354</v>
          </cell>
          <cell r="F149">
            <v>7915</v>
          </cell>
          <cell r="G149">
            <v>0.17106759317751105</v>
          </cell>
          <cell r="H149">
            <v>62894</v>
          </cell>
          <cell r="I149">
            <v>0</v>
          </cell>
        </row>
        <row r="150">
          <cell r="C150">
            <v>2500067</v>
          </cell>
          <cell r="D150" t="str">
            <v>Manchester Essex Regional School District</v>
          </cell>
          <cell r="E150">
            <v>102</v>
          </cell>
          <cell r="F150">
            <v>1584</v>
          </cell>
          <cell r="G150">
            <v>6.4393939393939392E-2</v>
          </cell>
          <cell r="H150">
            <v>9057</v>
          </cell>
          <cell r="I150">
            <v>1</v>
          </cell>
        </row>
        <row r="151">
          <cell r="C151">
            <v>2507230</v>
          </cell>
          <cell r="D151" t="str">
            <v>Mansfield School District</v>
          </cell>
          <cell r="E151">
            <v>216</v>
          </cell>
          <cell r="F151">
            <v>5185</v>
          </cell>
          <cell r="G151">
            <v>4.1658630665380905E-2</v>
          </cell>
          <cell r="H151">
            <v>23609</v>
          </cell>
          <cell r="I151">
            <v>0</v>
          </cell>
        </row>
        <row r="152">
          <cell r="C152">
            <v>2507260</v>
          </cell>
          <cell r="D152" t="str">
            <v>Marblehead School District</v>
          </cell>
          <cell r="E152">
            <v>180</v>
          </cell>
          <cell r="F152">
            <v>3809</v>
          </cell>
          <cell r="G152">
            <v>4.7256497768443158E-2</v>
          </cell>
          <cell r="H152">
            <v>20763</v>
          </cell>
          <cell r="I152">
            <v>0</v>
          </cell>
        </row>
        <row r="153">
          <cell r="C153">
            <v>2507290</v>
          </cell>
          <cell r="D153" t="str">
            <v>Marion School District</v>
          </cell>
          <cell r="E153">
            <v>24</v>
          </cell>
          <cell r="F153">
            <v>436</v>
          </cell>
          <cell r="G153">
            <v>5.5045871559633031E-2</v>
          </cell>
          <cell r="H153">
            <v>5092</v>
          </cell>
          <cell r="I153">
            <v>1</v>
          </cell>
        </row>
        <row r="154">
          <cell r="C154">
            <v>2507320</v>
          </cell>
          <cell r="D154" t="str">
            <v>Marlborough School District</v>
          </cell>
          <cell r="E154">
            <v>642</v>
          </cell>
          <cell r="F154">
            <v>5759</v>
          </cell>
          <cell r="G154">
            <v>0.1114776870984546</v>
          </cell>
          <cell r="H154">
            <v>40720</v>
          </cell>
          <cell r="I154">
            <v>0</v>
          </cell>
        </row>
        <row r="155">
          <cell r="C155">
            <v>2507350</v>
          </cell>
          <cell r="D155" t="str">
            <v>Marshfield School District</v>
          </cell>
          <cell r="E155">
            <v>333</v>
          </cell>
          <cell r="F155">
            <v>4613</v>
          </cell>
          <cell r="G155">
            <v>7.2187296769997827E-2</v>
          </cell>
          <cell r="H155">
            <v>26069</v>
          </cell>
          <cell r="I155">
            <v>0</v>
          </cell>
        </row>
        <row r="156">
          <cell r="C156">
            <v>2507380</v>
          </cell>
          <cell r="D156" t="str">
            <v>Martha's Vineyard School District</v>
          </cell>
          <cell r="E156">
            <v>42</v>
          </cell>
          <cell r="F156">
            <v>793</v>
          </cell>
          <cell r="G156">
            <v>5.2963430012610342E-2</v>
          </cell>
          <cell r="H156">
            <v>17168</v>
          </cell>
          <cell r="I156">
            <v>1</v>
          </cell>
        </row>
        <row r="157">
          <cell r="C157">
            <v>2507410</v>
          </cell>
          <cell r="D157" t="str">
            <v>Masconomet School District</v>
          </cell>
          <cell r="E157">
            <v>59</v>
          </cell>
          <cell r="F157">
            <v>2444</v>
          </cell>
          <cell r="G157">
            <v>2.4140752864157119E-2</v>
          </cell>
          <cell r="H157">
            <v>24148</v>
          </cell>
          <cell r="I157">
            <v>0</v>
          </cell>
        </row>
        <row r="158">
          <cell r="C158">
            <v>2507440</v>
          </cell>
          <cell r="D158" t="str">
            <v>Mashpee School District</v>
          </cell>
          <cell r="E158">
            <v>157</v>
          </cell>
          <cell r="F158">
            <v>1823</v>
          </cell>
          <cell r="G158">
            <v>8.6121777290181015E-2</v>
          </cell>
          <cell r="H158">
            <v>13903</v>
          </cell>
          <cell r="I158">
            <v>1</v>
          </cell>
        </row>
        <row r="159">
          <cell r="C159">
            <v>2507470</v>
          </cell>
          <cell r="D159" t="str">
            <v>Mattapoisett School District</v>
          </cell>
          <cell r="E159">
            <v>24</v>
          </cell>
          <cell r="F159">
            <v>471</v>
          </cell>
          <cell r="G159">
            <v>5.0955414012738856E-2</v>
          </cell>
          <cell r="H159">
            <v>6272</v>
          </cell>
          <cell r="I159">
            <v>1</v>
          </cell>
        </row>
        <row r="160">
          <cell r="C160">
            <v>2507500</v>
          </cell>
          <cell r="D160" t="str">
            <v>Maynard School District</v>
          </cell>
          <cell r="E160">
            <v>140</v>
          </cell>
          <cell r="F160">
            <v>1542</v>
          </cell>
          <cell r="G160">
            <v>9.0791180285343706E-2</v>
          </cell>
          <cell r="H160">
            <v>10693</v>
          </cell>
          <cell r="I160">
            <v>1</v>
          </cell>
        </row>
        <row r="161">
          <cell r="C161">
            <v>2507530</v>
          </cell>
          <cell r="D161" t="str">
            <v>Medfield School District</v>
          </cell>
          <cell r="E161">
            <v>51</v>
          </cell>
          <cell r="F161">
            <v>3067</v>
          </cell>
          <cell r="G161">
            <v>1.6628627323117054E-2</v>
          </cell>
          <cell r="H161">
            <v>12497</v>
          </cell>
          <cell r="I161">
            <v>1</v>
          </cell>
        </row>
        <row r="162">
          <cell r="C162">
            <v>2507560</v>
          </cell>
          <cell r="D162" t="str">
            <v>Medford School District</v>
          </cell>
          <cell r="E162">
            <v>595</v>
          </cell>
          <cell r="F162">
            <v>6405</v>
          </cell>
          <cell r="G162">
            <v>9.2896174863387984E-2</v>
          </cell>
          <cell r="H162">
            <v>59404</v>
          </cell>
          <cell r="I162">
            <v>0</v>
          </cell>
        </row>
        <row r="163">
          <cell r="C163">
            <v>2507590</v>
          </cell>
          <cell r="D163" t="str">
            <v>Medway School District</v>
          </cell>
          <cell r="E163">
            <v>100</v>
          </cell>
          <cell r="F163">
            <v>2811</v>
          </cell>
          <cell r="G163">
            <v>3.557452863749555E-2</v>
          </cell>
          <cell r="H163">
            <v>13252</v>
          </cell>
          <cell r="I163">
            <v>1</v>
          </cell>
        </row>
        <row r="164">
          <cell r="C164">
            <v>2507620</v>
          </cell>
          <cell r="D164" t="str">
            <v>Melrose School District</v>
          </cell>
          <cell r="E164">
            <v>170</v>
          </cell>
          <cell r="F164">
            <v>4339</v>
          </cell>
          <cell r="G164">
            <v>3.9179534454943536E-2</v>
          </cell>
          <cell r="H164">
            <v>28544</v>
          </cell>
          <cell r="I164">
            <v>0</v>
          </cell>
        </row>
        <row r="165">
          <cell r="C165">
            <v>2507680</v>
          </cell>
          <cell r="D165" t="str">
            <v>Mendon-Upton School District</v>
          </cell>
          <cell r="E165">
            <v>84</v>
          </cell>
          <cell r="F165">
            <v>2885</v>
          </cell>
          <cell r="G165">
            <v>2.9116117850953208E-2</v>
          </cell>
          <cell r="H165">
            <v>13736</v>
          </cell>
          <cell r="I165">
            <v>1</v>
          </cell>
        </row>
        <row r="166">
          <cell r="C166">
            <v>2507740</v>
          </cell>
          <cell r="D166" t="str">
            <v>Methuen School District</v>
          </cell>
          <cell r="E166">
            <v>983</v>
          </cell>
          <cell r="F166">
            <v>8149</v>
          </cell>
          <cell r="G166">
            <v>0.12062829795066879</v>
          </cell>
          <cell r="H166">
            <v>49531</v>
          </cell>
          <cell r="I166">
            <v>0</v>
          </cell>
        </row>
        <row r="167">
          <cell r="C167">
            <v>2507770</v>
          </cell>
          <cell r="D167" t="str">
            <v>Middleborough School District</v>
          </cell>
          <cell r="E167">
            <v>388</v>
          </cell>
          <cell r="F167">
            <v>3798</v>
          </cell>
          <cell r="G167">
            <v>0.10215903106898368</v>
          </cell>
          <cell r="H167">
            <v>23983</v>
          </cell>
          <cell r="I167">
            <v>0</v>
          </cell>
        </row>
        <row r="168">
          <cell r="C168">
            <v>2507830</v>
          </cell>
          <cell r="D168" t="str">
            <v>Middleton School District</v>
          </cell>
          <cell r="E168">
            <v>35</v>
          </cell>
          <cell r="F168">
            <v>784</v>
          </cell>
          <cell r="G168">
            <v>4.4642857142857144E-2</v>
          </cell>
          <cell r="H168">
            <v>9420</v>
          </cell>
          <cell r="I168">
            <v>1</v>
          </cell>
        </row>
        <row r="169">
          <cell r="C169">
            <v>2507860</v>
          </cell>
          <cell r="D169" t="str">
            <v>Milford School District</v>
          </cell>
          <cell r="E169">
            <v>405</v>
          </cell>
          <cell r="F169">
            <v>4257</v>
          </cell>
          <cell r="G169">
            <v>9.5137420718816063E-2</v>
          </cell>
          <cell r="H169">
            <v>28740</v>
          </cell>
          <cell r="I169">
            <v>0</v>
          </cell>
        </row>
        <row r="170">
          <cell r="C170">
            <v>2507890</v>
          </cell>
          <cell r="D170" t="str">
            <v>Millbury School District</v>
          </cell>
          <cell r="E170">
            <v>125</v>
          </cell>
          <cell r="F170">
            <v>1974</v>
          </cell>
          <cell r="G170">
            <v>6.3323201621073966E-2</v>
          </cell>
          <cell r="H170">
            <v>13587</v>
          </cell>
          <cell r="I170">
            <v>1</v>
          </cell>
        </row>
        <row r="171">
          <cell r="C171">
            <v>2507920</v>
          </cell>
          <cell r="D171" t="str">
            <v>Millis School District</v>
          </cell>
          <cell r="E171">
            <v>44</v>
          </cell>
          <cell r="F171">
            <v>1445</v>
          </cell>
          <cell r="G171">
            <v>3.0449826989619379E-2</v>
          </cell>
          <cell r="H171">
            <v>8208</v>
          </cell>
          <cell r="I171">
            <v>1</v>
          </cell>
        </row>
        <row r="172">
          <cell r="C172">
            <v>2507980</v>
          </cell>
          <cell r="D172" t="str">
            <v>Milton School District</v>
          </cell>
          <cell r="E172">
            <v>156</v>
          </cell>
          <cell r="F172">
            <v>4997</v>
          </cell>
          <cell r="G172">
            <v>3.1218731238743247E-2</v>
          </cell>
          <cell r="H172">
            <v>28067</v>
          </cell>
          <cell r="I172">
            <v>0</v>
          </cell>
        </row>
        <row r="173">
          <cell r="C173">
            <v>2507990</v>
          </cell>
          <cell r="D173" t="str">
            <v>Mohawk Trail School District</v>
          </cell>
          <cell r="E173">
            <v>126</v>
          </cell>
          <cell r="F173">
            <v>1234</v>
          </cell>
          <cell r="G173">
            <v>0.10210696920583469</v>
          </cell>
          <cell r="H173">
            <v>10431</v>
          </cell>
          <cell r="I173">
            <v>1</v>
          </cell>
        </row>
        <row r="174">
          <cell r="C174">
            <v>2500544</v>
          </cell>
          <cell r="D174" t="str">
            <v>Monomoy Regional School District</v>
          </cell>
          <cell r="E174">
            <v>183</v>
          </cell>
          <cell r="F174">
            <v>1851</v>
          </cell>
          <cell r="G174">
            <v>9.8865478119935166E-2</v>
          </cell>
          <cell r="H174">
            <v>18211</v>
          </cell>
          <cell r="I174">
            <v>1</v>
          </cell>
        </row>
        <row r="175">
          <cell r="C175">
            <v>2508040</v>
          </cell>
          <cell r="D175" t="str">
            <v>Monson School District</v>
          </cell>
          <cell r="E175">
            <v>130</v>
          </cell>
          <cell r="F175">
            <v>1452</v>
          </cell>
          <cell r="G175">
            <v>8.9531680440771352E-2</v>
          </cell>
          <cell r="H175">
            <v>8655</v>
          </cell>
          <cell r="I175">
            <v>1</v>
          </cell>
        </row>
        <row r="176">
          <cell r="C176">
            <v>2508160</v>
          </cell>
          <cell r="D176" t="str">
            <v>Mount Greylock School District</v>
          </cell>
          <cell r="E176">
            <v>51</v>
          </cell>
          <cell r="F176">
            <v>603</v>
          </cell>
          <cell r="G176">
            <v>8.45771144278607E-2</v>
          </cell>
          <cell r="H176">
            <v>10704</v>
          </cell>
          <cell r="I176">
            <v>1</v>
          </cell>
        </row>
        <row r="177">
          <cell r="C177">
            <v>2525013</v>
          </cell>
          <cell r="D177" t="str">
            <v>Mount Greylock/New Lebanon (NY) School Districts in Hancock (7-12)</v>
          </cell>
          <cell r="E177">
            <v>5</v>
          </cell>
          <cell r="F177">
            <v>48</v>
          </cell>
          <cell r="G177">
            <v>0.10416666666666667</v>
          </cell>
          <cell r="H177">
            <v>693</v>
          </cell>
          <cell r="I177">
            <v>1</v>
          </cell>
        </row>
        <row r="178">
          <cell r="C178">
            <v>2508220</v>
          </cell>
          <cell r="D178" t="str">
            <v>Nahant School District</v>
          </cell>
          <cell r="E178">
            <v>12</v>
          </cell>
          <cell r="F178">
            <v>228</v>
          </cell>
          <cell r="G178">
            <v>5.2631578947368418E-2</v>
          </cell>
          <cell r="H178">
            <v>3574</v>
          </cell>
          <cell r="I178">
            <v>1</v>
          </cell>
        </row>
        <row r="179">
          <cell r="C179">
            <v>2508250</v>
          </cell>
          <cell r="D179" t="str">
            <v>Nantucket School District</v>
          </cell>
          <cell r="E179">
            <v>104</v>
          </cell>
          <cell r="F179">
            <v>1617</v>
          </cell>
          <cell r="G179">
            <v>6.4316635745207171E-2</v>
          </cell>
          <cell r="H179">
            <v>11008</v>
          </cell>
          <cell r="I179">
            <v>1</v>
          </cell>
        </row>
        <row r="180">
          <cell r="C180">
            <v>2508280</v>
          </cell>
          <cell r="D180" t="str">
            <v>Narragansett School District</v>
          </cell>
          <cell r="E180">
            <v>119</v>
          </cell>
          <cell r="F180">
            <v>1687</v>
          </cell>
          <cell r="G180">
            <v>7.0539419087136929E-2</v>
          </cell>
          <cell r="H180">
            <v>9960</v>
          </cell>
          <cell r="I180">
            <v>1</v>
          </cell>
        </row>
        <row r="181">
          <cell r="C181">
            <v>2508310</v>
          </cell>
          <cell r="D181" t="str">
            <v>Nashoba School District</v>
          </cell>
          <cell r="E181">
            <v>135</v>
          </cell>
          <cell r="F181">
            <v>3688</v>
          </cell>
          <cell r="G181">
            <v>3.6605206073752714E-2</v>
          </cell>
          <cell r="H181">
            <v>20262</v>
          </cell>
          <cell r="I181">
            <v>0</v>
          </cell>
        </row>
        <row r="182">
          <cell r="C182">
            <v>2508340</v>
          </cell>
          <cell r="D182" t="str">
            <v>Natick School District</v>
          </cell>
          <cell r="E182">
            <v>216</v>
          </cell>
          <cell r="F182">
            <v>5637</v>
          </cell>
          <cell r="G182">
            <v>3.8318254390633313E-2</v>
          </cell>
          <cell r="H182">
            <v>34901</v>
          </cell>
          <cell r="I182">
            <v>0</v>
          </cell>
        </row>
        <row r="183">
          <cell r="C183">
            <v>2504560</v>
          </cell>
          <cell r="D183" t="str">
            <v>Nauset School District</v>
          </cell>
          <cell r="E183">
            <v>117</v>
          </cell>
          <cell r="F183">
            <v>1356</v>
          </cell>
          <cell r="G183">
            <v>8.628318584070796E-2</v>
          </cell>
          <cell r="H183">
            <v>23251</v>
          </cell>
          <cell r="I183">
            <v>0</v>
          </cell>
        </row>
        <row r="184">
          <cell r="C184">
            <v>2525012</v>
          </cell>
          <cell r="D184" t="str">
            <v>Nauset/Provincetown School Districts in Turo (7-12)</v>
          </cell>
          <cell r="E184">
            <v>3</v>
          </cell>
          <cell r="F184">
            <v>85</v>
          </cell>
          <cell r="G184">
            <v>3.5294117647058823E-2</v>
          </cell>
          <cell r="H184">
            <v>1988</v>
          </cell>
          <cell r="I184">
            <v>1</v>
          </cell>
        </row>
        <row r="185">
          <cell r="C185">
            <v>2508370</v>
          </cell>
          <cell r="D185" t="str">
            <v>Needham School District</v>
          </cell>
          <cell r="E185">
            <v>97</v>
          </cell>
          <cell r="F185">
            <v>6124</v>
          </cell>
          <cell r="G185">
            <v>1.5839320705421295E-2</v>
          </cell>
          <cell r="H185">
            <v>30092</v>
          </cell>
          <cell r="I185">
            <v>0</v>
          </cell>
        </row>
        <row r="186">
          <cell r="C186">
            <v>2508430</v>
          </cell>
          <cell r="D186" t="str">
            <v>New Bedford School District</v>
          </cell>
          <cell r="E186">
            <v>3449</v>
          </cell>
          <cell r="F186">
            <v>14801</v>
          </cell>
          <cell r="G186">
            <v>0.23302479562191744</v>
          </cell>
          <cell r="H186">
            <v>96811</v>
          </cell>
          <cell r="I186">
            <v>0</v>
          </cell>
        </row>
        <row r="187">
          <cell r="C187">
            <v>2508530</v>
          </cell>
          <cell r="D187" t="str">
            <v>New Salem-Wendell School District</v>
          </cell>
          <cell r="E187">
            <v>19</v>
          </cell>
          <cell r="F187">
            <v>121</v>
          </cell>
          <cell r="G187">
            <v>0.15702479338842976</v>
          </cell>
          <cell r="H187">
            <v>1813</v>
          </cell>
          <cell r="I187">
            <v>1</v>
          </cell>
        </row>
        <row r="188">
          <cell r="C188">
            <v>2508580</v>
          </cell>
          <cell r="D188" t="str">
            <v>Newburyport School District</v>
          </cell>
          <cell r="E188">
            <v>268</v>
          </cell>
          <cell r="F188">
            <v>2616</v>
          </cell>
          <cell r="G188">
            <v>0.10244648318042814</v>
          </cell>
          <cell r="H188">
            <v>18256</v>
          </cell>
          <cell r="I188">
            <v>1</v>
          </cell>
        </row>
        <row r="189">
          <cell r="C189">
            <v>2508610</v>
          </cell>
          <cell r="D189" t="str">
            <v>Newton School District</v>
          </cell>
          <cell r="E189">
            <v>557</v>
          </cell>
          <cell r="F189">
            <v>13907</v>
          </cell>
          <cell r="G189">
            <v>4.0051772488674767E-2</v>
          </cell>
          <cell r="H189">
            <v>90030</v>
          </cell>
          <cell r="I189">
            <v>0</v>
          </cell>
        </row>
        <row r="190">
          <cell r="C190">
            <v>2508640</v>
          </cell>
          <cell r="D190" t="str">
            <v>Norfolk School District</v>
          </cell>
          <cell r="E190">
            <v>19</v>
          </cell>
          <cell r="F190">
            <v>1025</v>
          </cell>
          <cell r="G190">
            <v>1.8536585365853658E-2</v>
          </cell>
          <cell r="H190">
            <v>11653</v>
          </cell>
          <cell r="I190">
            <v>1</v>
          </cell>
        </row>
        <row r="191">
          <cell r="C191">
            <v>2508670</v>
          </cell>
          <cell r="D191" t="str">
            <v>North Adams School District</v>
          </cell>
          <cell r="E191">
            <v>346</v>
          </cell>
          <cell r="F191">
            <v>1721</v>
          </cell>
          <cell r="G191">
            <v>0.2010459035444509</v>
          </cell>
          <cell r="H191">
            <v>15743</v>
          </cell>
          <cell r="I191">
            <v>1</v>
          </cell>
        </row>
        <row r="192">
          <cell r="C192">
            <v>2508700</v>
          </cell>
          <cell r="D192" t="str">
            <v>North Andover School District</v>
          </cell>
          <cell r="E192">
            <v>274</v>
          </cell>
          <cell r="F192">
            <v>5591</v>
          </cell>
          <cell r="G192">
            <v>4.9007333214094083E-2</v>
          </cell>
          <cell r="H192">
            <v>29720</v>
          </cell>
          <cell r="I192">
            <v>0</v>
          </cell>
        </row>
        <row r="193">
          <cell r="C193">
            <v>2508730</v>
          </cell>
          <cell r="D193" t="str">
            <v>North Attleborough School District</v>
          </cell>
          <cell r="E193">
            <v>274</v>
          </cell>
          <cell r="F193">
            <v>5264</v>
          </cell>
          <cell r="G193">
            <v>5.2051671732522793E-2</v>
          </cell>
          <cell r="H193">
            <v>29231</v>
          </cell>
          <cell r="I193">
            <v>0</v>
          </cell>
        </row>
        <row r="194">
          <cell r="C194">
            <v>2508760</v>
          </cell>
          <cell r="D194" t="str">
            <v>North Brookfield School District</v>
          </cell>
          <cell r="E194">
            <v>51</v>
          </cell>
          <cell r="F194">
            <v>737</v>
          </cell>
          <cell r="G194">
            <v>6.9199457259158756E-2</v>
          </cell>
          <cell r="H194">
            <v>4804</v>
          </cell>
          <cell r="I194">
            <v>1</v>
          </cell>
        </row>
        <row r="195">
          <cell r="C195">
            <v>2508790</v>
          </cell>
          <cell r="D195" t="str">
            <v>North Middlesex School District</v>
          </cell>
          <cell r="E195">
            <v>201</v>
          </cell>
          <cell r="F195">
            <v>4669</v>
          </cell>
          <cell r="G195">
            <v>4.304990361961876E-2</v>
          </cell>
          <cell r="H195">
            <v>24853</v>
          </cell>
          <cell r="I195">
            <v>0</v>
          </cell>
        </row>
        <row r="196">
          <cell r="C196">
            <v>2508820</v>
          </cell>
          <cell r="D196" t="str">
            <v>North Reading School District</v>
          </cell>
          <cell r="E196">
            <v>83</v>
          </cell>
          <cell r="F196">
            <v>3029</v>
          </cell>
          <cell r="G196">
            <v>2.7401782766589635E-2</v>
          </cell>
          <cell r="H196">
            <v>15751</v>
          </cell>
          <cell r="I196">
            <v>1</v>
          </cell>
        </row>
        <row r="197">
          <cell r="C197">
            <v>2508850</v>
          </cell>
          <cell r="D197" t="str">
            <v>Northampton School District</v>
          </cell>
          <cell r="E197">
            <v>356</v>
          </cell>
          <cell r="F197">
            <v>3227</v>
          </cell>
          <cell r="G197">
            <v>0.110319181902696</v>
          </cell>
          <cell r="H197">
            <v>29224</v>
          </cell>
          <cell r="I197">
            <v>0</v>
          </cell>
        </row>
        <row r="198">
          <cell r="C198">
            <v>2508880</v>
          </cell>
          <cell r="D198" t="str">
            <v>Northborough School District</v>
          </cell>
          <cell r="E198">
            <v>44</v>
          </cell>
          <cell r="F198">
            <v>1966</v>
          </cell>
          <cell r="G198">
            <v>2.2380467955239063E-2</v>
          </cell>
          <cell r="H198">
            <v>14533</v>
          </cell>
          <cell r="I198">
            <v>1</v>
          </cell>
        </row>
        <row r="199">
          <cell r="C199">
            <v>2508910</v>
          </cell>
          <cell r="D199" t="str">
            <v>Northborough-Southborough School District</v>
          </cell>
          <cell r="E199">
            <v>44</v>
          </cell>
          <cell r="F199">
            <v>1714</v>
          </cell>
          <cell r="G199">
            <v>2.5670945157526253E-2</v>
          </cell>
          <cell r="H199">
            <v>24559</v>
          </cell>
          <cell r="I199">
            <v>0</v>
          </cell>
        </row>
        <row r="200">
          <cell r="C200">
            <v>2508940</v>
          </cell>
          <cell r="D200" t="str">
            <v>Northbridge School District</v>
          </cell>
          <cell r="E200">
            <v>213</v>
          </cell>
          <cell r="F200">
            <v>2808</v>
          </cell>
          <cell r="G200">
            <v>7.5854700854700849E-2</v>
          </cell>
          <cell r="H200">
            <v>16124</v>
          </cell>
          <cell r="I200">
            <v>1</v>
          </cell>
        </row>
        <row r="201">
          <cell r="C201">
            <v>2509000</v>
          </cell>
          <cell r="D201" t="str">
            <v>Norton School District</v>
          </cell>
          <cell r="E201">
            <v>154</v>
          </cell>
          <cell r="F201">
            <v>3247</v>
          </cell>
          <cell r="G201">
            <v>4.7428395441946415E-2</v>
          </cell>
          <cell r="H201">
            <v>19380</v>
          </cell>
          <cell r="I201">
            <v>1</v>
          </cell>
        </row>
        <row r="202">
          <cell r="C202">
            <v>2509030</v>
          </cell>
          <cell r="D202" t="str">
            <v>Norwell School District</v>
          </cell>
          <cell r="E202">
            <v>60</v>
          </cell>
          <cell r="F202">
            <v>2265</v>
          </cell>
          <cell r="G202">
            <v>2.6490066225165563E-2</v>
          </cell>
          <cell r="H202">
            <v>10909</v>
          </cell>
          <cell r="I202">
            <v>1</v>
          </cell>
        </row>
        <row r="203">
          <cell r="C203">
            <v>2509060</v>
          </cell>
          <cell r="D203" t="str">
            <v>Norwood School District</v>
          </cell>
          <cell r="E203">
            <v>279</v>
          </cell>
          <cell r="F203">
            <v>3978</v>
          </cell>
          <cell r="G203">
            <v>7.0135746606334842E-2</v>
          </cell>
          <cell r="H203">
            <v>29726</v>
          </cell>
          <cell r="I203">
            <v>0</v>
          </cell>
        </row>
        <row r="204">
          <cell r="C204">
            <v>2504650</v>
          </cell>
          <cell r="D204" t="str">
            <v>Oak Bluffs School District</v>
          </cell>
          <cell r="E204">
            <v>86</v>
          </cell>
          <cell r="F204">
            <v>397</v>
          </cell>
          <cell r="G204">
            <v>0.21662468513853905</v>
          </cell>
          <cell r="H204">
            <v>4719</v>
          </cell>
          <cell r="I204">
            <v>1</v>
          </cell>
        </row>
        <row r="205">
          <cell r="C205">
            <v>2509150</v>
          </cell>
          <cell r="D205" t="str">
            <v>Old Rochester School District</v>
          </cell>
          <cell r="E205">
            <v>63</v>
          </cell>
          <cell r="F205">
            <v>1370</v>
          </cell>
          <cell r="G205">
            <v>4.5985401459854011E-2</v>
          </cell>
          <cell r="H205">
            <v>16796</v>
          </cell>
          <cell r="I205">
            <v>1</v>
          </cell>
        </row>
        <row r="206">
          <cell r="C206">
            <v>2509180</v>
          </cell>
          <cell r="D206" t="str">
            <v>Orange School District</v>
          </cell>
          <cell r="E206">
            <v>106</v>
          </cell>
          <cell r="F206">
            <v>608</v>
          </cell>
          <cell r="G206">
            <v>0.17434210526315788</v>
          </cell>
          <cell r="H206">
            <v>7730</v>
          </cell>
          <cell r="I206">
            <v>1</v>
          </cell>
        </row>
        <row r="207">
          <cell r="C207">
            <v>2509210</v>
          </cell>
          <cell r="D207" t="str">
            <v>Orleans School District</v>
          </cell>
          <cell r="E207">
            <v>9</v>
          </cell>
          <cell r="F207">
            <v>150</v>
          </cell>
          <cell r="G207">
            <v>0.06</v>
          </cell>
          <cell r="H207">
            <v>5847</v>
          </cell>
          <cell r="I207">
            <v>1</v>
          </cell>
        </row>
        <row r="208">
          <cell r="C208">
            <v>2509270</v>
          </cell>
          <cell r="D208" t="str">
            <v>Oxford School District</v>
          </cell>
          <cell r="E208">
            <v>282</v>
          </cell>
          <cell r="F208">
            <v>2334</v>
          </cell>
          <cell r="G208">
            <v>0.12082262210796915</v>
          </cell>
          <cell r="H208">
            <v>14073</v>
          </cell>
          <cell r="I208">
            <v>1</v>
          </cell>
        </row>
        <row r="209">
          <cell r="C209">
            <v>2509300</v>
          </cell>
          <cell r="D209" t="str">
            <v>Palmer School District</v>
          </cell>
          <cell r="E209">
            <v>277</v>
          </cell>
          <cell r="F209">
            <v>1839</v>
          </cell>
          <cell r="G209">
            <v>0.15062533985861881</v>
          </cell>
          <cell r="H209">
            <v>12261</v>
          </cell>
          <cell r="I209">
            <v>1</v>
          </cell>
        </row>
        <row r="210">
          <cell r="C210">
            <v>2509360</v>
          </cell>
          <cell r="D210" t="str">
            <v>Peabody School District</v>
          </cell>
          <cell r="E210">
            <v>712</v>
          </cell>
          <cell r="F210">
            <v>7072</v>
          </cell>
          <cell r="G210">
            <v>0.10067873303167421</v>
          </cell>
          <cell r="H210">
            <v>53723</v>
          </cell>
          <cell r="I210">
            <v>0</v>
          </cell>
        </row>
        <row r="211">
          <cell r="C211">
            <v>2509390</v>
          </cell>
          <cell r="D211" t="str">
            <v>Pelham School District</v>
          </cell>
          <cell r="E211">
            <v>5</v>
          </cell>
          <cell r="F211">
            <v>72</v>
          </cell>
          <cell r="G211">
            <v>6.9444444444444448E-2</v>
          </cell>
          <cell r="H211">
            <v>1352</v>
          </cell>
          <cell r="I211">
            <v>1</v>
          </cell>
        </row>
        <row r="212">
          <cell r="C212">
            <v>2509420</v>
          </cell>
          <cell r="D212" t="str">
            <v>Pembroke School District</v>
          </cell>
          <cell r="E212">
            <v>183</v>
          </cell>
          <cell r="F212">
            <v>3420</v>
          </cell>
          <cell r="G212">
            <v>5.3508771929824561E-2</v>
          </cell>
          <cell r="H212">
            <v>18515</v>
          </cell>
          <cell r="I212">
            <v>1</v>
          </cell>
        </row>
        <row r="213">
          <cell r="C213">
            <v>2509450</v>
          </cell>
          <cell r="D213" t="str">
            <v>Pentucket School District</v>
          </cell>
          <cell r="E213">
            <v>217</v>
          </cell>
          <cell r="F213">
            <v>3436</v>
          </cell>
          <cell r="G213">
            <v>6.3154831199068687E-2</v>
          </cell>
          <cell r="H213">
            <v>17854</v>
          </cell>
          <cell r="I213">
            <v>1</v>
          </cell>
        </row>
        <row r="214">
          <cell r="C214">
            <v>2509540</v>
          </cell>
          <cell r="D214" t="str">
            <v>Petersham School District</v>
          </cell>
          <cell r="E214">
            <v>8</v>
          </cell>
          <cell r="F214">
            <v>79</v>
          </cell>
          <cell r="G214">
            <v>0.10126582278481013</v>
          </cell>
          <cell r="H214">
            <v>1267</v>
          </cell>
          <cell r="I214">
            <v>1</v>
          </cell>
        </row>
        <row r="215">
          <cell r="C215">
            <v>2509600</v>
          </cell>
          <cell r="D215" t="str">
            <v>Pioneer Valley School District</v>
          </cell>
          <cell r="E215">
            <v>58</v>
          </cell>
          <cell r="F215">
            <v>969</v>
          </cell>
          <cell r="G215">
            <v>5.9855521155830753E-2</v>
          </cell>
          <cell r="H215">
            <v>6560</v>
          </cell>
          <cell r="I215">
            <v>1</v>
          </cell>
        </row>
        <row r="216">
          <cell r="C216">
            <v>2509630</v>
          </cell>
          <cell r="D216" t="str">
            <v>Pittsfield School District</v>
          </cell>
          <cell r="E216">
            <v>1014</v>
          </cell>
          <cell r="F216">
            <v>5963</v>
          </cell>
          <cell r="G216">
            <v>0.17004863323830285</v>
          </cell>
          <cell r="H216">
            <v>44674</v>
          </cell>
          <cell r="I216">
            <v>0</v>
          </cell>
        </row>
        <row r="217">
          <cell r="C217">
            <v>2509690</v>
          </cell>
          <cell r="D217" t="str">
            <v>Plainville School District</v>
          </cell>
          <cell r="E217">
            <v>42</v>
          </cell>
          <cell r="F217">
            <v>731</v>
          </cell>
          <cell r="G217">
            <v>5.7455540355677154E-2</v>
          </cell>
          <cell r="H217">
            <v>8596</v>
          </cell>
          <cell r="I217">
            <v>1</v>
          </cell>
        </row>
        <row r="218">
          <cell r="C218">
            <v>2509720</v>
          </cell>
          <cell r="D218" t="str">
            <v>Plymouth School District</v>
          </cell>
          <cell r="E218">
            <v>718</v>
          </cell>
          <cell r="F218">
            <v>8716</v>
          </cell>
          <cell r="G218">
            <v>8.2377237264800368E-2</v>
          </cell>
          <cell r="H218">
            <v>58597</v>
          </cell>
          <cell r="I218">
            <v>0</v>
          </cell>
        </row>
        <row r="219">
          <cell r="C219">
            <v>2509780</v>
          </cell>
          <cell r="D219" t="str">
            <v>Plympton School District</v>
          </cell>
          <cell r="E219">
            <v>17</v>
          </cell>
          <cell r="F219">
            <v>241</v>
          </cell>
          <cell r="G219">
            <v>7.0539419087136929E-2</v>
          </cell>
          <cell r="H219">
            <v>2946</v>
          </cell>
          <cell r="I219">
            <v>1</v>
          </cell>
        </row>
        <row r="220">
          <cell r="C220">
            <v>2509840</v>
          </cell>
          <cell r="D220" t="str">
            <v>Provincetown School District</v>
          </cell>
          <cell r="E220">
            <v>32</v>
          </cell>
          <cell r="F220">
            <v>130</v>
          </cell>
          <cell r="G220">
            <v>0.24615384615384617</v>
          </cell>
          <cell r="H220">
            <v>2920</v>
          </cell>
          <cell r="I220">
            <v>1</v>
          </cell>
        </row>
        <row r="221">
          <cell r="C221">
            <v>2500001</v>
          </cell>
          <cell r="D221" t="str">
            <v>Quabbin School District</v>
          </cell>
          <cell r="E221">
            <v>115</v>
          </cell>
          <cell r="F221">
            <v>2914</v>
          </cell>
          <cell r="G221">
            <v>3.9464653397391899E-2</v>
          </cell>
          <cell r="H221">
            <v>16087</v>
          </cell>
          <cell r="I221">
            <v>1</v>
          </cell>
        </row>
        <row r="222">
          <cell r="C222">
            <v>2512100</v>
          </cell>
          <cell r="D222" t="str">
            <v>Quaboag Regional School District</v>
          </cell>
          <cell r="E222">
            <v>166</v>
          </cell>
          <cell r="F222">
            <v>1443</v>
          </cell>
          <cell r="G222">
            <v>0.11503811503811504</v>
          </cell>
          <cell r="H222">
            <v>9069</v>
          </cell>
          <cell r="I222">
            <v>1</v>
          </cell>
        </row>
        <row r="223">
          <cell r="C223">
            <v>2509870</v>
          </cell>
          <cell r="D223" t="str">
            <v>Quincy School District</v>
          </cell>
          <cell r="E223">
            <v>1294</v>
          </cell>
          <cell r="F223">
            <v>10020</v>
          </cell>
          <cell r="G223">
            <v>0.12914171656686627</v>
          </cell>
          <cell r="H223">
            <v>95868</v>
          </cell>
          <cell r="I223">
            <v>0</v>
          </cell>
        </row>
        <row r="224">
          <cell r="C224">
            <v>2509900</v>
          </cell>
          <cell r="D224" t="str">
            <v>Ralph C. Mahar School District</v>
          </cell>
          <cell r="E224">
            <v>108</v>
          </cell>
          <cell r="F224">
            <v>808</v>
          </cell>
          <cell r="G224">
            <v>0.13366336633663367</v>
          </cell>
          <cell r="H224">
            <v>10810</v>
          </cell>
          <cell r="I224">
            <v>1</v>
          </cell>
        </row>
        <row r="225">
          <cell r="C225">
            <v>2509930</v>
          </cell>
          <cell r="D225" t="str">
            <v>Randolph School District</v>
          </cell>
          <cell r="E225">
            <v>610</v>
          </cell>
          <cell r="F225">
            <v>4955</v>
          </cell>
          <cell r="G225">
            <v>0.12310797174571141</v>
          </cell>
          <cell r="H225">
            <v>33353</v>
          </cell>
          <cell r="I225">
            <v>0</v>
          </cell>
        </row>
        <row r="226">
          <cell r="C226">
            <v>2509990</v>
          </cell>
          <cell r="D226" t="str">
            <v>Reading School District</v>
          </cell>
          <cell r="E226">
            <v>152</v>
          </cell>
          <cell r="F226">
            <v>4691</v>
          </cell>
          <cell r="G226">
            <v>3.2402472820294181E-2</v>
          </cell>
          <cell r="H226">
            <v>26160</v>
          </cell>
          <cell r="I226">
            <v>0</v>
          </cell>
        </row>
        <row r="227">
          <cell r="C227">
            <v>2510050</v>
          </cell>
          <cell r="D227" t="str">
            <v>Revere School District</v>
          </cell>
          <cell r="E227">
            <v>1815</v>
          </cell>
          <cell r="F227">
            <v>7720</v>
          </cell>
          <cell r="G227">
            <v>0.23510362694300518</v>
          </cell>
          <cell r="H227">
            <v>56190</v>
          </cell>
          <cell r="I227">
            <v>0</v>
          </cell>
        </row>
        <row r="228">
          <cell r="C228">
            <v>2510080</v>
          </cell>
          <cell r="D228" t="str">
            <v>Richmond School District</v>
          </cell>
          <cell r="E228">
            <v>4</v>
          </cell>
          <cell r="F228">
            <v>106</v>
          </cell>
          <cell r="G228">
            <v>3.7735849056603772E-2</v>
          </cell>
          <cell r="H228">
            <v>1426</v>
          </cell>
          <cell r="I228">
            <v>1</v>
          </cell>
        </row>
        <row r="229">
          <cell r="C229">
            <v>2510140</v>
          </cell>
          <cell r="D229" t="str">
            <v>Rochester School District</v>
          </cell>
          <cell r="E229">
            <v>23</v>
          </cell>
          <cell r="F229">
            <v>540</v>
          </cell>
          <cell r="G229">
            <v>4.2592592592592592E-2</v>
          </cell>
          <cell r="H229">
            <v>5432</v>
          </cell>
          <cell r="I229">
            <v>1</v>
          </cell>
        </row>
        <row r="230">
          <cell r="C230">
            <v>2510170</v>
          </cell>
          <cell r="D230" t="str">
            <v>Rockland School District</v>
          </cell>
          <cell r="E230">
            <v>316</v>
          </cell>
          <cell r="F230">
            <v>2675</v>
          </cell>
          <cell r="G230">
            <v>0.11813084112149533</v>
          </cell>
          <cell r="H230">
            <v>18135</v>
          </cell>
          <cell r="I230">
            <v>1</v>
          </cell>
        </row>
        <row r="231">
          <cell r="C231">
            <v>2510200</v>
          </cell>
          <cell r="D231" t="str">
            <v>Rockport School District</v>
          </cell>
          <cell r="E231">
            <v>83</v>
          </cell>
          <cell r="F231">
            <v>906</v>
          </cell>
          <cell r="G231">
            <v>9.1611479028697568E-2</v>
          </cell>
          <cell r="H231">
            <v>7287</v>
          </cell>
          <cell r="I231">
            <v>1</v>
          </cell>
        </row>
        <row r="232">
          <cell r="C232">
            <v>2510230</v>
          </cell>
          <cell r="D232" t="str">
            <v>Rowe School District</v>
          </cell>
          <cell r="E232">
            <v>9</v>
          </cell>
          <cell r="F232">
            <v>34</v>
          </cell>
          <cell r="G232">
            <v>0.26470588235294118</v>
          </cell>
          <cell r="H232">
            <v>388</v>
          </cell>
          <cell r="I232">
            <v>1</v>
          </cell>
        </row>
        <row r="233">
          <cell r="C233">
            <v>2510380</v>
          </cell>
          <cell r="D233" t="str">
            <v>Salem School District</v>
          </cell>
          <cell r="E233">
            <v>915</v>
          </cell>
          <cell r="F233">
            <v>5260</v>
          </cell>
          <cell r="G233">
            <v>0.17395437262357413</v>
          </cell>
          <cell r="H233">
            <v>43334</v>
          </cell>
          <cell r="I233">
            <v>0</v>
          </cell>
        </row>
        <row r="234">
          <cell r="C234">
            <v>2510470</v>
          </cell>
          <cell r="D234" t="str">
            <v>Sandwich School District</v>
          </cell>
          <cell r="E234">
            <v>253</v>
          </cell>
          <cell r="F234">
            <v>3595</v>
          </cell>
          <cell r="G234">
            <v>7.0375521557719048E-2</v>
          </cell>
          <cell r="H234">
            <v>20521</v>
          </cell>
          <cell r="I234">
            <v>0</v>
          </cell>
        </row>
        <row r="235">
          <cell r="C235">
            <v>2510500</v>
          </cell>
          <cell r="D235" t="str">
            <v>Saugus School District</v>
          </cell>
          <cell r="E235">
            <v>405</v>
          </cell>
          <cell r="F235">
            <v>3788</v>
          </cell>
          <cell r="G235">
            <v>0.10691657866948258</v>
          </cell>
          <cell r="H235">
            <v>27912</v>
          </cell>
          <cell r="I235">
            <v>0</v>
          </cell>
        </row>
        <row r="236">
          <cell r="C236">
            <v>2510530</v>
          </cell>
          <cell r="D236" t="str">
            <v>Savoy School District</v>
          </cell>
          <cell r="E236">
            <v>10</v>
          </cell>
          <cell r="F236">
            <v>45</v>
          </cell>
          <cell r="G236">
            <v>0.22222222222222221</v>
          </cell>
          <cell r="H236">
            <v>669</v>
          </cell>
          <cell r="I236">
            <v>1</v>
          </cell>
        </row>
        <row r="237">
          <cell r="C237">
            <v>2510560</v>
          </cell>
          <cell r="D237" t="str">
            <v>Scituate School District</v>
          </cell>
          <cell r="E237">
            <v>140</v>
          </cell>
          <cell r="F237">
            <v>3385</v>
          </cell>
          <cell r="G237">
            <v>4.1358936484490398E-2</v>
          </cell>
          <cell r="H237">
            <v>18818</v>
          </cell>
          <cell r="I237">
            <v>1</v>
          </cell>
        </row>
        <row r="238">
          <cell r="C238">
            <v>2510590</v>
          </cell>
          <cell r="D238" t="str">
            <v>Seekonk School District</v>
          </cell>
          <cell r="E238">
            <v>138</v>
          </cell>
          <cell r="F238">
            <v>2301</v>
          </cell>
          <cell r="G238">
            <v>5.9973924380704043E-2</v>
          </cell>
          <cell r="H238">
            <v>13974</v>
          </cell>
          <cell r="I238">
            <v>1</v>
          </cell>
        </row>
        <row r="239">
          <cell r="C239">
            <v>2510620</v>
          </cell>
          <cell r="D239" t="str">
            <v>Sharon School District</v>
          </cell>
          <cell r="E239">
            <v>96</v>
          </cell>
          <cell r="F239">
            <v>3853</v>
          </cell>
          <cell r="G239">
            <v>2.4915650142745913E-2</v>
          </cell>
          <cell r="H239">
            <v>18240</v>
          </cell>
          <cell r="I239">
            <v>1</v>
          </cell>
        </row>
        <row r="240">
          <cell r="C240">
            <v>2510710</v>
          </cell>
          <cell r="D240" t="str">
            <v>Sherborn School District</v>
          </cell>
          <cell r="E240">
            <v>22</v>
          </cell>
          <cell r="F240">
            <v>423</v>
          </cell>
          <cell r="G240">
            <v>5.2009456264775412E-2</v>
          </cell>
          <cell r="H240">
            <v>4357</v>
          </cell>
          <cell r="I240">
            <v>1</v>
          </cell>
        </row>
        <row r="241">
          <cell r="C241">
            <v>2510770</v>
          </cell>
          <cell r="D241" t="str">
            <v>Shrewsbury School District</v>
          </cell>
          <cell r="E241">
            <v>244</v>
          </cell>
          <cell r="F241">
            <v>6746</v>
          </cell>
          <cell r="G241">
            <v>3.6169581974503408E-2</v>
          </cell>
          <cell r="H241">
            <v>36554</v>
          </cell>
          <cell r="I241">
            <v>0</v>
          </cell>
        </row>
        <row r="242">
          <cell r="C242">
            <v>2510800</v>
          </cell>
          <cell r="D242" t="str">
            <v>Shutesbury School District</v>
          </cell>
          <cell r="E242">
            <v>13</v>
          </cell>
          <cell r="F242">
            <v>139</v>
          </cell>
          <cell r="G242">
            <v>9.3525179856115109E-2</v>
          </cell>
          <cell r="H242">
            <v>1746</v>
          </cell>
          <cell r="I242">
            <v>1</v>
          </cell>
        </row>
        <row r="243">
          <cell r="C243">
            <v>2510830</v>
          </cell>
          <cell r="D243" t="str">
            <v>Silver Lake School District</v>
          </cell>
          <cell r="E243">
            <v>114</v>
          </cell>
          <cell r="F243">
            <v>1940</v>
          </cell>
          <cell r="G243">
            <v>5.8762886597938144E-2</v>
          </cell>
          <cell r="H243">
            <v>23848</v>
          </cell>
          <cell r="I243">
            <v>0</v>
          </cell>
        </row>
        <row r="244">
          <cell r="C244">
            <v>2510860</v>
          </cell>
          <cell r="D244" t="str">
            <v>Somerset School District</v>
          </cell>
          <cell r="E244">
            <v>140</v>
          </cell>
          <cell r="F244">
            <v>1701</v>
          </cell>
          <cell r="G244">
            <v>8.2304526748971193E-2</v>
          </cell>
          <cell r="H244">
            <v>18498</v>
          </cell>
          <cell r="I244">
            <v>1</v>
          </cell>
        </row>
        <row r="245">
          <cell r="C245">
            <v>2500541</v>
          </cell>
          <cell r="D245" t="str">
            <v>Somerset-Berkley School District</v>
          </cell>
          <cell r="E245">
            <v>58</v>
          </cell>
          <cell r="F245">
            <v>1317</v>
          </cell>
          <cell r="G245">
            <v>4.4039483675018982E-2</v>
          </cell>
          <cell r="H245">
            <v>25024</v>
          </cell>
          <cell r="I245">
            <v>0</v>
          </cell>
        </row>
        <row r="246">
          <cell r="C246">
            <v>2510890</v>
          </cell>
          <cell r="D246" t="str">
            <v>Somerville School District</v>
          </cell>
          <cell r="E246">
            <v>827</v>
          </cell>
          <cell r="F246">
            <v>5630</v>
          </cell>
          <cell r="G246">
            <v>0.14689165186500888</v>
          </cell>
          <cell r="H246">
            <v>80094</v>
          </cell>
          <cell r="I246">
            <v>0</v>
          </cell>
        </row>
        <row r="247">
          <cell r="C247">
            <v>2510920</v>
          </cell>
          <cell r="D247" t="str">
            <v>South Hadley School District</v>
          </cell>
          <cell r="E247">
            <v>156</v>
          </cell>
          <cell r="F247">
            <v>2080</v>
          </cell>
          <cell r="G247">
            <v>7.4999999999999997E-2</v>
          </cell>
          <cell r="H247">
            <v>17940</v>
          </cell>
          <cell r="I247">
            <v>1</v>
          </cell>
        </row>
        <row r="248">
          <cell r="C248">
            <v>2510950</v>
          </cell>
          <cell r="D248" t="str">
            <v>Southampton School District</v>
          </cell>
          <cell r="E248">
            <v>26</v>
          </cell>
          <cell r="F248">
            <v>439</v>
          </cell>
          <cell r="G248">
            <v>5.9225512528473807E-2</v>
          </cell>
          <cell r="H248">
            <v>5929</v>
          </cell>
          <cell r="I248">
            <v>1</v>
          </cell>
        </row>
        <row r="249">
          <cell r="C249">
            <v>2510980</v>
          </cell>
          <cell r="D249" t="str">
            <v>Southborough School District</v>
          </cell>
          <cell r="E249">
            <v>48</v>
          </cell>
          <cell r="F249">
            <v>1559</v>
          </cell>
          <cell r="G249">
            <v>3.0788967286722257E-2</v>
          </cell>
          <cell r="H249">
            <v>10026</v>
          </cell>
          <cell r="I249">
            <v>1</v>
          </cell>
        </row>
        <row r="250">
          <cell r="C250">
            <v>2511010</v>
          </cell>
          <cell r="D250" t="str">
            <v>Southbridge School District</v>
          </cell>
          <cell r="E250">
            <v>526</v>
          </cell>
          <cell r="F250">
            <v>2674</v>
          </cell>
          <cell r="G250">
            <v>0.19670905011219147</v>
          </cell>
          <cell r="H250">
            <v>17163</v>
          </cell>
          <cell r="I250">
            <v>1</v>
          </cell>
        </row>
        <row r="251">
          <cell r="C251">
            <v>2511040</v>
          </cell>
          <cell r="D251" t="str">
            <v>Southern Berkshire School District</v>
          </cell>
          <cell r="E251">
            <v>130</v>
          </cell>
          <cell r="F251">
            <v>919</v>
          </cell>
          <cell r="G251">
            <v>0.14145810663764963</v>
          </cell>
          <cell r="H251">
            <v>7360</v>
          </cell>
          <cell r="I251">
            <v>1</v>
          </cell>
        </row>
        <row r="252">
          <cell r="C252">
            <v>2500013</v>
          </cell>
          <cell r="D252" t="str">
            <v>Southwick-Tolland-Granville Regional School District</v>
          </cell>
          <cell r="E252">
            <v>209</v>
          </cell>
          <cell r="F252">
            <v>1901</v>
          </cell>
          <cell r="G252">
            <v>0.10994213571804314</v>
          </cell>
          <cell r="H252">
            <v>11674</v>
          </cell>
          <cell r="I252">
            <v>1</v>
          </cell>
        </row>
        <row r="253">
          <cell r="C253">
            <v>2500002</v>
          </cell>
          <cell r="D253" t="str">
            <v>Spencer-East Brookfield School District</v>
          </cell>
          <cell r="E253">
            <v>178</v>
          </cell>
          <cell r="F253">
            <v>2112</v>
          </cell>
          <cell r="G253">
            <v>8.4280303030303025E-2</v>
          </cell>
          <cell r="H253">
            <v>14239</v>
          </cell>
          <cell r="I253">
            <v>1</v>
          </cell>
        </row>
        <row r="254">
          <cell r="C254">
            <v>2511130</v>
          </cell>
          <cell r="D254" t="str">
            <v>Springfield School District</v>
          </cell>
          <cell r="E254">
            <v>10132</v>
          </cell>
          <cell r="F254">
            <v>28068</v>
          </cell>
          <cell r="G254">
            <v>0.36098047598688898</v>
          </cell>
          <cell r="H254">
            <v>154795</v>
          </cell>
          <cell r="I254">
            <v>0</v>
          </cell>
        </row>
        <row r="255">
          <cell r="C255">
            <v>2511220</v>
          </cell>
          <cell r="D255" t="str">
            <v>Stoneham School District</v>
          </cell>
          <cell r="E255">
            <v>170</v>
          </cell>
          <cell r="F255">
            <v>3168</v>
          </cell>
          <cell r="G255">
            <v>5.366161616161616E-2</v>
          </cell>
          <cell r="H255">
            <v>22502</v>
          </cell>
          <cell r="I255">
            <v>0</v>
          </cell>
        </row>
        <row r="256">
          <cell r="C256">
            <v>2511250</v>
          </cell>
          <cell r="D256" t="str">
            <v>Stoughton School District</v>
          </cell>
          <cell r="E256">
            <v>352</v>
          </cell>
          <cell r="F256">
            <v>4166</v>
          </cell>
          <cell r="G256">
            <v>8.4493518963034087E-2</v>
          </cell>
          <cell r="H256">
            <v>28049</v>
          </cell>
          <cell r="I256">
            <v>0</v>
          </cell>
        </row>
        <row r="257">
          <cell r="C257">
            <v>2511310</v>
          </cell>
          <cell r="D257" t="str">
            <v>Sturbridge School District</v>
          </cell>
          <cell r="E257">
            <v>41</v>
          </cell>
          <cell r="F257">
            <v>848</v>
          </cell>
          <cell r="G257">
            <v>4.8349056603773588E-2</v>
          </cell>
          <cell r="H257">
            <v>9514</v>
          </cell>
          <cell r="I257">
            <v>1</v>
          </cell>
        </row>
        <row r="258">
          <cell r="C258">
            <v>2511340</v>
          </cell>
          <cell r="D258" t="str">
            <v>Sudbury School District</v>
          </cell>
          <cell r="E258">
            <v>77</v>
          </cell>
          <cell r="F258">
            <v>3197</v>
          </cell>
          <cell r="G258">
            <v>2.4085079762277136E-2</v>
          </cell>
          <cell r="H258">
            <v>18678</v>
          </cell>
          <cell r="I258">
            <v>1</v>
          </cell>
        </row>
        <row r="259">
          <cell r="C259">
            <v>2511370</v>
          </cell>
          <cell r="D259" t="str">
            <v>Sunderland School District</v>
          </cell>
          <cell r="E259">
            <v>11</v>
          </cell>
          <cell r="F259">
            <v>157</v>
          </cell>
          <cell r="G259">
            <v>7.0063694267515922E-2</v>
          </cell>
          <cell r="H259">
            <v>3633</v>
          </cell>
          <cell r="I259">
            <v>1</v>
          </cell>
        </row>
        <row r="260">
          <cell r="C260">
            <v>2511400</v>
          </cell>
          <cell r="D260" t="str">
            <v>Sutton School District</v>
          </cell>
          <cell r="E260">
            <v>53</v>
          </cell>
          <cell r="F260">
            <v>1757</v>
          </cell>
          <cell r="G260">
            <v>3.016505406943654E-2</v>
          </cell>
          <cell r="H260">
            <v>9202</v>
          </cell>
          <cell r="I260">
            <v>1</v>
          </cell>
        </row>
        <row r="261">
          <cell r="C261">
            <v>2511430</v>
          </cell>
          <cell r="D261" t="str">
            <v>Swampscott School District</v>
          </cell>
          <cell r="E261">
            <v>152</v>
          </cell>
          <cell r="F261">
            <v>2519</v>
          </cell>
          <cell r="G261">
            <v>6.0341405319571259E-2</v>
          </cell>
          <cell r="H261">
            <v>18026</v>
          </cell>
          <cell r="I261">
            <v>1</v>
          </cell>
        </row>
        <row r="262">
          <cell r="C262">
            <v>2511460</v>
          </cell>
          <cell r="D262" t="str">
            <v>Swansea School District</v>
          </cell>
          <cell r="E262">
            <v>175</v>
          </cell>
          <cell r="F262">
            <v>2342</v>
          </cell>
          <cell r="G262">
            <v>7.472245943637916E-2</v>
          </cell>
          <cell r="H262">
            <v>16156</v>
          </cell>
          <cell r="I262">
            <v>1</v>
          </cell>
        </row>
        <row r="263">
          <cell r="C263">
            <v>2511490</v>
          </cell>
          <cell r="D263" t="str">
            <v>Tantasqua School District</v>
          </cell>
          <cell r="E263">
            <v>93</v>
          </cell>
          <cell r="F263">
            <v>1643</v>
          </cell>
          <cell r="G263">
            <v>5.6603773584905662E-2</v>
          </cell>
          <cell r="H263">
            <v>20990</v>
          </cell>
          <cell r="I263">
            <v>0</v>
          </cell>
        </row>
        <row r="264">
          <cell r="C264">
            <v>2511520</v>
          </cell>
          <cell r="D264" t="str">
            <v>Taunton School District</v>
          </cell>
          <cell r="E264">
            <v>1143</v>
          </cell>
          <cell r="F264">
            <v>8675</v>
          </cell>
          <cell r="G264">
            <v>0.13175792507204612</v>
          </cell>
          <cell r="H264">
            <v>56900</v>
          </cell>
          <cell r="I264">
            <v>0</v>
          </cell>
        </row>
        <row r="265">
          <cell r="C265">
            <v>2511580</v>
          </cell>
          <cell r="D265" t="str">
            <v>Tewksbury School District</v>
          </cell>
          <cell r="E265">
            <v>247</v>
          </cell>
          <cell r="F265">
            <v>5046</v>
          </cell>
          <cell r="G265">
            <v>4.8949663099484737E-2</v>
          </cell>
          <cell r="H265">
            <v>30623</v>
          </cell>
          <cell r="I265">
            <v>0</v>
          </cell>
        </row>
        <row r="266">
          <cell r="C266">
            <v>2512570</v>
          </cell>
          <cell r="D266" t="str">
            <v>Tisbury School District</v>
          </cell>
          <cell r="E266">
            <v>60</v>
          </cell>
          <cell r="F266">
            <v>352</v>
          </cell>
          <cell r="G266">
            <v>0.17045454545454544</v>
          </cell>
          <cell r="H266">
            <v>4122</v>
          </cell>
          <cell r="I266">
            <v>1</v>
          </cell>
        </row>
        <row r="267">
          <cell r="C267">
            <v>2511670</v>
          </cell>
          <cell r="D267" t="str">
            <v>Topsfield School District</v>
          </cell>
          <cell r="E267">
            <v>19</v>
          </cell>
          <cell r="F267">
            <v>619</v>
          </cell>
          <cell r="G267">
            <v>3.0694668820678513E-2</v>
          </cell>
          <cell r="H267">
            <v>6372</v>
          </cell>
          <cell r="I267">
            <v>1</v>
          </cell>
        </row>
        <row r="268">
          <cell r="C268">
            <v>2511740</v>
          </cell>
          <cell r="D268" t="str">
            <v>Triton School District</v>
          </cell>
          <cell r="E268">
            <v>221</v>
          </cell>
          <cell r="F268">
            <v>3430</v>
          </cell>
          <cell r="G268">
            <v>6.4431486880466474E-2</v>
          </cell>
          <cell r="H268">
            <v>21814</v>
          </cell>
          <cell r="I268">
            <v>0</v>
          </cell>
        </row>
        <row r="269">
          <cell r="C269">
            <v>2511730</v>
          </cell>
          <cell r="D269" t="str">
            <v>Truro School District</v>
          </cell>
          <cell r="E269">
            <v>17</v>
          </cell>
          <cell r="F269">
            <v>96</v>
          </cell>
          <cell r="G269">
            <v>0.17708333333333334</v>
          </cell>
          <cell r="H269">
            <v>1988</v>
          </cell>
          <cell r="I269">
            <v>1</v>
          </cell>
        </row>
        <row r="270">
          <cell r="C270">
            <v>2511760</v>
          </cell>
          <cell r="D270" t="str">
            <v>Tyngsborough School District</v>
          </cell>
          <cell r="E270">
            <v>107</v>
          </cell>
          <cell r="F270">
            <v>2273</v>
          </cell>
          <cell r="G270">
            <v>4.7074351077870655E-2</v>
          </cell>
          <cell r="H270">
            <v>11943</v>
          </cell>
          <cell r="I270">
            <v>1</v>
          </cell>
        </row>
        <row r="271">
          <cell r="C271">
            <v>2500043</v>
          </cell>
          <cell r="D271" t="str">
            <v>Up-Island Regional School District</v>
          </cell>
          <cell r="E271">
            <v>31</v>
          </cell>
          <cell r="F271">
            <v>384</v>
          </cell>
          <cell r="G271">
            <v>8.0729166666666671E-2</v>
          </cell>
          <cell r="H271">
            <v>4085</v>
          </cell>
          <cell r="I271">
            <v>1</v>
          </cell>
        </row>
        <row r="272">
          <cell r="C272">
            <v>2511850</v>
          </cell>
          <cell r="D272" t="str">
            <v>Uxbridge School District</v>
          </cell>
          <cell r="E272">
            <v>203</v>
          </cell>
          <cell r="F272">
            <v>2327</v>
          </cell>
          <cell r="G272">
            <v>8.7236785560807911E-2</v>
          </cell>
          <cell r="H272">
            <v>13814</v>
          </cell>
          <cell r="I272">
            <v>1</v>
          </cell>
        </row>
        <row r="273">
          <cell r="C273">
            <v>2511880</v>
          </cell>
          <cell r="D273" t="str">
            <v>Wachusett School District</v>
          </cell>
          <cell r="E273">
            <v>245</v>
          </cell>
          <cell r="F273">
            <v>7727</v>
          </cell>
          <cell r="G273">
            <v>3.1707001423579656E-2</v>
          </cell>
          <cell r="H273">
            <v>42453</v>
          </cell>
          <cell r="I273">
            <v>0</v>
          </cell>
        </row>
        <row r="274">
          <cell r="C274">
            <v>2511910</v>
          </cell>
          <cell r="D274" t="str">
            <v>Wakefield School District</v>
          </cell>
          <cell r="E274">
            <v>167</v>
          </cell>
          <cell r="F274">
            <v>3964</v>
          </cell>
          <cell r="G274">
            <v>4.2129162462159433E-2</v>
          </cell>
          <cell r="H274">
            <v>26543</v>
          </cell>
          <cell r="I274">
            <v>0</v>
          </cell>
        </row>
        <row r="275">
          <cell r="C275">
            <v>2511940</v>
          </cell>
          <cell r="D275" t="str">
            <v>Wales School District</v>
          </cell>
          <cell r="E275">
            <v>14</v>
          </cell>
          <cell r="F275">
            <v>140</v>
          </cell>
          <cell r="G275">
            <v>0.1</v>
          </cell>
          <cell r="H275">
            <v>1857</v>
          </cell>
          <cell r="I275">
            <v>1</v>
          </cell>
        </row>
        <row r="276">
          <cell r="C276">
            <v>2511970</v>
          </cell>
          <cell r="D276" t="str">
            <v>Walpole School District</v>
          </cell>
          <cell r="E276">
            <v>158</v>
          </cell>
          <cell r="F276">
            <v>4593</v>
          </cell>
          <cell r="G276">
            <v>3.4400174178097105E-2</v>
          </cell>
          <cell r="H276">
            <v>25008</v>
          </cell>
          <cell r="I276">
            <v>0</v>
          </cell>
        </row>
        <row r="277">
          <cell r="C277">
            <v>2512000</v>
          </cell>
          <cell r="D277" t="str">
            <v>Waltham School District</v>
          </cell>
          <cell r="E277">
            <v>589</v>
          </cell>
          <cell r="F277">
            <v>5651</v>
          </cell>
          <cell r="G277">
            <v>0.10422933993983366</v>
          </cell>
          <cell r="H277">
            <v>64126</v>
          </cell>
          <cell r="I277">
            <v>0</v>
          </cell>
        </row>
        <row r="278">
          <cell r="C278">
            <v>2512030</v>
          </cell>
          <cell r="D278" t="str">
            <v>Ware School District</v>
          </cell>
          <cell r="E278">
            <v>223</v>
          </cell>
          <cell r="F278">
            <v>1412</v>
          </cell>
          <cell r="G278">
            <v>0.15793201133144477</v>
          </cell>
          <cell r="H278">
            <v>10105</v>
          </cell>
          <cell r="I278">
            <v>1</v>
          </cell>
        </row>
        <row r="279">
          <cell r="C279">
            <v>2512060</v>
          </cell>
          <cell r="D279" t="str">
            <v>Wareham School District</v>
          </cell>
          <cell r="E279">
            <v>441</v>
          </cell>
          <cell r="F279">
            <v>3178</v>
          </cell>
          <cell r="G279">
            <v>0.13876651982378854</v>
          </cell>
          <cell r="H279">
            <v>22662</v>
          </cell>
          <cell r="I279">
            <v>0</v>
          </cell>
        </row>
        <row r="280">
          <cell r="C280">
            <v>2512180</v>
          </cell>
          <cell r="D280" t="str">
            <v>Watertown School District</v>
          </cell>
          <cell r="E280">
            <v>300</v>
          </cell>
          <cell r="F280">
            <v>3125</v>
          </cell>
          <cell r="G280">
            <v>9.6000000000000002E-2</v>
          </cell>
          <cell r="H280">
            <v>33755</v>
          </cell>
          <cell r="I280">
            <v>0</v>
          </cell>
        </row>
        <row r="281">
          <cell r="C281">
            <v>2512210</v>
          </cell>
          <cell r="D281" t="str">
            <v>Wayland School District</v>
          </cell>
          <cell r="E281">
            <v>107</v>
          </cell>
          <cell r="F281">
            <v>2875</v>
          </cell>
          <cell r="G281">
            <v>3.7217391304347827E-2</v>
          </cell>
          <cell r="H281">
            <v>13744</v>
          </cell>
          <cell r="I281">
            <v>1</v>
          </cell>
        </row>
        <row r="282">
          <cell r="C282">
            <v>2512240</v>
          </cell>
          <cell r="D282" t="str">
            <v>Webster School District</v>
          </cell>
          <cell r="E282">
            <v>347</v>
          </cell>
          <cell r="F282">
            <v>2382</v>
          </cell>
          <cell r="G282">
            <v>0.14567590260285473</v>
          </cell>
          <cell r="H282">
            <v>17212</v>
          </cell>
          <cell r="I282">
            <v>1</v>
          </cell>
        </row>
        <row r="283">
          <cell r="C283">
            <v>2512270</v>
          </cell>
          <cell r="D283" t="str">
            <v>Wellesley School District</v>
          </cell>
          <cell r="E283">
            <v>131</v>
          </cell>
          <cell r="F283">
            <v>5755</v>
          </cell>
          <cell r="G283">
            <v>2.2762814943527367E-2</v>
          </cell>
          <cell r="H283">
            <v>29000</v>
          </cell>
          <cell r="I283">
            <v>0</v>
          </cell>
        </row>
        <row r="284">
          <cell r="C284">
            <v>2512300</v>
          </cell>
          <cell r="D284" t="str">
            <v>Wellfleet School District</v>
          </cell>
          <cell r="E284">
            <v>10</v>
          </cell>
          <cell r="F284">
            <v>113</v>
          </cell>
          <cell r="G284">
            <v>8.8495575221238937E-2</v>
          </cell>
          <cell r="H284">
            <v>2730</v>
          </cell>
          <cell r="I284">
            <v>1</v>
          </cell>
        </row>
        <row r="285">
          <cell r="C285">
            <v>2512390</v>
          </cell>
          <cell r="D285" t="str">
            <v>West Boylston School District</v>
          </cell>
          <cell r="E285">
            <v>63</v>
          </cell>
          <cell r="F285">
            <v>1000</v>
          </cell>
          <cell r="G285">
            <v>6.3E-2</v>
          </cell>
          <cell r="H285">
            <v>7873</v>
          </cell>
          <cell r="I285">
            <v>1</v>
          </cell>
        </row>
        <row r="286">
          <cell r="C286">
            <v>2512420</v>
          </cell>
          <cell r="D286" t="str">
            <v>West Bridgewater School District</v>
          </cell>
          <cell r="E286">
            <v>57</v>
          </cell>
          <cell r="F286">
            <v>1107</v>
          </cell>
          <cell r="G286">
            <v>5.1490514905149054E-2</v>
          </cell>
          <cell r="H286">
            <v>7188</v>
          </cell>
          <cell r="I286">
            <v>1</v>
          </cell>
        </row>
        <row r="287">
          <cell r="C287">
            <v>2512510</v>
          </cell>
          <cell r="D287" t="str">
            <v>West Springfield School District</v>
          </cell>
          <cell r="E287">
            <v>748</v>
          </cell>
          <cell r="F287">
            <v>4029</v>
          </cell>
          <cell r="G287">
            <v>0.18565400843881857</v>
          </cell>
          <cell r="H287">
            <v>28688</v>
          </cell>
          <cell r="I287">
            <v>0</v>
          </cell>
        </row>
        <row r="288">
          <cell r="C288">
            <v>2512600</v>
          </cell>
          <cell r="D288" t="str">
            <v>Westborough School District</v>
          </cell>
          <cell r="E288">
            <v>103</v>
          </cell>
          <cell r="F288">
            <v>3368</v>
          </cell>
          <cell r="G288">
            <v>3.0581947743467935E-2</v>
          </cell>
          <cell r="H288">
            <v>18759</v>
          </cell>
          <cell r="I288">
            <v>1</v>
          </cell>
        </row>
        <row r="289">
          <cell r="C289">
            <v>2512630</v>
          </cell>
          <cell r="D289" t="str">
            <v>Westfield School District</v>
          </cell>
          <cell r="E289">
            <v>900</v>
          </cell>
          <cell r="F289">
            <v>6157</v>
          </cell>
          <cell r="G289">
            <v>0.14617508526879974</v>
          </cell>
          <cell r="H289">
            <v>41523</v>
          </cell>
          <cell r="I289">
            <v>0</v>
          </cell>
        </row>
        <row r="290">
          <cell r="C290">
            <v>2512660</v>
          </cell>
          <cell r="D290" t="str">
            <v>Westford School District</v>
          </cell>
          <cell r="E290">
            <v>101</v>
          </cell>
          <cell r="F290">
            <v>5392</v>
          </cell>
          <cell r="G290">
            <v>1.873145400593472E-2</v>
          </cell>
          <cell r="H290">
            <v>23217</v>
          </cell>
          <cell r="I290">
            <v>0</v>
          </cell>
        </row>
        <row r="291">
          <cell r="C291">
            <v>2512690</v>
          </cell>
          <cell r="D291" t="str">
            <v>Westhampton School District</v>
          </cell>
          <cell r="E291">
            <v>6</v>
          </cell>
          <cell r="F291">
            <v>120</v>
          </cell>
          <cell r="G291">
            <v>0.05</v>
          </cell>
          <cell r="H291">
            <v>1645</v>
          </cell>
          <cell r="I291">
            <v>1</v>
          </cell>
        </row>
        <row r="292">
          <cell r="C292">
            <v>2512750</v>
          </cell>
          <cell r="D292" t="str">
            <v>Weston School District</v>
          </cell>
          <cell r="E292">
            <v>150</v>
          </cell>
          <cell r="F292">
            <v>2654</v>
          </cell>
          <cell r="G292">
            <v>5.6518462697814617E-2</v>
          </cell>
          <cell r="H292">
            <v>11909</v>
          </cell>
          <cell r="I292">
            <v>1</v>
          </cell>
        </row>
        <row r="293">
          <cell r="C293">
            <v>2512780</v>
          </cell>
          <cell r="D293" t="str">
            <v>Westport School District</v>
          </cell>
          <cell r="E293">
            <v>146</v>
          </cell>
          <cell r="F293">
            <v>2244</v>
          </cell>
          <cell r="G293">
            <v>6.5062388591800357E-2</v>
          </cell>
          <cell r="H293">
            <v>15817</v>
          </cell>
          <cell r="I293">
            <v>1</v>
          </cell>
        </row>
        <row r="294">
          <cell r="C294">
            <v>2512810</v>
          </cell>
          <cell r="D294" t="str">
            <v>Westwood School District</v>
          </cell>
          <cell r="E294">
            <v>57</v>
          </cell>
          <cell r="F294">
            <v>3398</v>
          </cell>
          <cell r="G294">
            <v>1.6774573278399058E-2</v>
          </cell>
          <cell r="H294">
            <v>15193</v>
          </cell>
          <cell r="I294">
            <v>1</v>
          </cell>
        </row>
        <row r="295">
          <cell r="C295">
            <v>2512840</v>
          </cell>
          <cell r="D295" t="str">
            <v>Weymouth School District</v>
          </cell>
          <cell r="E295">
            <v>633</v>
          </cell>
          <cell r="F295">
            <v>7739</v>
          </cell>
          <cell r="G295">
            <v>8.1793513373820903E-2</v>
          </cell>
          <cell r="H295">
            <v>55861</v>
          </cell>
          <cell r="I295">
            <v>0</v>
          </cell>
        </row>
        <row r="296">
          <cell r="C296">
            <v>2512870</v>
          </cell>
          <cell r="D296" t="str">
            <v>Whately School District</v>
          </cell>
          <cell r="E296">
            <v>6</v>
          </cell>
          <cell r="F296">
            <v>79</v>
          </cell>
          <cell r="G296">
            <v>7.5949367088607597E-2</v>
          </cell>
          <cell r="H296">
            <v>1475</v>
          </cell>
          <cell r="I296">
            <v>1</v>
          </cell>
        </row>
        <row r="297">
          <cell r="C297">
            <v>2512930</v>
          </cell>
          <cell r="D297" t="str">
            <v>Whitman-Hanson School District</v>
          </cell>
          <cell r="E297">
            <v>322</v>
          </cell>
          <cell r="F297">
            <v>4504</v>
          </cell>
          <cell r="G297">
            <v>7.1492007104795738E-2</v>
          </cell>
          <cell r="H297">
            <v>25619</v>
          </cell>
          <cell r="I297">
            <v>0</v>
          </cell>
        </row>
        <row r="298">
          <cell r="C298">
            <v>2512990</v>
          </cell>
          <cell r="D298" t="str">
            <v>Williamsburg School District</v>
          </cell>
          <cell r="E298">
            <v>16</v>
          </cell>
          <cell r="F298">
            <v>161</v>
          </cell>
          <cell r="G298">
            <v>9.9378881987577633E-2</v>
          </cell>
          <cell r="H298">
            <v>2541</v>
          </cell>
          <cell r="I298">
            <v>1</v>
          </cell>
        </row>
        <row r="299">
          <cell r="C299">
            <v>2513020</v>
          </cell>
          <cell r="D299" t="str">
            <v>Williamstown School District</v>
          </cell>
          <cell r="E299">
            <v>21</v>
          </cell>
          <cell r="F299">
            <v>321</v>
          </cell>
          <cell r="G299">
            <v>6.5420560747663545E-2</v>
          </cell>
          <cell r="H299">
            <v>7496</v>
          </cell>
          <cell r="I299">
            <v>1</v>
          </cell>
        </row>
        <row r="300">
          <cell r="C300">
            <v>2513050</v>
          </cell>
          <cell r="D300" t="str">
            <v>Wilmington School District</v>
          </cell>
          <cell r="E300">
            <v>158</v>
          </cell>
          <cell r="F300">
            <v>4329</v>
          </cell>
          <cell r="G300">
            <v>3.6498036498036499E-2</v>
          </cell>
          <cell r="H300">
            <v>23613</v>
          </cell>
          <cell r="I300">
            <v>0</v>
          </cell>
        </row>
        <row r="301">
          <cell r="C301">
            <v>2513080</v>
          </cell>
          <cell r="D301" t="str">
            <v>Winchendon School District</v>
          </cell>
          <cell r="E301">
            <v>177</v>
          </cell>
          <cell r="F301">
            <v>1879</v>
          </cell>
          <cell r="G301">
            <v>9.4199042043640241E-2</v>
          </cell>
          <cell r="H301">
            <v>10574</v>
          </cell>
          <cell r="I301">
            <v>1</v>
          </cell>
        </row>
        <row r="302">
          <cell r="C302">
            <v>2513110</v>
          </cell>
          <cell r="D302" t="str">
            <v>Winchester School District</v>
          </cell>
          <cell r="E302">
            <v>129</v>
          </cell>
          <cell r="F302">
            <v>4744</v>
          </cell>
          <cell r="G302">
            <v>2.7192242833052275E-2</v>
          </cell>
          <cell r="H302">
            <v>22607</v>
          </cell>
          <cell r="I302">
            <v>0</v>
          </cell>
        </row>
        <row r="303">
          <cell r="C303">
            <v>2513170</v>
          </cell>
          <cell r="D303" t="str">
            <v>Winthrop School District</v>
          </cell>
          <cell r="E303">
            <v>292</v>
          </cell>
          <cell r="F303">
            <v>2394</v>
          </cell>
          <cell r="G303">
            <v>0.12197159565580618</v>
          </cell>
          <cell r="H303">
            <v>19003</v>
          </cell>
          <cell r="I303">
            <v>1</v>
          </cell>
        </row>
        <row r="304">
          <cell r="C304">
            <v>2513200</v>
          </cell>
          <cell r="D304" t="str">
            <v>Woburn School District</v>
          </cell>
          <cell r="E304">
            <v>453</v>
          </cell>
          <cell r="F304">
            <v>5276</v>
          </cell>
          <cell r="G304">
            <v>8.5860500379075055E-2</v>
          </cell>
          <cell r="H304">
            <v>40334</v>
          </cell>
          <cell r="I304">
            <v>0</v>
          </cell>
        </row>
        <row r="305">
          <cell r="C305">
            <v>2513230</v>
          </cell>
          <cell r="D305" t="str">
            <v>Worcester School District</v>
          </cell>
          <cell r="E305">
            <v>5184</v>
          </cell>
          <cell r="F305">
            <v>26375</v>
          </cell>
          <cell r="G305">
            <v>0.19654976303317537</v>
          </cell>
          <cell r="H305">
            <v>185789</v>
          </cell>
          <cell r="I305">
            <v>0</v>
          </cell>
        </row>
        <row r="306">
          <cell r="C306">
            <v>2513260</v>
          </cell>
          <cell r="D306" t="str">
            <v>Worthington School District</v>
          </cell>
          <cell r="E306">
            <v>13</v>
          </cell>
          <cell r="F306">
            <v>127</v>
          </cell>
          <cell r="G306">
            <v>0.10236220472440945</v>
          </cell>
          <cell r="H306">
            <v>1183</v>
          </cell>
          <cell r="I306">
            <v>1</v>
          </cell>
        </row>
        <row r="307">
          <cell r="C307">
            <v>2513290</v>
          </cell>
          <cell r="D307" t="str">
            <v>Wrentham School District</v>
          </cell>
          <cell r="E307">
            <v>28</v>
          </cell>
          <cell r="F307">
            <v>1167</v>
          </cell>
          <cell r="G307">
            <v>2.3993144815766924E-2</v>
          </cell>
          <cell r="H307">
            <v>11462</v>
          </cell>
          <cell r="I307">
            <v>1</v>
          </cell>
        </row>
      </sheetData>
      <sheetData sheetId="3" refreshError="1">
        <row r="1">
          <cell r="A1" t="str">
            <v>ORG_CODE</v>
          </cell>
          <cell r="B1" t="str">
            <v>DISTRICT</v>
          </cell>
          <cell r="C1" t="str">
            <v>N/E</v>
          </cell>
          <cell r="D1" t="str">
            <v>POV</v>
          </cell>
          <cell r="E1" t="str">
            <v>POP</v>
          </cell>
          <cell r="F1" t="str">
            <v>POVPER</v>
          </cell>
          <cell r="G1" t="str">
            <v>BASIC_ELIG</v>
          </cell>
          <cell r="H1" t="str">
            <v>CONC_ELIG</v>
          </cell>
          <cell r="I1" t="str">
            <v>TAREFIG_ELIG</v>
          </cell>
          <cell r="J1" t="str">
            <v>BASIC19</v>
          </cell>
          <cell r="K1" t="str">
            <v>CONC19</v>
          </cell>
          <cell r="L1" t="str">
            <v>TARGET19</v>
          </cell>
          <cell r="M1" t="str">
            <v>EFIG19</v>
          </cell>
          <cell r="N1" t="str">
            <v>TAREFIGTOTAL</v>
          </cell>
        </row>
        <row r="2">
          <cell r="A2" t="str">
            <v>0001</v>
          </cell>
          <cell r="B2" t="str">
            <v>Abington</v>
          </cell>
          <cell r="C2">
            <v>0</v>
          </cell>
          <cell r="D2">
            <v>171.40442655935624</v>
          </cell>
          <cell r="E2">
            <v>2423</v>
          </cell>
          <cell r="F2">
            <v>7.0740580503242363</v>
          </cell>
          <cell r="G2" t="str">
            <v>Yes</v>
          </cell>
          <cell r="H2" t="str">
            <v>No</v>
          </cell>
          <cell r="I2" t="str">
            <v>Yes</v>
          </cell>
          <cell r="J2">
            <v>119324.31480186316</v>
          </cell>
          <cell r="K2">
            <v>0</v>
          </cell>
          <cell r="L2">
            <v>46463.572187260797</v>
          </cell>
          <cell r="M2">
            <v>49211.214841402332</v>
          </cell>
          <cell r="N2">
            <v>95674.787028663122</v>
          </cell>
        </row>
        <row r="3">
          <cell r="A3" t="str">
            <v>0003</v>
          </cell>
          <cell r="B3" t="str">
            <v>Acushnet</v>
          </cell>
          <cell r="C3">
            <v>0</v>
          </cell>
          <cell r="D3">
            <v>49.875</v>
          </cell>
          <cell r="E3">
            <v>850</v>
          </cell>
          <cell r="F3">
            <v>5.8676470588235299</v>
          </cell>
          <cell r="G3" t="str">
            <v>Yes</v>
          </cell>
          <cell r="H3" t="str">
            <v>No</v>
          </cell>
          <cell r="I3" t="str">
            <v>Yes</v>
          </cell>
          <cell r="J3">
            <v>39841.616584038646</v>
          </cell>
          <cell r="K3">
            <v>0</v>
          </cell>
          <cell r="L3">
            <v>13807.123639803305</v>
          </cell>
          <cell r="M3">
            <v>14649.780175003121</v>
          </cell>
          <cell r="N3">
            <v>28456.903814806428</v>
          </cell>
        </row>
        <row r="4">
          <cell r="A4" t="str">
            <v>0005</v>
          </cell>
          <cell r="B4" t="str">
            <v>Agawam</v>
          </cell>
          <cell r="C4">
            <v>0</v>
          </cell>
          <cell r="D4">
            <v>455.52193784277898</v>
          </cell>
          <cell r="E4">
            <v>4096</v>
          </cell>
          <cell r="F4">
            <v>11.121141060614722</v>
          </cell>
          <cell r="G4" t="str">
            <v>Yes</v>
          </cell>
          <cell r="H4" t="str">
            <v>No</v>
          </cell>
          <cell r="I4" t="str">
            <v>Yes</v>
          </cell>
          <cell r="J4">
            <v>292810.99342826346</v>
          </cell>
          <cell r="K4">
            <v>0</v>
          </cell>
          <cell r="L4">
            <v>123469.64849034038</v>
          </cell>
          <cell r="M4">
            <v>130759.37008223843</v>
          </cell>
          <cell r="N4">
            <v>254229.01857257879</v>
          </cell>
        </row>
        <row r="5">
          <cell r="A5" t="str">
            <v>0007</v>
          </cell>
          <cell r="B5" t="str">
            <v>Amesbury</v>
          </cell>
          <cell r="C5">
            <v>0</v>
          </cell>
          <cell r="D5">
            <v>208.59207920792088</v>
          </cell>
          <cell r="E5">
            <v>2441</v>
          </cell>
          <cell r="F5">
            <v>8.5453535111807</v>
          </cell>
          <cell r="G5" t="str">
            <v>Yes</v>
          </cell>
          <cell r="H5" t="str">
            <v>No</v>
          </cell>
          <cell r="I5" t="str">
            <v>Yes</v>
          </cell>
          <cell r="J5">
            <v>135933.91277167716</v>
          </cell>
          <cell r="K5">
            <v>0</v>
          </cell>
          <cell r="L5">
            <v>56537.980863999946</v>
          </cell>
          <cell r="M5">
            <v>59874.726891923128</v>
          </cell>
          <cell r="N5">
            <v>116412.70775592307</v>
          </cell>
        </row>
        <row r="6">
          <cell r="A6" t="str">
            <v>0008</v>
          </cell>
          <cell r="B6" t="str">
            <v>Amherst</v>
          </cell>
          <cell r="C6">
            <v>0</v>
          </cell>
          <cell r="D6">
            <v>140.28455284552845</v>
          </cell>
          <cell r="E6">
            <v>1252</v>
          </cell>
          <cell r="F6">
            <v>11.20483648925946</v>
          </cell>
          <cell r="G6" t="str">
            <v>Yes</v>
          </cell>
          <cell r="H6" t="str">
            <v>No</v>
          </cell>
          <cell r="I6" t="str">
            <v>Yes</v>
          </cell>
          <cell r="J6">
            <v>105320.91242257938</v>
          </cell>
          <cell r="K6">
            <v>0</v>
          </cell>
          <cell r="L6">
            <v>38031.851870598781</v>
          </cell>
          <cell r="M6">
            <v>40285.581077077004</v>
          </cell>
          <cell r="N6">
            <v>78317.432947675785</v>
          </cell>
        </row>
        <row r="7">
          <cell r="A7" t="str">
            <v>0009</v>
          </cell>
          <cell r="B7" t="str">
            <v>Andover</v>
          </cell>
          <cell r="C7">
            <v>0</v>
          </cell>
          <cell r="D7">
            <v>254.29411764705884</v>
          </cell>
          <cell r="E7">
            <v>6810</v>
          </cell>
          <cell r="F7">
            <v>3.7341280124384557</v>
          </cell>
          <cell r="G7" t="str">
            <v>Yes</v>
          </cell>
          <cell r="H7" t="str">
            <v>No</v>
          </cell>
          <cell r="I7" t="str">
            <v>No</v>
          </cell>
          <cell r="J7">
            <v>194754.07520708971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0010</v>
          </cell>
          <cell r="B8" t="str">
            <v>Arlington</v>
          </cell>
          <cell r="C8">
            <v>0</v>
          </cell>
          <cell r="D8">
            <v>266.21739130434787</v>
          </cell>
          <cell r="E8">
            <v>5869</v>
          </cell>
          <cell r="F8">
            <v>4.5359923548193537</v>
          </cell>
          <cell r="G8" t="str">
            <v>Yes</v>
          </cell>
          <cell r="H8" t="str">
            <v>No</v>
          </cell>
          <cell r="I8" t="str">
            <v>No</v>
          </cell>
          <cell r="J8">
            <v>189953.32048568103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0014</v>
          </cell>
          <cell r="B9" t="str">
            <v>Ashland</v>
          </cell>
          <cell r="C9">
            <v>0</v>
          </cell>
          <cell r="D9">
            <v>121.33333333333331</v>
          </cell>
          <cell r="E9">
            <v>2848</v>
          </cell>
          <cell r="F9">
            <v>4.2602996254681642</v>
          </cell>
          <cell r="G9" t="str">
            <v>Yes</v>
          </cell>
          <cell r="H9" t="str">
            <v>No</v>
          </cell>
          <cell r="I9" t="str">
            <v>No</v>
          </cell>
          <cell r="J9">
            <v>88479.85085742615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0016</v>
          </cell>
          <cell r="B10" t="str">
            <v>Attleboro</v>
          </cell>
          <cell r="C10">
            <v>0</v>
          </cell>
          <cell r="D10">
            <v>748.91982665222133</v>
          </cell>
          <cell r="E10">
            <v>6363</v>
          </cell>
          <cell r="F10">
            <v>11.769917124818816</v>
          </cell>
          <cell r="G10" t="str">
            <v>Yes</v>
          </cell>
          <cell r="H10" t="str">
            <v>No</v>
          </cell>
          <cell r="I10" t="str">
            <v>Yes</v>
          </cell>
          <cell r="J10">
            <v>487934.77828018682</v>
          </cell>
          <cell r="K10">
            <v>0</v>
          </cell>
          <cell r="L10">
            <v>214349.49203502454</v>
          </cell>
          <cell r="M10">
            <v>227011.14407018968</v>
          </cell>
          <cell r="N10">
            <v>441360.63610521425</v>
          </cell>
        </row>
        <row r="11">
          <cell r="A11" t="str">
            <v>0017</v>
          </cell>
          <cell r="B11" t="str">
            <v>Auburn</v>
          </cell>
          <cell r="C11">
            <v>0</v>
          </cell>
          <cell r="D11">
            <v>119.64081632653055</v>
          </cell>
          <cell r="E11">
            <v>2342</v>
          </cell>
          <cell r="F11">
            <v>5.1084891685111256</v>
          </cell>
          <cell r="G11" t="str">
            <v>Yes</v>
          </cell>
          <cell r="H11" t="str">
            <v>No</v>
          </cell>
          <cell r="I11" t="str">
            <v>Yes</v>
          </cell>
          <cell r="J11">
            <v>111146.37448247282</v>
          </cell>
          <cell r="K11">
            <v>0</v>
          </cell>
          <cell r="L11">
            <v>39201.31236067936</v>
          </cell>
          <cell r="M11">
            <v>41593.152227939157</v>
          </cell>
          <cell r="N11">
            <v>80794.464588618517</v>
          </cell>
        </row>
        <row r="12">
          <cell r="A12" t="str">
            <v>0018</v>
          </cell>
          <cell r="B12" t="str">
            <v>Avon</v>
          </cell>
          <cell r="C12">
            <v>0</v>
          </cell>
          <cell r="D12">
            <v>38.566210045662103</v>
          </cell>
          <cell r="E12">
            <v>590</v>
          </cell>
          <cell r="F12">
            <v>6.5366457704512033</v>
          </cell>
          <cell r="G12" t="str">
            <v>Yes</v>
          </cell>
          <cell r="H12" t="str">
            <v>No</v>
          </cell>
          <cell r="I12" t="str">
            <v>Yes</v>
          </cell>
          <cell r="J12">
            <v>31483.153819375038</v>
          </cell>
          <cell r="K12">
            <v>0</v>
          </cell>
          <cell r="L12">
            <v>10937.291033307394</v>
          </cell>
          <cell r="M12">
            <v>11605.201330768088</v>
          </cell>
          <cell r="N12">
            <v>22542.492364075482</v>
          </cell>
        </row>
        <row r="13">
          <cell r="A13" t="str">
            <v>0020</v>
          </cell>
          <cell r="B13" t="str">
            <v>Barnstable</v>
          </cell>
          <cell r="C13">
            <v>0</v>
          </cell>
          <cell r="D13">
            <v>652.6566911349521</v>
          </cell>
          <cell r="E13">
            <v>4771</v>
          </cell>
          <cell r="F13">
            <v>13.679662358728823</v>
          </cell>
          <cell r="G13" t="str">
            <v>Yes</v>
          </cell>
          <cell r="H13" t="str">
            <v>Yes</v>
          </cell>
          <cell r="I13" t="str">
            <v>Yes</v>
          </cell>
          <cell r="J13">
            <v>409413.96934017283</v>
          </cell>
          <cell r="K13">
            <v>81263.290388154186</v>
          </cell>
          <cell r="L13">
            <v>184139.15288361366</v>
          </cell>
          <cell r="M13">
            <v>194963.10339062364</v>
          </cell>
          <cell r="N13">
            <v>379102.2562742373</v>
          </cell>
        </row>
        <row r="14">
          <cell r="A14" t="str">
            <v>0023</v>
          </cell>
          <cell r="B14" t="str">
            <v>Bedford</v>
          </cell>
          <cell r="C14">
            <v>0</v>
          </cell>
          <cell r="D14">
            <v>71.981395348837211</v>
          </cell>
          <cell r="E14">
            <v>2370</v>
          </cell>
          <cell r="F14">
            <v>3.0371896771661273</v>
          </cell>
          <cell r="G14" t="str">
            <v>Yes</v>
          </cell>
          <cell r="H14" t="str">
            <v>No</v>
          </cell>
          <cell r="I14" t="str">
            <v>No</v>
          </cell>
          <cell r="J14">
            <v>57303.294574280175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0024</v>
          </cell>
          <cell r="B15" t="str">
            <v>Belchertown</v>
          </cell>
          <cell r="C15">
            <v>0</v>
          </cell>
          <cell r="D15">
            <v>149.03225806451613</v>
          </cell>
          <cell r="E15">
            <v>2471</v>
          </cell>
          <cell r="F15">
            <v>6.0312528557068443</v>
          </cell>
          <cell r="G15" t="str">
            <v>Yes</v>
          </cell>
          <cell r="H15" t="str">
            <v>No</v>
          </cell>
          <cell r="I15" t="str">
            <v>Yes</v>
          </cell>
          <cell r="J15">
            <v>102645.40747823015</v>
          </cell>
          <cell r="K15">
            <v>0</v>
          </cell>
          <cell r="L15">
            <v>40397.147433326885</v>
          </cell>
          <cell r="M15">
            <v>42784.341466499078</v>
          </cell>
          <cell r="N15">
            <v>83181.488899825956</v>
          </cell>
        </row>
        <row r="16">
          <cell r="A16" t="str">
            <v>0025</v>
          </cell>
          <cell r="B16" t="str">
            <v>Bellingham</v>
          </cell>
          <cell r="C16">
            <v>0</v>
          </cell>
          <cell r="D16">
            <v>142.10526315789468</v>
          </cell>
          <cell r="E16">
            <v>2598</v>
          </cell>
          <cell r="F16">
            <v>5.4697945788258151</v>
          </cell>
          <cell r="G16" t="str">
            <v>Yes</v>
          </cell>
          <cell r="H16" t="str">
            <v>No</v>
          </cell>
          <cell r="I16" t="str">
            <v>Yes</v>
          </cell>
          <cell r="J16">
            <v>93494.487614497906</v>
          </cell>
          <cell r="K16">
            <v>0</v>
          </cell>
          <cell r="L16">
            <v>40002.743923962364</v>
          </cell>
          <cell r="M16">
            <v>42361.277949495605</v>
          </cell>
          <cell r="N16">
            <v>82364.021873457968</v>
          </cell>
        </row>
        <row r="17">
          <cell r="A17" t="str">
            <v>0026</v>
          </cell>
          <cell r="B17" t="str">
            <v>Belmont</v>
          </cell>
          <cell r="C17">
            <v>0</v>
          </cell>
          <cell r="D17">
            <v>174</v>
          </cell>
          <cell r="E17">
            <v>4500</v>
          </cell>
          <cell r="F17">
            <v>3.8666666666666667</v>
          </cell>
          <cell r="G17" t="str">
            <v>Yes</v>
          </cell>
          <cell r="H17" t="str">
            <v>No</v>
          </cell>
          <cell r="I17" t="str">
            <v>No</v>
          </cell>
          <cell r="J17">
            <v>117206.34274155064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0027</v>
          </cell>
          <cell r="B18" t="str">
            <v>Berkley</v>
          </cell>
          <cell r="C18">
            <v>0</v>
          </cell>
          <cell r="D18">
            <v>67</v>
          </cell>
          <cell r="E18">
            <v>831</v>
          </cell>
          <cell r="F18">
            <v>8.0625752105896513</v>
          </cell>
          <cell r="G18" t="str">
            <v>Yes</v>
          </cell>
          <cell r="H18" t="str">
            <v>No</v>
          </cell>
          <cell r="I18" t="str">
            <v>Yes</v>
          </cell>
          <cell r="J18">
            <v>51575.843946637302</v>
          </cell>
          <cell r="K18">
            <v>0</v>
          </cell>
          <cell r="L18">
            <v>18165.662537611737</v>
          </cell>
          <cell r="M18">
            <v>19243.986493956301</v>
          </cell>
          <cell r="N18">
            <v>37409.649031568042</v>
          </cell>
        </row>
        <row r="19">
          <cell r="A19" t="str">
            <v>0028</v>
          </cell>
          <cell r="B19" t="str">
            <v>Berlin</v>
          </cell>
          <cell r="C19">
            <v>0</v>
          </cell>
          <cell r="D19">
            <v>12</v>
          </cell>
          <cell r="E19">
            <v>236</v>
          </cell>
          <cell r="F19">
            <v>5.0847457627118651</v>
          </cell>
          <cell r="G19" t="str">
            <v>Yes</v>
          </cell>
          <cell r="H19" t="str">
            <v>No</v>
          </cell>
          <cell r="I19" t="str">
            <v>Yes</v>
          </cell>
          <cell r="J19">
            <v>12395.583181309397</v>
          </cell>
          <cell r="K19">
            <v>0</v>
          </cell>
          <cell r="L19">
            <v>4360.1087940627312</v>
          </cell>
          <cell r="M19">
            <v>4626.1134658771016</v>
          </cell>
          <cell r="N19">
            <v>8986.2222599398337</v>
          </cell>
        </row>
        <row r="20">
          <cell r="A20" t="str">
            <v>0030</v>
          </cell>
          <cell r="B20" t="str">
            <v>Beverly</v>
          </cell>
          <cell r="C20">
            <v>0</v>
          </cell>
          <cell r="D20">
            <v>515.65586690017517</v>
          </cell>
          <cell r="E20">
            <v>5273</v>
          </cell>
          <cell r="F20">
            <v>9.7791744149473772</v>
          </cell>
          <cell r="G20" t="str">
            <v>Yes</v>
          </cell>
          <cell r="H20" t="str">
            <v>No</v>
          </cell>
          <cell r="I20" t="str">
            <v>Yes</v>
          </cell>
          <cell r="J20">
            <v>330448.09063597745</v>
          </cell>
          <cell r="K20">
            <v>0</v>
          </cell>
          <cell r="L20">
            <v>139743.10669167177</v>
          </cell>
          <cell r="M20">
            <v>147967.2376526818</v>
          </cell>
          <cell r="N20">
            <v>287710.34434435354</v>
          </cell>
        </row>
        <row r="21">
          <cell r="A21" t="str">
            <v>0031</v>
          </cell>
          <cell r="B21" t="str">
            <v>Billerica</v>
          </cell>
          <cell r="C21">
            <v>0</v>
          </cell>
          <cell r="D21">
            <v>300.18027210884378</v>
          </cell>
          <cell r="E21">
            <v>6301</v>
          </cell>
          <cell r="F21">
            <v>4.764010031881349</v>
          </cell>
          <cell r="G21" t="str">
            <v>Yes</v>
          </cell>
          <cell r="H21" t="str">
            <v>No</v>
          </cell>
          <cell r="I21" t="str">
            <v>No</v>
          </cell>
          <cell r="J21">
            <v>273193.46074432053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0035</v>
          </cell>
          <cell r="B22" t="str">
            <v>Boston</v>
          </cell>
          <cell r="C22">
            <v>0</v>
          </cell>
          <cell r="D22">
            <v>17729.453349315583</v>
          </cell>
          <cell r="E22">
            <v>62459</v>
          </cell>
          <cell r="F22">
            <v>28.38574640854894</v>
          </cell>
          <cell r="G22" t="str">
            <v>Yes</v>
          </cell>
          <cell r="H22" t="str">
            <v>Yes</v>
          </cell>
          <cell r="I22" t="str">
            <v>Yes</v>
          </cell>
          <cell r="J22">
            <v>11049911.906612119</v>
          </cell>
          <cell r="K22">
            <v>3329854.8301031645</v>
          </cell>
          <cell r="L22">
            <v>10826703.536869332</v>
          </cell>
          <cell r="M22">
            <v>14645629.984737514</v>
          </cell>
          <cell r="N22">
            <v>25472333.521606848</v>
          </cell>
        </row>
        <row r="23">
          <cell r="A23" t="str">
            <v>0036</v>
          </cell>
          <cell r="B23" t="str">
            <v>Bourne</v>
          </cell>
          <cell r="C23">
            <v>0</v>
          </cell>
          <cell r="D23">
            <v>265.51310861423212</v>
          </cell>
          <cell r="E23">
            <v>2144</v>
          </cell>
          <cell r="F23">
            <v>12.38400693163396</v>
          </cell>
          <cell r="G23" t="str">
            <v>Yes</v>
          </cell>
          <cell r="H23" t="str">
            <v>No</v>
          </cell>
          <cell r="I23" t="str">
            <v>Yes</v>
          </cell>
          <cell r="J23">
            <v>163157.8463180059</v>
          </cell>
          <cell r="K23">
            <v>0</v>
          </cell>
          <cell r="L23">
            <v>72231.520318036753</v>
          </cell>
          <cell r="M23">
            <v>76458.224310437188</v>
          </cell>
          <cell r="N23">
            <v>148689.74462847394</v>
          </cell>
        </row>
        <row r="24">
          <cell r="A24" t="str">
            <v>0038</v>
          </cell>
          <cell r="B24" t="str">
            <v>Boxford</v>
          </cell>
          <cell r="C24">
            <v>0</v>
          </cell>
          <cell r="D24">
            <v>75</v>
          </cell>
          <cell r="E24">
            <v>882</v>
          </cell>
          <cell r="F24">
            <v>8.5034013605442169</v>
          </cell>
          <cell r="G24" t="str">
            <v>Yes</v>
          </cell>
          <cell r="H24" t="str">
            <v>No</v>
          </cell>
          <cell r="I24" t="str">
            <v>Yes</v>
          </cell>
          <cell r="J24">
            <v>55849.366504809739</v>
          </cell>
          <cell r="K24">
            <v>0</v>
          </cell>
          <cell r="L24">
            <v>20333.211400640444</v>
          </cell>
          <cell r="M24">
            <v>21538.136370851946</v>
          </cell>
          <cell r="N24">
            <v>41871.347771492394</v>
          </cell>
        </row>
        <row r="25">
          <cell r="A25" t="str">
            <v>0039</v>
          </cell>
          <cell r="B25" t="str">
            <v>Boylston</v>
          </cell>
          <cell r="C25">
            <v>0</v>
          </cell>
          <cell r="D25">
            <v>29</v>
          </cell>
          <cell r="E25">
            <v>378</v>
          </cell>
          <cell r="F25">
            <v>7.6719576719576716</v>
          </cell>
          <cell r="G25" t="str">
            <v>Yes</v>
          </cell>
          <cell r="H25" t="str">
            <v>No</v>
          </cell>
          <cell r="I25" t="str">
            <v>Yes</v>
          </cell>
          <cell r="J25">
            <v>26617.383530601826</v>
          </cell>
          <cell r="K25">
            <v>0</v>
          </cell>
          <cell r="L25">
            <v>9550.5217702279951</v>
          </cell>
          <cell r="M25">
            <v>10132.794520114667</v>
          </cell>
          <cell r="N25">
            <v>19683.316290342664</v>
          </cell>
        </row>
        <row r="26">
          <cell r="A26" t="str">
            <v>0040</v>
          </cell>
          <cell r="B26" t="str">
            <v>Braintree</v>
          </cell>
          <cell r="C26">
            <v>0</v>
          </cell>
          <cell r="D26">
            <v>354.96259124087572</v>
          </cell>
          <cell r="E26">
            <v>5715</v>
          </cell>
          <cell r="F26">
            <v>6.2110689630949381</v>
          </cell>
          <cell r="G26" t="str">
            <v>Yes</v>
          </cell>
          <cell r="H26" t="str">
            <v>No</v>
          </cell>
          <cell r="I26" t="str">
            <v>Yes</v>
          </cell>
          <cell r="J26">
            <v>240913.31622193134</v>
          </cell>
          <cell r="K26">
            <v>0</v>
          </cell>
          <cell r="L26">
            <v>96213.307326827591</v>
          </cell>
          <cell r="M26">
            <v>101895.24463928997</v>
          </cell>
          <cell r="N26">
            <v>198108.55196611758</v>
          </cell>
        </row>
        <row r="27">
          <cell r="A27" t="str">
            <v>0041</v>
          </cell>
          <cell r="B27" t="str">
            <v>Brewster</v>
          </cell>
          <cell r="C27">
            <v>0</v>
          </cell>
          <cell r="D27">
            <v>52</v>
          </cell>
          <cell r="E27">
            <v>435</v>
          </cell>
          <cell r="F27">
            <v>11.954022988505747</v>
          </cell>
          <cell r="G27" t="str">
            <v>Yes</v>
          </cell>
          <cell r="H27" t="str">
            <v>Yes</v>
          </cell>
          <cell r="I27" t="str">
            <v>Yes</v>
          </cell>
          <cell r="J27">
            <v>49475.065417367208</v>
          </cell>
          <cell r="K27">
            <v>12028.90846965289</v>
          </cell>
          <cell r="L27">
            <v>23481.718997931595</v>
          </cell>
          <cell r="M27">
            <v>30440.99795463078</v>
          </cell>
          <cell r="N27">
            <v>53922.716952562376</v>
          </cell>
        </row>
        <row r="28">
          <cell r="A28" t="str">
            <v>0043</v>
          </cell>
          <cell r="B28" t="str">
            <v>Brimfield</v>
          </cell>
          <cell r="C28">
            <v>0</v>
          </cell>
          <cell r="D28">
            <v>32</v>
          </cell>
          <cell r="E28">
            <v>275</v>
          </cell>
          <cell r="F28">
            <v>11.636363636363637</v>
          </cell>
          <cell r="G28" t="str">
            <v>Yes</v>
          </cell>
          <cell r="H28" t="str">
            <v>Yes</v>
          </cell>
          <cell r="I28" t="str">
            <v>Yes</v>
          </cell>
          <cell r="J28">
            <v>20525.789007769588</v>
          </cell>
          <cell r="K28">
            <v>4730.7752925513623</v>
          </cell>
          <cell r="L28">
            <v>8671.7424709580082</v>
          </cell>
          <cell r="M28">
            <v>9181.8759742356615</v>
          </cell>
          <cell r="N28">
            <v>17853.618445193672</v>
          </cell>
        </row>
        <row r="29">
          <cell r="A29" t="str">
            <v>0044</v>
          </cell>
          <cell r="B29" t="str">
            <v>Brockton</v>
          </cell>
          <cell r="C29">
            <v>0</v>
          </cell>
          <cell r="D29">
            <v>3186.4811753902682</v>
          </cell>
          <cell r="E29">
            <v>14311</v>
          </cell>
          <cell r="F29">
            <v>22.265957482986991</v>
          </cell>
          <cell r="G29" t="str">
            <v>Yes</v>
          </cell>
          <cell r="H29" t="str">
            <v>Yes</v>
          </cell>
          <cell r="I29" t="str">
            <v>Yes</v>
          </cell>
          <cell r="J29">
            <v>2225211.7432479314</v>
          </cell>
          <cell r="K29">
            <v>610463.71724108967</v>
          </cell>
          <cell r="L29">
            <v>1359361.1427418671</v>
          </cell>
          <cell r="M29">
            <v>1519357.3117038312</v>
          </cell>
          <cell r="N29">
            <v>2878718.4544456983</v>
          </cell>
        </row>
        <row r="30">
          <cell r="A30" t="str">
            <v>0045</v>
          </cell>
          <cell r="B30" t="str">
            <v>Brookfield</v>
          </cell>
          <cell r="C30">
            <v>0</v>
          </cell>
          <cell r="D30">
            <v>42</v>
          </cell>
          <cell r="E30">
            <v>246</v>
          </cell>
          <cell r="F30">
            <v>17.073170731707318</v>
          </cell>
          <cell r="G30" t="str">
            <v>Yes</v>
          </cell>
          <cell r="H30" t="str">
            <v>Yes</v>
          </cell>
          <cell r="I30" t="str">
            <v>Yes</v>
          </cell>
          <cell r="J30">
            <v>24264.47789387267</v>
          </cell>
          <cell r="K30">
            <v>7669.7433018566117</v>
          </cell>
          <cell r="L30">
            <v>12059.377979841724</v>
          </cell>
          <cell r="M30">
            <v>12522.475325809932</v>
          </cell>
          <cell r="N30">
            <v>24581.853305651653</v>
          </cell>
        </row>
        <row r="31">
          <cell r="A31" t="str">
            <v>0046</v>
          </cell>
          <cell r="B31" t="str">
            <v>Brookline</v>
          </cell>
          <cell r="C31">
            <v>0</v>
          </cell>
          <cell r="D31">
            <v>361.74752475247527</v>
          </cell>
          <cell r="E31">
            <v>6980</v>
          </cell>
          <cell r="F31">
            <v>5.1826292944480699</v>
          </cell>
          <cell r="G31" t="str">
            <v>Yes</v>
          </cell>
          <cell r="H31" t="str">
            <v>No</v>
          </cell>
          <cell r="I31" t="str">
            <v>Yes</v>
          </cell>
          <cell r="J31">
            <v>232874.44100427703</v>
          </cell>
          <cell r="K31">
            <v>0</v>
          </cell>
          <cell r="L31">
            <v>98034.583614662944</v>
          </cell>
          <cell r="M31">
            <v>103805.82247640434</v>
          </cell>
          <cell r="N31">
            <v>201840.4060910673</v>
          </cell>
        </row>
        <row r="32">
          <cell r="A32" t="str">
            <v>0048</v>
          </cell>
          <cell r="B32" t="str">
            <v>Burlington</v>
          </cell>
          <cell r="C32">
            <v>0</v>
          </cell>
          <cell r="D32">
            <v>141.03846153846149</v>
          </cell>
          <cell r="E32">
            <v>3863</v>
          </cell>
          <cell r="F32">
            <v>3.6510085824090472</v>
          </cell>
          <cell r="G32" t="str">
            <v>Yes</v>
          </cell>
          <cell r="H32" t="str">
            <v>No</v>
          </cell>
          <cell r="I32" t="str">
            <v>No</v>
          </cell>
          <cell r="J32">
            <v>107682.69059441076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0049</v>
          </cell>
          <cell r="B33" t="str">
            <v>Cambridge</v>
          </cell>
          <cell r="C33">
            <v>0</v>
          </cell>
          <cell r="D33">
            <v>781.46341463414592</v>
          </cell>
          <cell r="E33">
            <v>6995</v>
          </cell>
          <cell r="F33">
            <v>11.171742882546761</v>
          </cell>
          <cell r="G33" t="str">
            <v>Yes</v>
          </cell>
          <cell r="H33" t="str">
            <v>Yes</v>
          </cell>
          <cell r="I33" t="str">
            <v>Yes</v>
          </cell>
          <cell r="J33">
            <v>490428.02525214083</v>
          </cell>
          <cell r="K33">
            <v>102637.09252239273</v>
          </cell>
          <cell r="L33">
            <v>235445.79732029032</v>
          </cell>
          <cell r="M33">
            <v>249296.29983719098</v>
          </cell>
          <cell r="N33">
            <v>484742.0971574813</v>
          </cell>
        </row>
        <row r="34">
          <cell r="A34" t="str">
            <v>0050</v>
          </cell>
          <cell r="B34" t="str">
            <v>Canton</v>
          </cell>
          <cell r="C34">
            <v>0</v>
          </cell>
          <cell r="D34">
            <v>166.84368308351173</v>
          </cell>
          <cell r="E34">
            <v>3685</v>
          </cell>
          <cell r="F34">
            <v>4.5276440456855287</v>
          </cell>
          <cell r="G34" t="str">
            <v>Yes</v>
          </cell>
          <cell r="H34" t="str">
            <v>No</v>
          </cell>
          <cell r="I34" t="str">
            <v>No</v>
          </cell>
          <cell r="J34">
            <v>113527.8562708434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0051</v>
          </cell>
          <cell r="B35" t="str">
            <v>Carlisle</v>
          </cell>
          <cell r="C35">
            <v>0</v>
          </cell>
          <cell r="D35">
            <v>12</v>
          </cell>
          <cell r="E35">
            <v>713</v>
          </cell>
          <cell r="F35">
            <v>1.6830294530154277</v>
          </cell>
          <cell r="G35" t="str">
            <v>No</v>
          </cell>
          <cell r="H35" t="str">
            <v>No</v>
          </cell>
          <cell r="I35" t="str">
            <v>No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0052</v>
          </cell>
          <cell r="B36" t="str">
            <v>Carver</v>
          </cell>
          <cell r="C36">
            <v>0</v>
          </cell>
          <cell r="D36">
            <v>140.3100775193798</v>
          </cell>
          <cell r="E36">
            <v>1738</v>
          </cell>
          <cell r="F36">
            <v>8.0730769573866414</v>
          </cell>
          <cell r="G36" t="str">
            <v>Yes</v>
          </cell>
          <cell r="H36" t="str">
            <v>No</v>
          </cell>
          <cell r="I36" t="str">
            <v>Yes</v>
          </cell>
          <cell r="J36">
            <v>99578.91942253329</v>
          </cell>
          <cell r="K36">
            <v>0</v>
          </cell>
          <cell r="L36">
            <v>38245.170755139639</v>
          </cell>
          <cell r="M36">
            <v>40507.487801095958</v>
          </cell>
          <cell r="N36">
            <v>78752.658556235605</v>
          </cell>
        </row>
        <row r="37">
          <cell r="A37" t="str">
            <v>0056</v>
          </cell>
          <cell r="B37" t="str">
            <v>Chelmsford</v>
          </cell>
          <cell r="C37">
            <v>0</v>
          </cell>
          <cell r="D37">
            <v>272.13056835637485</v>
          </cell>
          <cell r="E37">
            <v>5723</v>
          </cell>
          <cell r="F37">
            <v>4.7550335201183795</v>
          </cell>
          <cell r="G37" t="str">
            <v>Yes</v>
          </cell>
          <cell r="H37" t="str">
            <v>No</v>
          </cell>
          <cell r="I37" t="str">
            <v>No</v>
          </cell>
          <cell r="J37">
            <v>175092.93792893566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0057</v>
          </cell>
          <cell r="B38" t="str">
            <v>Chelsea</v>
          </cell>
          <cell r="C38">
            <v>0</v>
          </cell>
          <cell r="D38">
            <v>1739.4153375573517</v>
          </cell>
          <cell r="E38">
            <v>5032</v>
          </cell>
          <cell r="F38">
            <v>34.567077455432269</v>
          </cell>
          <cell r="G38" t="str">
            <v>Yes</v>
          </cell>
          <cell r="H38" t="str">
            <v>Yes</v>
          </cell>
          <cell r="I38" t="str">
            <v>Yes</v>
          </cell>
          <cell r="J38">
            <v>1131658.7270550898</v>
          </cell>
          <cell r="K38">
            <v>327263.30780423107</v>
          </cell>
          <cell r="L38">
            <v>785704.32193217159</v>
          </cell>
          <cell r="M38">
            <v>907891.13338170259</v>
          </cell>
          <cell r="N38">
            <v>1693595.4553138742</v>
          </cell>
        </row>
        <row r="39">
          <cell r="A39" t="str">
            <v>0061</v>
          </cell>
          <cell r="B39" t="str">
            <v>Chicopee</v>
          </cell>
          <cell r="C39">
            <v>0</v>
          </cell>
          <cell r="D39">
            <v>1701.2316773241505</v>
          </cell>
          <cell r="E39">
            <v>7492</v>
          </cell>
          <cell r="F39">
            <v>22.707310161827955</v>
          </cell>
          <cell r="G39" t="str">
            <v>Yes</v>
          </cell>
          <cell r="H39" t="str">
            <v>Yes</v>
          </cell>
          <cell r="I39" t="str">
            <v>Yes</v>
          </cell>
          <cell r="J39">
            <v>1093896.9426803451</v>
          </cell>
          <cell r="K39">
            <v>319884.08705289965</v>
          </cell>
          <cell r="L39">
            <v>601263.01210686797</v>
          </cell>
          <cell r="M39">
            <v>636784.05712599691</v>
          </cell>
          <cell r="N39">
            <v>1238047.0692328648</v>
          </cell>
        </row>
        <row r="40">
          <cell r="A40" t="str">
            <v>0063</v>
          </cell>
          <cell r="B40" t="str">
            <v>Clarksburg</v>
          </cell>
          <cell r="C40">
            <v>0</v>
          </cell>
          <cell r="D40">
            <v>21.44</v>
          </cell>
          <cell r="E40">
            <v>127</v>
          </cell>
          <cell r="F40">
            <v>16.88188976377953</v>
          </cell>
          <cell r="G40" t="str">
            <v>Yes</v>
          </cell>
          <cell r="H40" t="str">
            <v>Yes</v>
          </cell>
          <cell r="I40" t="str">
            <v>Yes</v>
          </cell>
          <cell r="J40">
            <v>15052.504332397915</v>
          </cell>
          <cell r="K40">
            <v>3408.3</v>
          </cell>
          <cell r="L40">
            <v>5811.0527721383351</v>
          </cell>
          <cell r="M40">
            <v>6153.8278208191105</v>
          </cell>
          <cell r="N40">
            <v>11964.880592957445</v>
          </cell>
        </row>
        <row r="41">
          <cell r="A41" t="str">
            <v>0064</v>
          </cell>
          <cell r="B41" t="str">
            <v>Clinton</v>
          </cell>
          <cell r="C41">
            <v>0</v>
          </cell>
          <cell r="D41">
            <v>204.90729483282669</v>
          </cell>
          <cell r="E41">
            <v>1798</v>
          </cell>
          <cell r="F41">
            <v>11.396401269901373</v>
          </cell>
          <cell r="G41" t="str">
            <v>Yes</v>
          </cell>
          <cell r="H41" t="str">
            <v>Yes</v>
          </cell>
          <cell r="I41" t="str">
            <v>Yes</v>
          </cell>
          <cell r="J41">
            <v>178861.48310270155</v>
          </cell>
          <cell r="K41">
            <v>45343.919758478485</v>
          </cell>
          <cell r="L41">
            <v>63674.610268049473</v>
          </cell>
          <cell r="M41">
            <v>67292.115617829651</v>
          </cell>
          <cell r="N41">
            <v>130966.72588587913</v>
          </cell>
        </row>
        <row r="42">
          <cell r="A42" t="str">
            <v>0065</v>
          </cell>
          <cell r="B42" t="str">
            <v>Cohasset</v>
          </cell>
          <cell r="C42">
            <v>0</v>
          </cell>
          <cell r="D42">
            <v>91.851851851851848</v>
          </cell>
          <cell r="E42">
            <v>1707</v>
          </cell>
          <cell r="F42">
            <v>5.3808934886849356</v>
          </cell>
          <cell r="G42" t="str">
            <v>Yes</v>
          </cell>
          <cell r="H42" t="str">
            <v>No</v>
          </cell>
          <cell r="I42" t="str">
            <v>Yes</v>
          </cell>
          <cell r="J42">
            <v>67048.134411005653</v>
          </cell>
          <cell r="K42">
            <v>0</v>
          </cell>
          <cell r="L42">
            <v>24900.017724735815</v>
          </cell>
          <cell r="M42">
            <v>26373.995388221374</v>
          </cell>
          <cell r="N42">
            <v>51274.013112957189</v>
          </cell>
        </row>
        <row r="43">
          <cell r="A43" t="str">
            <v>0067</v>
          </cell>
          <cell r="B43" t="str">
            <v>Concord</v>
          </cell>
          <cell r="C43">
            <v>0</v>
          </cell>
          <cell r="D43">
            <v>118.11851851851851</v>
          </cell>
          <cell r="E43">
            <v>2104</v>
          </cell>
          <cell r="F43">
            <v>5.6139980284466979</v>
          </cell>
          <cell r="G43" t="str">
            <v>Yes</v>
          </cell>
          <cell r="H43" t="str">
            <v>No</v>
          </cell>
          <cell r="I43" t="str">
            <v>Yes</v>
          </cell>
          <cell r="J43">
            <v>72469.492968411301</v>
          </cell>
          <cell r="K43">
            <v>0</v>
          </cell>
          <cell r="L43">
            <v>32001.587621328828</v>
          </cell>
          <cell r="M43">
            <v>33875.906507602398</v>
          </cell>
          <cell r="N43">
            <v>65877.494128931226</v>
          </cell>
        </row>
        <row r="44">
          <cell r="A44" t="str">
            <v>0068</v>
          </cell>
          <cell r="B44" t="str">
            <v>Conway</v>
          </cell>
          <cell r="C44">
            <v>0</v>
          </cell>
          <cell r="D44">
            <v>10</v>
          </cell>
          <cell r="E44">
            <v>133</v>
          </cell>
          <cell r="F44">
            <v>7.518796992481203</v>
          </cell>
          <cell r="G44" t="str">
            <v>Yes</v>
          </cell>
          <cell r="H44" t="str">
            <v>No</v>
          </cell>
          <cell r="I44" t="str">
            <v>Yes</v>
          </cell>
          <cell r="J44">
            <v>6363.9394766423129</v>
          </cell>
          <cell r="K44">
            <v>0</v>
          </cell>
          <cell r="L44">
            <v>2710.8074212199995</v>
          </cell>
          <cell r="M44">
            <v>2871.2372509559923</v>
          </cell>
          <cell r="N44">
            <v>5582.0446721759918</v>
          </cell>
        </row>
        <row r="45">
          <cell r="A45" t="str">
            <v>0071</v>
          </cell>
          <cell r="B45" t="str">
            <v>Danvers</v>
          </cell>
          <cell r="C45">
            <v>0</v>
          </cell>
          <cell r="D45">
            <v>237.52112676056333</v>
          </cell>
          <cell r="E45">
            <v>3936</v>
          </cell>
          <cell r="F45">
            <v>6.0345814725752875</v>
          </cell>
          <cell r="G45" t="str">
            <v>Yes</v>
          </cell>
          <cell r="H45" t="str">
            <v>No</v>
          </cell>
          <cell r="I45" t="str">
            <v>Yes</v>
          </cell>
          <cell r="J45">
            <v>183659.01316982153</v>
          </cell>
          <cell r="K45">
            <v>0</v>
          </cell>
          <cell r="L45">
            <v>65024.18540460954</v>
          </cell>
          <cell r="M45">
            <v>68990.457343302944</v>
          </cell>
          <cell r="N45">
            <v>134014.6427479125</v>
          </cell>
        </row>
        <row r="46">
          <cell r="A46" t="str">
            <v>0072</v>
          </cell>
          <cell r="B46" t="str">
            <v>Dartmouth</v>
          </cell>
          <cell r="C46">
            <v>0</v>
          </cell>
          <cell r="D46">
            <v>253.70193401592712</v>
          </cell>
          <cell r="E46">
            <v>4139</v>
          </cell>
          <cell r="F46">
            <v>6.1295466058450616</v>
          </cell>
          <cell r="G46" t="str">
            <v>Yes</v>
          </cell>
          <cell r="H46" t="str">
            <v>No</v>
          </cell>
          <cell r="I46" t="str">
            <v>Yes</v>
          </cell>
          <cell r="J46">
            <v>199727.1796605158</v>
          </cell>
          <cell r="K46">
            <v>0</v>
          </cell>
          <cell r="L46">
            <v>68786.642652989613</v>
          </cell>
          <cell r="M46">
            <v>72870.934702285071</v>
          </cell>
          <cell r="N46">
            <v>141657.5773552747</v>
          </cell>
        </row>
        <row r="47">
          <cell r="A47" t="str">
            <v>0073</v>
          </cell>
          <cell r="B47" t="str">
            <v>Dedham</v>
          </cell>
          <cell r="C47">
            <v>0</v>
          </cell>
          <cell r="D47">
            <v>224.06833333333333</v>
          </cell>
          <cell r="E47">
            <v>3590</v>
          </cell>
          <cell r="F47">
            <v>6.2414577530176416</v>
          </cell>
          <cell r="G47" t="str">
            <v>Yes</v>
          </cell>
          <cell r="H47" t="str">
            <v>No</v>
          </cell>
          <cell r="I47" t="str">
            <v>Yes</v>
          </cell>
          <cell r="J47">
            <v>146157.58519655341</v>
          </cell>
          <cell r="K47">
            <v>0</v>
          </cell>
          <cell r="L47">
            <v>60730.158640739748</v>
          </cell>
          <cell r="M47">
            <v>64312.195910837494</v>
          </cell>
          <cell r="N47">
            <v>125042.35455157724</v>
          </cell>
        </row>
        <row r="48">
          <cell r="A48" t="str">
            <v>0074</v>
          </cell>
          <cell r="B48" t="str">
            <v>Deerfield</v>
          </cell>
          <cell r="C48">
            <v>0</v>
          </cell>
          <cell r="D48">
            <v>28.573529411764707</v>
          </cell>
          <cell r="E48">
            <v>393</v>
          </cell>
          <cell r="F48">
            <v>7.2706181709324955</v>
          </cell>
          <cell r="G48" t="str">
            <v>Yes</v>
          </cell>
          <cell r="H48" t="str">
            <v>No</v>
          </cell>
          <cell r="I48" t="str">
            <v>Yes</v>
          </cell>
          <cell r="J48">
            <v>18318.135016836655</v>
          </cell>
          <cell r="K48">
            <v>0</v>
          </cell>
          <cell r="L48">
            <v>7741.8009257813465</v>
          </cell>
          <cell r="M48">
            <v>8195.3101823866855</v>
          </cell>
          <cell r="N48">
            <v>15937.111108168032</v>
          </cell>
        </row>
        <row r="49">
          <cell r="A49" t="str">
            <v>0077</v>
          </cell>
          <cell r="B49" t="str">
            <v>Douglas</v>
          </cell>
          <cell r="C49">
            <v>0</v>
          </cell>
          <cell r="D49">
            <v>79.702325581395357</v>
          </cell>
          <cell r="E49">
            <v>1539</v>
          </cell>
          <cell r="F49">
            <v>5.1788385692914458</v>
          </cell>
          <cell r="G49" t="str">
            <v>Yes</v>
          </cell>
          <cell r="H49" t="str">
            <v>No</v>
          </cell>
          <cell r="I49" t="str">
            <v>Yes</v>
          </cell>
          <cell r="J49">
            <v>66840.230016034155</v>
          </cell>
          <cell r="K49">
            <v>0</v>
          </cell>
          <cell r="L49">
            <v>24245.608989819459</v>
          </cell>
          <cell r="M49">
            <v>25722.786090760401</v>
          </cell>
          <cell r="N49">
            <v>49968.395080579859</v>
          </cell>
        </row>
        <row r="50">
          <cell r="A50" t="str">
            <v>0078</v>
          </cell>
          <cell r="B50" t="str">
            <v>Dover</v>
          </cell>
          <cell r="C50">
            <v>0</v>
          </cell>
          <cell r="D50">
            <v>14</v>
          </cell>
          <cell r="E50">
            <v>610</v>
          </cell>
          <cell r="F50">
            <v>2.2950819672131146</v>
          </cell>
          <cell r="G50" t="str">
            <v>Yes</v>
          </cell>
          <cell r="H50" t="str">
            <v>No</v>
          </cell>
          <cell r="I50" t="str">
            <v>No</v>
          </cell>
          <cell r="J50">
            <v>12369.99646573469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0079</v>
          </cell>
          <cell r="B51" t="str">
            <v>Dracut</v>
          </cell>
          <cell r="C51">
            <v>0</v>
          </cell>
          <cell r="D51">
            <v>366.65948275862092</v>
          </cell>
          <cell r="E51">
            <v>4414</v>
          </cell>
          <cell r="F51">
            <v>8.3067395278346368</v>
          </cell>
          <cell r="G51" t="str">
            <v>Yes</v>
          </cell>
          <cell r="H51" t="str">
            <v>No</v>
          </cell>
          <cell r="I51" t="str">
            <v>Yes</v>
          </cell>
          <cell r="J51">
            <v>219867.31707312062</v>
          </cell>
          <cell r="K51">
            <v>0</v>
          </cell>
          <cell r="L51">
            <v>100822.04209390203</v>
          </cell>
          <cell r="M51">
            <v>106710.53938556703</v>
          </cell>
          <cell r="N51">
            <v>207532.58147946905</v>
          </cell>
        </row>
        <row r="52">
          <cell r="A52" t="str">
            <v>0082</v>
          </cell>
          <cell r="B52" t="str">
            <v>Duxbury</v>
          </cell>
          <cell r="C52">
            <v>0</v>
          </cell>
          <cell r="D52">
            <v>115.83510638297869</v>
          </cell>
          <cell r="E52">
            <v>3297</v>
          </cell>
          <cell r="F52">
            <v>3.513348692234719</v>
          </cell>
          <cell r="G52" t="str">
            <v>Yes</v>
          </cell>
          <cell r="H52" t="str">
            <v>No</v>
          </cell>
          <cell r="I52" t="str">
            <v>No</v>
          </cell>
          <cell r="J52">
            <v>78027.753037309274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0083</v>
          </cell>
          <cell r="B53" t="str">
            <v>East Bridgewater</v>
          </cell>
          <cell r="C53">
            <v>0</v>
          </cell>
          <cell r="D53">
            <v>154.82849604221641</v>
          </cell>
          <cell r="E53">
            <v>2399</v>
          </cell>
          <cell r="F53">
            <v>6.4538764502799673</v>
          </cell>
          <cell r="G53" t="str">
            <v>Yes</v>
          </cell>
          <cell r="H53" t="str">
            <v>No</v>
          </cell>
          <cell r="I53" t="str">
            <v>Yes</v>
          </cell>
          <cell r="J53">
            <v>102635.18616370166</v>
          </cell>
          <cell r="K53">
            <v>0</v>
          </cell>
          <cell r="L53">
            <v>41966.49933071639</v>
          </cell>
          <cell r="M53">
            <v>44444.178332903633</v>
          </cell>
          <cell r="N53">
            <v>86410.677663620023</v>
          </cell>
        </row>
        <row r="54">
          <cell r="A54" t="str">
            <v>0085</v>
          </cell>
          <cell r="B54" t="str">
            <v>Eastham</v>
          </cell>
          <cell r="C54">
            <v>0</v>
          </cell>
          <cell r="D54">
            <v>12</v>
          </cell>
          <cell r="E54">
            <v>188</v>
          </cell>
          <cell r="F54">
            <v>6.3829787234042552</v>
          </cell>
          <cell r="G54" t="str">
            <v>Yes</v>
          </cell>
          <cell r="H54" t="str">
            <v>No</v>
          </cell>
          <cell r="I54" t="str">
            <v>Yes</v>
          </cell>
          <cell r="J54">
            <v>9216.5121548278803</v>
          </cell>
          <cell r="K54">
            <v>0</v>
          </cell>
          <cell r="L54">
            <v>3252.9923137051601</v>
          </cell>
          <cell r="M54">
            <v>3445.5539754861397</v>
          </cell>
          <cell r="N54">
            <v>6698.5462891912994</v>
          </cell>
        </row>
        <row r="55">
          <cell r="A55" t="str">
            <v>0086</v>
          </cell>
          <cell r="B55" t="str">
            <v>Easthampton</v>
          </cell>
          <cell r="C55">
            <v>0</v>
          </cell>
          <cell r="D55">
            <v>187.1591836734695</v>
          </cell>
          <cell r="E55">
            <v>1774</v>
          </cell>
          <cell r="F55">
            <v>10.550123093205722</v>
          </cell>
          <cell r="G55" t="str">
            <v>Yes</v>
          </cell>
          <cell r="H55" t="str">
            <v>No</v>
          </cell>
          <cell r="I55" t="str">
            <v>Yes</v>
          </cell>
          <cell r="J55">
            <v>122299.06922975778</v>
          </cell>
          <cell r="K55">
            <v>0</v>
          </cell>
          <cell r="L55">
            <v>50720.826430099463</v>
          </cell>
          <cell r="M55">
            <v>53706.831256134508</v>
          </cell>
          <cell r="N55">
            <v>104427.65768623397</v>
          </cell>
        </row>
        <row r="56">
          <cell r="A56" t="str">
            <v>0087</v>
          </cell>
          <cell r="B56" t="str">
            <v>East Longmeadow</v>
          </cell>
          <cell r="C56">
            <v>0</v>
          </cell>
          <cell r="D56">
            <v>209.09677419354833</v>
          </cell>
          <cell r="E56">
            <v>2676</v>
          </cell>
          <cell r="F56">
            <v>7.8137807994599529</v>
          </cell>
          <cell r="G56" t="str">
            <v>Yes</v>
          </cell>
          <cell r="H56" t="str">
            <v>No</v>
          </cell>
          <cell r="I56" t="str">
            <v>Yes</v>
          </cell>
          <cell r="J56">
            <v>168521.18036469008</v>
          </cell>
          <cell r="K56">
            <v>0</v>
          </cell>
          <cell r="L56">
            <v>60364.66091673301</v>
          </cell>
          <cell r="M56">
            <v>64045.815052956612</v>
          </cell>
          <cell r="N56">
            <v>124410.47596968962</v>
          </cell>
        </row>
        <row r="57">
          <cell r="A57" t="str">
            <v>0088</v>
          </cell>
          <cell r="B57" t="str">
            <v>Easton</v>
          </cell>
          <cell r="C57">
            <v>0</v>
          </cell>
          <cell r="D57">
            <v>156.90064794816411</v>
          </cell>
          <cell r="E57">
            <v>3857</v>
          </cell>
          <cell r="F57">
            <v>4.0679452410724428</v>
          </cell>
          <cell r="G57" t="str">
            <v>Yes</v>
          </cell>
          <cell r="H57" t="str">
            <v>No</v>
          </cell>
          <cell r="I57" t="str">
            <v>No</v>
          </cell>
          <cell r="J57">
            <v>115383.73848101438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0089</v>
          </cell>
          <cell r="B58" t="str">
            <v>Edgartown</v>
          </cell>
          <cell r="C58">
            <v>0</v>
          </cell>
          <cell r="D58">
            <v>26.120689655172413</v>
          </cell>
          <cell r="E58">
            <v>348</v>
          </cell>
          <cell r="F58">
            <v>7.5059453032104635</v>
          </cell>
          <cell r="G58" t="str">
            <v>Yes</v>
          </cell>
          <cell r="H58" t="str">
            <v>No</v>
          </cell>
          <cell r="I58" t="str">
            <v>Yes</v>
          </cell>
          <cell r="J58">
            <v>19423.62441967722</v>
          </cell>
          <cell r="K58">
            <v>0</v>
          </cell>
          <cell r="L58">
            <v>7078.6212439630781</v>
          </cell>
          <cell r="M58">
            <v>7495.2031243432393</v>
          </cell>
          <cell r="N58">
            <v>14573.824368306317</v>
          </cell>
        </row>
        <row r="59">
          <cell r="A59" t="str">
            <v>0091</v>
          </cell>
          <cell r="B59" t="str">
            <v>Erving</v>
          </cell>
          <cell r="C59">
            <v>0</v>
          </cell>
          <cell r="D59">
            <v>23.95454545454545</v>
          </cell>
          <cell r="E59">
            <v>120</v>
          </cell>
          <cell r="F59">
            <v>19.962121212121207</v>
          </cell>
          <cell r="G59" t="str">
            <v>Yes</v>
          </cell>
          <cell r="H59" t="str">
            <v>Yes</v>
          </cell>
          <cell r="I59" t="str">
            <v>Yes</v>
          </cell>
          <cell r="J59">
            <v>13481.476819108575</v>
          </cell>
          <cell r="K59">
            <v>4511.0590886320251</v>
          </cell>
          <cell r="L59">
            <v>7488.5079508612544</v>
          </cell>
          <cell r="M59">
            <v>7570.5995845113694</v>
          </cell>
          <cell r="N59">
            <v>15059.107535372623</v>
          </cell>
        </row>
        <row r="60">
          <cell r="A60" t="str">
            <v>0093</v>
          </cell>
          <cell r="B60" t="str">
            <v>Everett</v>
          </cell>
          <cell r="C60">
            <v>0</v>
          </cell>
          <cell r="D60">
            <v>1133.8053858967226</v>
          </cell>
          <cell r="E60">
            <v>5812</v>
          </cell>
          <cell r="F60">
            <v>19.508007327885799</v>
          </cell>
          <cell r="G60" t="str">
            <v>Yes</v>
          </cell>
          <cell r="H60" t="str">
            <v>Yes</v>
          </cell>
          <cell r="I60" t="str">
            <v>Yes</v>
          </cell>
          <cell r="J60">
            <v>754764.88437346905</v>
          </cell>
          <cell r="K60">
            <v>216780.79812764211</v>
          </cell>
          <cell r="L60">
            <v>374540.31071975839</v>
          </cell>
          <cell r="M60">
            <v>396598.1658179987</v>
          </cell>
          <cell r="N60">
            <v>771138.47653775709</v>
          </cell>
        </row>
        <row r="61">
          <cell r="A61" t="str">
            <v>0094</v>
          </cell>
          <cell r="B61" t="str">
            <v>Fairhaven</v>
          </cell>
          <cell r="C61">
            <v>0</v>
          </cell>
          <cell r="D61">
            <v>257.1789638932496</v>
          </cell>
          <cell r="E61">
            <v>2518</v>
          </cell>
          <cell r="F61">
            <v>10.213620488214838</v>
          </cell>
          <cell r="G61" t="str">
            <v>Yes</v>
          </cell>
          <cell r="H61" t="str">
            <v>No</v>
          </cell>
          <cell r="I61" t="str">
            <v>Yes</v>
          </cell>
          <cell r="J61">
            <v>175612.84860549186</v>
          </cell>
          <cell r="K61">
            <v>0</v>
          </cell>
          <cell r="L61">
            <v>71512.707393325749</v>
          </cell>
          <cell r="M61">
            <v>75814.845714763709</v>
          </cell>
          <cell r="N61">
            <v>147327.55310808946</v>
          </cell>
        </row>
        <row r="62">
          <cell r="A62" t="str">
            <v>0095</v>
          </cell>
          <cell r="B62" t="str">
            <v>Fall River</v>
          </cell>
          <cell r="C62">
            <v>0</v>
          </cell>
          <cell r="D62">
            <v>2652.902448210923</v>
          </cell>
          <cell r="E62">
            <v>10016</v>
          </cell>
          <cell r="F62">
            <v>26.486645848751227</v>
          </cell>
          <cell r="G62" t="str">
            <v>Yes</v>
          </cell>
          <cell r="H62" t="str">
            <v>Yes</v>
          </cell>
          <cell r="I62" t="str">
            <v>Yes</v>
          </cell>
          <cell r="J62">
            <v>2056556.8750616803</v>
          </cell>
          <cell r="K62">
            <v>518011.62524999992</v>
          </cell>
          <cell r="L62">
            <v>1140007.6981020956</v>
          </cell>
          <cell r="M62">
            <v>1293089.004</v>
          </cell>
          <cell r="N62">
            <v>2433096.7021020958</v>
          </cell>
        </row>
        <row r="63">
          <cell r="A63" t="str">
            <v>0096</v>
          </cell>
          <cell r="B63" t="str">
            <v>Falmouth</v>
          </cell>
          <cell r="C63">
            <v>0</v>
          </cell>
          <cell r="D63">
            <v>325.39559386973178</v>
          </cell>
          <cell r="E63">
            <v>3476</v>
          </cell>
          <cell r="F63">
            <v>9.3612081090256556</v>
          </cell>
          <cell r="G63" t="str">
            <v>Yes</v>
          </cell>
          <cell r="H63" t="str">
            <v>No</v>
          </cell>
          <cell r="I63" t="str">
            <v>Yes</v>
          </cell>
          <cell r="J63">
            <v>233948.2327384048</v>
          </cell>
          <cell r="K63">
            <v>0</v>
          </cell>
          <cell r="L63">
            <v>88204.406758012192</v>
          </cell>
          <cell r="M63">
            <v>93419.231216574524</v>
          </cell>
          <cell r="N63">
            <v>181623.63797458672</v>
          </cell>
        </row>
        <row r="64">
          <cell r="A64" t="str">
            <v>0097</v>
          </cell>
          <cell r="B64" t="str">
            <v>Fitchburg</v>
          </cell>
          <cell r="C64">
            <v>0</v>
          </cell>
          <cell r="D64">
            <v>1356.5720984759676</v>
          </cell>
          <cell r="E64">
            <v>5556</v>
          </cell>
          <cell r="F64">
            <v>24.416344465010216</v>
          </cell>
          <cell r="G64" t="str">
            <v>Yes</v>
          </cell>
          <cell r="H64" t="str">
            <v>Yes</v>
          </cell>
          <cell r="I64" t="str">
            <v>Yes</v>
          </cell>
          <cell r="J64">
            <v>1058650.2566143349</v>
          </cell>
          <cell r="K64">
            <v>267398.99018971378</v>
          </cell>
          <cell r="L64">
            <v>568540.32357618504</v>
          </cell>
          <cell r="M64">
            <v>629508.46766108472</v>
          </cell>
          <cell r="N64">
            <v>1198048.7912372698</v>
          </cell>
        </row>
        <row r="65">
          <cell r="A65" t="str">
            <v>0098</v>
          </cell>
          <cell r="B65" t="str">
            <v>Florida</v>
          </cell>
          <cell r="C65">
            <v>0</v>
          </cell>
          <cell r="D65">
            <v>11.083333333333334</v>
          </cell>
          <cell r="E65">
            <v>59</v>
          </cell>
          <cell r="F65">
            <v>18.78531073446328</v>
          </cell>
          <cell r="G65" t="str">
            <v>Yes</v>
          </cell>
          <cell r="H65" t="str">
            <v>Yes</v>
          </cell>
          <cell r="I65" t="str">
            <v>Yes</v>
          </cell>
          <cell r="J65">
            <v>6984.5620832476743</v>
          </cell>
          <cell r="K65">
            <v>2043.7898097621151</v>
          </cell>
          <cell r="L65">
            <v>3352.4639131016352</v>
          </cell>
          <cell r="M65">
            <v>3428.6185787026138</v>
          </cell>
          <cell r="N65">
            <v>6781.082491804249</v>
          </cell>
        </row>
        <row r="66">
          <cell r="A66" t="str">
            <v>0099</v>
          </cell>
          <cell r="B66" t="str">
            <v>Foxborough</v>
          </cell>
          <cell r="C66">
            <v>0</v>
          </cell>
          <cell r="D66">
            <v>124.13471502590669</v>
          </cell>
          <cell r="E66">
            <v>2928</v>
          </cell>
          <cell r="F66">
            <v>4.2395736006115676</v>
          </cell>
          <cell r="G66" t="str">
            <v>Yes</v>
          </cell>
          <cell r="H66" t="str">
            <v>No</v>
          </cell>
          <cell r="I66" t="str">
            <v>No</v>
          </cell>
          <cell r="J66">
            <v>84319.760412129355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0100</v>
          </cell>
          <cell r="B67" t="str">
            <v>Framingham</v>
          </cell>
          <cell r="C67">
            <v>0</v>
          </cell>
          <cell r="D67">
            <v>1252.6383237169746</v>
          </cell>
          <cell r="E67">
            <v>8836</v>
          </cell>
          <cell r="F67">
            <v>14.176531504266348</v>
          </cell>
          <cell r="G67" t="str">
            <v>Yes</v>
          </cell>
          <cell r="H67" t="str">
            <v>Yes</v>
          </cell>
          <cell r="I67" t="str">
            <v>Yes</v>
          </cell>
          <cell r="J67">
            <v>754301.39012712939</v>
          </cell>
          <cell r="K67">
            <v>167098.61463115053</v>
          </cell>
          <cell r="L67">
            <v>424537.86550202715</v>
          </cell>
          <cell r="M67">
            <v>449418.53489668929</v>
          </cell>
          <cell r="N67">
            <v>873956.40039871645</v>
          </cell>
        </row>
        <row r="68">
          <cell r="A68" t="str">
            <v>0101</v>
          </cell>
          <cell r="B68" t="str">
            <v>Franklin</v>
          </cell>
          <cell r="C68">
            <v>0</v>
          </cell>
          <cell r="D68">
            <v>179.61702127659564</v>
          </cell>
          <cell r="E68">
            <v>6355</v>
          </cell>
          <cell r="F68">
            <v>2.826389005139192</v>
          </cell>
          <cell r="G68" t="str">
            <v>Yes</v>
          </cell>
          <cell r="H68" t="str">
            <v>No</v>
          </cell>
          <cell r="I68" t="str">
            <v>No</v>
          </cell>
          <cell r="J68">
            <v>120615.68734929408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0103</v>
          </cell>
          <cell r="B69" t="str">
            <v>Gardner</v>
          </cell>
          <cell r="C69">
            <v>0</v>
          </cell>
          <cell r="D69">
            <v>556.81555004135635</v>
          </cell>
          <cell r="E69">
            <v>2600</v>
          </cell>
          <cell r="F69">
            <v>21.415982693898322</v>
          </cell>
          <cell r="G69" t="str">
            <v>Yes</v>
          </cell>
          <cell r="H69" t="str">
            <v>Yes</v>
          </cell>
          <cell r="I69" t="str">
            <v>Yes</v>
          </cell>
          <cell r="J69">
            <v>422452.93641446996</v>
          </cell>
          <cell r="K69">
            <v>110767.64383706461</v>
          </cell>
          <cell r="L69">
            <v>219297.19472040722</v>
          </cell>
          <cell r="M69">
            <v>235360.60440699078</v>
          </cell>
          <cell r="N69">
            <v>454657.799127398</v>
          </cell>
        </row>
        <row r="70">
          <cell r="A70" t="str">
            <v>0105</v>
          </cell>
          <cell r="B70" t="str">
            <v>Georgetown</v>
          </cell>
          <cell r="C70">
            <v>0</v>
          </cell>
          <cell r="D70">
            <v>50.515625</v>
          </cell>
          <cell r="E70">
            <v>1618</v>
          </cell>
          <cell r="F70">
            <v>3.1221029048207662</v>
          </cell>
          <cell r="G70" t="str">
            <v>Yes</v>
          </cell>
          <cell r="H70" t="str">
            <v>No</v>
          </cell>
          <cell r="I70" t="str">
            <v>No</v>
          </cell>
          <cell r="J70">
            <v>34442.372844192083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0107</v>
          </cell>
          <cell r="B71" t="str">
            <v>Gloucester</v>
          </cell>
          <cell r="C71">
            <v>0</v>
          </cell>
          <cell r="D71">
            <v>487.6022944550669</v>
          </cell>
          <cell r="E71">
            <v>3834</v>
          </cell>
          <cell r="F71">
            <v>12.717848055687714</v>
          </cell>
          <cell r="G71" t="str">
            <v>Yes</v>
          </cell>
          <cell r="H71" t="str">
            <v>No</v>
          </cell>
          <cell r="I71" t="str">
            <v>Yes</v>
          </cell>
          <cell r="J71">
            <v>307813.74952171149</v>
          </cell>
          <cell r="K71">
            <v>0</v>
          </cell>
          <cell r="L71">
            <v>132134.85257233839</v>
          </cell>
          <cell r="M71">
            <v>139904.55671396272</v>
          </cell>
          <cell r="N71">
            <v>272039.40928630112</v>
          </cell>
        </row>
        <row r="72">
          <cell r="A72" t="str">
            <v>0109</v>
          </cell>
          <cell r="B72" t="str">
            <v>Gosnold</v>
          </cell>
          <cell r="C72">
            <v>0</v>
          </cell>
          <cell r="D72">
            <v>1</v>
          </cell>
          <cell r="E72">
            <v>6</v>
          </cell>
          <cell r="F72">
            <v>16.666666666666664</v>
          </cell>
          <cell r="G72" t="str">
            <v>No</v>
          </cell>
          <cell r="H72" t="str">
            <v>No</v>
          </cell>
          <cell r="I72" t="str">
            <v>No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0110</v>
          </cell>
          <cell r="B73" t="str">
            <v>Grafton</v>
          </cell>
          <cell r="C73">
            <v>0</v>
          </cell>
          <cell r="D73">
            <v>132.25344352617083</v>
          </cell>
          <cell r="E73">
            <v>3036</v>
          </cell>
          <cell r="F73">
            <v>4.3561740291887627</v>
          </cell>
          <cell r="G73" t="str">
            <v>Yes</v>
          </cell>
          <cell r="H73" t="str">
            <v>No</v>
          </cell>
          <cell r="I73" t="str">
            <v>No</v>
          </cell>
          <cell r="J73">
            <v>113181.05082479294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 t="str">
            <v>0111</v>
          </cell>
          <cell r="B74" t="str">
            <v>Granby</v>
          </cell>
          <cell r="C74">
            <v>0</v>
          </cell>
          <cell r="D74">
            <v>75.325581395348834</v>
          </cell>
          <cell r="E74">
            <v>1004</v>
          </cell>
          <cell r="F74">
            <v>7.5025479477439081</v>
          </cell>
          <cell r="G74" t="str">
            <v>Yes</v>
          </cell>
          <cell r="H74" t="str">
            <v>No</v>
          </cell>
          <cell r="I74" t="str">
            <v>Yes</v>
          </cell>
          <cell r="J74">
            <v>47629.434767249615</v>
          </cell>
          <cell r="K74">
            <v>0</v>
          </cell>
          <cell r="L74">
            <v>20410.076080674269</v>
          </cell>
          <cell r="M74">
            <v>21606.555379931284</v>
          </cell>
          <cell r="N74">
            <v>42016.631460605553</v>
          </cell>
        </row>
        <row r="75">
          <cell r="A75" t="str">
            <v>0114</v>
          </cell>
          <cell r="B75" t="str">
            <v>Greenfield</v>
          </cell>
          <cell r="C75">
            <v>0</v>
          </cell>
          <cell r="D75">
            <v>403.5416666666664</v>
          </cell>
          <cell r="E75">
            <v>1932</v>
          </cell>
          <cell r="F75">
            <v>20.887249827467205</v>
          </cell>
          <cell r="G75" t="str">
            <v>Yes</v>
          </cell>
          <cell r="H75" t="str">
            <v>Yes</v>
          </cell>
          <cell r="I75" t="str">
            <v>Yes</v>
          </cell>
          <cell r="J75">
            <v>261002.72156883238</v>
          </cell>
          <cell r="K75">
            <v>76261.15454752832</v>
          </cell>
          <cell r="L75">
            <v>130232.77329069134</v>
          </cell>
          <cell r="M75">
            <v>130574.85953604197</v>
          </cell>
          <cell r="N75">
            <v>260807.63282673332</v>
          </cell>
        </row>
        <row r="76">
          <cell r="A76" t="str">
            <v>0117</v>
          </cell>
          <cell r="B76" t="str">
            <v>Hadley</v>
          </cell>
          <cell r="C76">
            <v>0</v>
          </cell>
          <cell r="D76">
            <v>53.22826086956524</v>
          </cell>
          <cell r="E76">
            <v>620</v>
          </cell>
          <cell r="F76">
            <v>8.5852033660589093</v>
          </cell>
          <cell r="G76" t="str">
            <v>Yes</v>
          </cell>
          <cell r="H76" t="str">
            <v>No</v>
          </cell>
          <cell r="I76" t="str">
            <v>Yes</v>
          </cell>
          <cell r="J76">
            <v>33707.561505080157</v>
          </cell>
          <cell r="K76">
            <v>0</v>
          </cell>
          <cell r="L76">
            <v>14423.866588004717</v>
          </cell>
          <cell r="M76">
            <v>15271.722163031705</v>
          </cell>
          <cell r="N76">
            <v>29695.588751036423</v>
          </cell>
        </row>
        <row r="77">
          <cell r="A77" t="str">
            <v>0118</v>
          </cell>
          <cell r="B77" t="str">
            <v>Halifax</v>
          </cell>
          <cell r="C77">
            <v>0</v>
          </cell>
          <cell r="D77">
            <v>55</v>
          </cell>
          <cell r="E77">
            <v>652</v>
          </cell>
          <cell r="F77">
            <v>8.4355828220858893</v>
          </cell>
          <cell r="G77" t="str">
            <v>Yes</v>
          </cell>
          <cell r="H77" t="str">
            <v>No</v>
          </cell>
          <cell r="I77" t="str">
            <v>Yes</v>
          </cell>
          <cell r="J77">
            <v>35437.395730002521</v>
          </cell>
          <cell r="K77">
            <v>0</v>
          </cell>
          <cell r="L77">
            <v>14905.876415901948</v>
          </cell>
          <cell r="M77">
            <v>15784.005406513832</v>
          </cell>
          <cell r="N77">
            <v>30689.88182241578</v>
          </cell>
        </row>
        <row r="78">
          <cell r="A78" t="str">
            <v>0121</v>
          </cell>
          <cell r="B78" t="str">
            <v>Hancock</v>
          </cell>
          <cell r="C78">
            <v>0</v>
          </cell>
          <cell r="D78">
            <v>4.545454545454545</v>
          </cell>
          <cell r="E78">
            <v>47</v>
          </cell>
          <cell r="F78">
            <v>9.6711798839458414</v>
          </cell>
          <cell r="G78" t="str">
            <v>No</v>
          </cell>
          <cell r="H78" t="str">
            <v>Yes</v>
          </cell>
          <cell r="I78" t="str">
            <v>No</v>
          </cell>
          <cell r="J78">
            <v>0</v>
          </cell>
          <cell r="K78">
            <v>979.98636429616738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0122</v>
          </cell>
          <cell r="B79" t="str">
            <v>Hanover</v>
          </cell>
          <cell r="C79">
            <v>0</v>
          </cell>
          <cell r="D79">
            <v>86.640776699029161</v>
          </cell>
          <cell r="E79">
            <v>2848</v>
          </cell>
          <cell r="F79">
            <v>3.0421621031962487</v>
          </cell>
          <cell r="G79" t="str">
            <v>Yes</v>
          </cell>
          <cell r="H79" t="str">
            <v>No</v>
          </cell>
          <cell r="I79" t="str">
            <v>No</v>
          </cell>
          <cell r="J79">
            <v>59862.663015446815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0125</v>
          </cell>
          <cell r="B80" t="str">
            <v>Harvard</v>
          </cell>
          <cell r="C80">
            <v>0</v>
          </cell>
          <cell r="D80">
            <v>62</v>
          </cell>
          <cell r="E80">
            <v>1189</v>
          </cell>
          <cell r="F80">
            <v>5.2144659377628262</v>
          </cell>
          <cell r="G80" t="str">
            <v>Yes</v>
          </cell>
          <cell r="H80" t="str">
            <v>No</v>
          </cell>
          <cell r="I80" t="str">
            <v>Yes</v>
          </cell>
          <cell r="J80">
            <v>89000.250579729429</v>
          </cell>
          <cell r="K80">
            <v>0</v>
          </cell>
          <cell r="L80">
            <v>31352.06018953622</v>
          </cell>
          <cell r="M80">
            <v>33265.836864980498</v>
          </cell>
          <cell r="N80">
            <v>64617.897054516718</v>
          </cell>
        </row>
        <row r="81">
          <cell r="A81" t="str">
            <v>0127</v>
          </cell>
          <cell r="B81" t="str">
            <v>Hatfield</v>
          </cell>
          <cell r="C81">
            <v>0</v>
          </cell>
          <cell r="D81">
            <v>15.196969696969695</v>
          </cell>
          <cell r="E81">
            <v>386</v>
          </cell>
          <cell r="F81">
            <v>3.9370387815983667</v>
          </cell>
          <cell r="G81" t="str">
            <v>Yes</v>
          </cell>
          <cell r="H81" t="str">
            <v>No</v>
          </cell>
          <cell r="I81" t="str">
            <v>No</v>
          </cell>
          <cell r="J81">
            <v>24238.618453817609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0128</v>
          </cell>
          <cell r="B82" t="str">
            <v>Haverhill</v>
          </cell>
          <cell r="C82">
            <v>0</v>
          </cell>
          <cell r="D82">
            <v>1428</v>
          </cell>
          <cell r="E82">
            <v>8285</v>
          </cell>
          <cell r="F82">
            <v>17.235968617984309</v>
          </cell>
          <cell r="G82" t="str">
            <v>Yes</v>
          </cell>
          <cell r="H82" t="str">
            <v>Yes</v>
          </cell>
          <cell r="I82" t="str">
            <v>Yes</v>
          </cell>
          <cell r="J82">
            <v>892173.2593098951</v>
          </cell>
          <cell r="K82">
            <v>271897.63203202037</v>
          </cell>
          <cell r="L82">
            <v>495526.46843830269</v>
          </cell>
          <cell r="M82">
            <v>524790.04416868684</v>
          </cell>
          <cell r="N82">
            <v>1020316.5126069896</v>
          </cell>
        </row>
        <row r="83">
          <cell r="A83" t="str">
            <v>0131</v>
          </cell>
          <cell r="B83" t="str">
            <v>Hingham</v>
          </cell>
          <cell r="C83">
            <v>0</v>
          </cell>
          <cell r="D83">
            <v>220</v>
          </cell>
          <cell r="E83">
            <v>4326</v>
          </cell>
          <cell r="F83">
            <v>5.0855293573740177</v>
          </cell>
          <cell r="G83" t="str">
            <v>Yes</v>
          </cell>
          <cell r="H83" t="str">
            <v>No</v>
          </cell>
          <cell r="I83" t="str">
            <v>Yes</v>
          </cell>
          <cell r="J83">
            <v>155724.78033703254</v>
          </cell>
          <cell r="K83">
            <v>0</v>
          </cell>
          <cell r="L83">
            <v>59635.084467359193</v>
          </cell>
          <cell r="M83">
            <v>63156.307818081586</v>
          </cell>
          <cell r="N83">
            <v>122791.39228544079</v>
          </cell>
        </row>
        <row r="84">
          <cell r="A84" t="str">
            <v>0133</v>
          </cell>
          <cell r="B84" t="str">
            <v>Holbrook</v>
          </cell>
          <cell r="C84">
            <v>0</v>
          </cell>
          <cell r="D84">
            <v>145.0169491525424</v>
          </cell>
          <cell r="E84">
            <v>1513</v>
          </cell>
          <cell r="F84">
            <v>9.5847289591898477</v>
          </cell>
          <cell r="G84" t="str">
            <v>Yes</v>
          </cell>
          <cell r="H84" t="str">
            <v>No</v>
          </cell>
          <cell r="I84" t="str">
            <v>Yes</v>
          </cell>
          <cell r="J84">
            <v>94488.139099760752</v>
          </cell>
          <cell r="K84">
            <v>0</v>
          </cell>
          <cell r="L84">
            <v>39304.59382859926</v>
          </cell>
          <cell r="M84">
            <v>41622.933947082136</v>
          </cell>
          <cell r="N84">
            <v>80927.527775681403</v>
          </cell>
        </row>
        <row r="85">
          <cell r="A85" t="str">
            <v>0135</v>
          </cell>
          <cell r="B85" t="str">
            <v>Holland</v>
          </cell>
          <cell r="C85">
            <v>0</v>
          </cell>
          <cell r="D85">
            <v>20.288135593220339</v>
          </cell>
          <cell r="E85">
            <v>197</v>
          </cell>
          <cell r="F85">
            <v>10.298545986406262</v>
          </cell>
          <cell r="G85" t="str">
            <v>Yes</v>
          </cell>
          <cell r="H85" t="str">
            <v>Yes</v>
          </cell>
          <cell r="I85" t="str">
            <v>Yes</v>
          </cell>
          <cell r="J85">
            <v>15050.565542328695</v>
          </cell>
          <cell r="K85">
            <v>3756.5888619313232</v>
          </cell>
          <cell r="L85">
            <v>5499.8158177858377</v>
          </cell>
          <cell r="M85">
            <v>5824.9389137426979</v>
          </cell>
          <cell r="N85">
            <v>11324.754731528536</v>
          </cell>
        </row>
        <row r="86">
          <cell r="A86" t="str">
            <v>0136</v>
          </cell>
          <cell r="B86" t="str">
            <v>Holliston</v>
          </cell>
          <cell r="C86">
            <v>0</v>
          </cell>
          <cell r="D86">
            <v>74.969387755102034</v>
          </cell>
          <cell r="E86">
            <v>2768</v>
          </cell>
          <cell r="F86">
            <v>2.708431638551374</v>
          </cell>
          <cell r="G86" t="str">
            <v>Yes</v>
          </cell>
          <cell r="H86" t="str">
            <v>No</v>
          </cell>
          <cell r="I86" t="str">
            <v>No</v>
          </cell>
          <cell r="J86">
            <v>50892.775864700838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0137</v>
          </cell>
          <cell r="B87" t="str">
            <v>Holyoke</v>
          </cell>
          <cell r="C87">
            <v>0</v>
          </cell>
          <cell r="D87">
            <v>2193.9727556945036</v>
          </cell>
          <cell r="E87">
            <v>6104</v>
          </cell>
          <cell r="F87">
            <v>35.943197177170767</v>
          </cell>
          <cell r="G87" t="str">
            <v>Yes</v>
          </cell>
          <cell r="H87" t="str">
            <v>Yes</v>
          </cell>
          <cell r="I87" t="str">
            <v>Yes</v>
          </cell>
          <cell r="J87">
            <v>1999833.9550634804</v>
          </cell>
          <cell r="K87">
            <v>449393.96362499992</v>
          </cell>
          <cell r="L87">
            <v>1150596.3926249999</v>
          </cell>
          <cell r="M87">
            <v>1464283.3264999997</v>
          </cell>
          <cell r="N87">
            <v>2614879.7191249998</v>
          </cell>
        </row>
        <row r="88">
          <cell r="A88" t="str">
            <v>0138</v>
          </cell>
          <cell r="B88" t="str">
            <v>Hopedale</v>
          </cell>
          <cell r="C88">
            <v>0</v>
          </cell>
          <cell r="D88">
            <v>49.6875</v>
          </cell>
          <cell r="E88">
            <v>1083</v>
          </cell>
          <cell r="F88">
            <v>4.587950138504155</v>
          </cell>
          <cell r="G88" t="str">
            <v>Yes</v>
          </cell>
          <cell r="H88" t="str">
            <v>No</v>
          </cell>
          <cell r="I88" t="str">
            <v>No</v>
          </cell>
          <cell r="J88">
            <v>40131.768846830812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 t="str">
            <v>0139</v>
          </cell>
          <cell r="B89" t="str">
            <v>Hopkinton</v>
          </cell>
          <cell r="C89">
            <v>0</v>
          </cell>
          <cell r="D89">
            <v>81.070063694267517</v>
          </cell>
          <cell r="E89">
            <v>3822</v>
          </cell>
          <cell r="F89">
            <v>2.121142430514587</v>
          </cell>
          <cell r="G89" t="str">
            <v>Yes</v>
          </cell>
          <cell r="H89" t="str">
            <v>No</v>
          </cell>
          <cell r="I89" t="str">
            <v>No</v>
          </cell>
          <cell r="J89">
            <v>55085.123661074213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0141</v>
          </cell>
          <cell r="B90" t="str">
            <v>Hudson</v>
          </cell>
          <cell r="C90">
            <v>0</v>
          </cell>
          <cell r="D90">
            <v>216.96551724137936</v>
          </cell>
          <cell r="E90">
            <v>2845</v>
          </cell>
          <cell r="F90">
            <v>7.6262044724562159</v>
          </cell>
          <cell r="G90" t="str">
            <v>Yes</v>
          </cell>
          <cell r="H90" t="str">
            <v>No</v>
          </cell>
          <cell r="I90" t="str">
            <v>Yes</v>
          </cell>
          <cell r="J90">
            <v>135555.57167966798</v>
          </cell>
          <cell r="K90">
            <v>0</v>
          </cell>
          <cell r="L90">
            <v>59097.472223808247</v>
          </cell>
          <cell r="M90">
            <v>62566.509418290567</v>
          </cell>
          <cell r="N90">
            <v>121663.98164209881</v>
          </cell>
        </row>
        <row r="91">
          <cell r="A91" t="str">
            <v>0142</v>
          </cell>
          <cell r="B91" t="str">
            <v>Hull</v>
          </cell>
          <cell r="C91">
            <v>0</v>
          </cell>
          <cell r="D91">
            <v>129.17647058823528</v>
          </cell>
          <cell r="E91">
            <v>1226</v>
          </cell>
          <cell r="F91">
            <v>10.536416850590152</v>
          </cell>
          <cell r="G91" t="str">
            <v>Yes</v>
          </cell>
          <cell r="H91" t="str">
            <v>No</v>
          </cell>
          <cell r="I91" t="str">
            <v>Yes</v>
          </cell>
          <cell r="J91">
            <v>84435.658081541493</v>
          </cell>
          <cell r="K91">
            <v>0</v>
          </cell>
          <cell r="L91">
            <v>35008.502247686454</v>
          </cell>
          <cell r="M91">
            <v>37071.130776569684</v>
          </cell>
          <cell r="N91">
            <v>72079.633024256138</v>
          </cell>
        </row>
        <row r="92">
          <cell r="A92" t="str">
            <v>0144</v>
          </cell>
          <cell r="B92" t="str">
            <v>Ipswich</v>
          </cell>
          <cell r="C92">
            <v>0</v>
          </cell>
          <cell r="D92">
            <v>107.35269709543566</v>
          </cell>
          <cell r="E92">
            <v>2091</v>
          </cell>
          <cell r="F92">
            <v>5.1340362073379078</v>
          </cell>
          <cell r="G92" t="str">
            <v>Yes</v>
          </cell>
          <cell r="H92" t="str">
            <v>No</v>
          </cell>
          <cell r="I92" t="str">
            <v>Yes</v>
          </cell>
          <cell r="J92">
            <v>69474.796187296233</v>
          </cell>
          <cell r="K92">
            <v>0</v>
          </cell>
          <cell r="L92">
            <v>29093.188585290478</v>
          </cell>
          <cell r="M92">
            <v>30806.021939140461</v>
          </cell>
          <cell r="N92">
            <v>59899.210524430935</v>
          </cell>
        </row>
        <row r="93">
          <cell r="A93" t="str">
            <v>0145</v>
          </cell>
          <cell r="B93" t="str">
            <v>Kingston</v>
          </cell>
          <cell r="C93">
            <v>0</v>
          </cell>
          <cell r="D93">
            <v>78.575268817204304</v>
          </cell>
          <cell r="E93">
            <v>1234</v>
          </cell>
          <cell r="F93">
            <v>6.3675258360781442</v>
          </cell>
          <cell r="G93" t="str">
            <v>Yes</v>
          </cell>
          <cell r="H93" t="str">
            <v>No</v>
          </cell>
          <cell r="I93" t="str">
            <v>Yes</v>
          </cell>
          <cell r="J93">
            <v>52651.330239398012</v>
          </cell>
          <cell r="K93">
            <v>0</v>
          </cell>
          <cell r="L93">
            <v>21297.446428222356</v>
          </cell>
          <cell r="M93">
            <v>22554.667093506316</v>
          </cell>
          <cell r="N93">
            <v>43852.113521728672</v>
          </cell>
        </row>
        <row r="94">
          <cell r="A94" t="str">
            <v>0148</v>
          </cell>
          <cell r="B94" t="str">
            <v>Lanesborough</v>
          </cell>
          <cell r="C94">
            <v>0</v>
          </cell>
          <cell r="D94">
            <v>17</v>
          </cell>
          <cell r="E94">
            <v>213</v>
          </cell>
          <cell r="F94">
            <v>7.981220657276995</v>
          </cell>
          <cell r="G94" t="str">
            <v>Yes</v>
          </cell>
          <cell r="H94" t="str">
            <v>No</v>
          </cell>
          <cell r="I94" t="str">
            <v>Yes</v>
          </cell>
          <cell r="J94">
            <v>14550.835562428794</v>
          </cell>
          <cell r="K94">
            <v>0</v>
          </cell>
          <cell r="L94">
            <v>5190.3475896249156</v>
          </cell>
          <cell r="M94">
            <v>5506.6803239889532</v>
          </cell>
          <cell r="N94">
            <v>10697.027913613869</v>
          </cell>
        </row>
        <row r="95">
          <cell r="A95" t="str">
            <v>0149</v>
          </cell>
          <cell r="B95" t="str">
            <v>Lawrence</v>
          </cell>
          <cell r="C95">
            <v>0</v>
          </cell>
          <cell r="D95">
            <v>4014.4375311596336</v>
          </cell>
          <cell r="E95">
            <v>12612</v>
          </cell>
          <cell r="F95">
            <v>31.8303007545166</v>
          </cell>
          <cell r="G95" t="str">
            <v>Yes</v>
          </cell>
          <cell r="H95" t="str">
            <v>Yes</v>
          </cell>
          <cell r="I95" t="str">
            <v>Yes</v>
          </cell>
          <cell r="J95">
            <v>2976763.0528311548</v>
          </cell>
          <cell r="K95">
            <v>798516.77896755002</v>
          </cell>
          <cell r="L95">
            <v>2048242.9924196294</v>
          </cell>
          <cell r="M95">
            <v>2502109.0738720391</v>
          </cell>
          <cell r="N95">
            <v>4550352.0662916685</v>
          </cell>
        </row>
        <row r="96">
          <cell r="A96" t="str">
            <v>0150</v>
          </cell>
          <cell r="B96" t="str">
            <v>Lee</v>
          </cell>
          <cell r="C96">
            <v>0</v>
          </cell>
          <cell r="D96">
            <v>65.736000000000004</v>
          </cell>
          <cell r="E96">
            <v>730</v>
          </cell>
          <cell r="F96">
            <v>9.0049315068493154</v>
          </cell>
          <cell r="G96" t="str">
            <v>Yes</v>
          </cell>
          <cell r="H96" t="str">
            <v>No</v>
          </cell>
          <cell r="I96" t="str">
            <v>Yes</v>
          </cell>
          <cell r="J96">
            <v>51745.555931745701</v>
          </cell>
          <cell r="K96">
            <v>0</v>
          </cell>
          <cell r="L96">
            <v>17991.757589434394</v>
          </cell>
          <cell r="M96">
            <v>19090.348218794523</v>
          </cell>
          <cell r="N96">
            <v>37082.105808228916</v>
          </cell>
        </row>
        <row r="97">
          <cell r="A97" t="str">
            <v>0151</v>
          </cell>
          <cell r="B97" t="str">
            <v>Leicester</v>
          </cell>
          <cell r="C97">
            <v>0</v>
          </cell>
          <cell r="D97">
            <v>134.14583333333331</v>
          </cell>
          <cell r="E97">
            <v>1764</v>
          </cell>
          <cell r="F97">
            <v>7.6046390778533635</v>
          </cell>
          <cell r="G97" t="str">
            <v>Yes</v>
          </cell>
          <cell r="H97" t="str">
            <v>No</v>
          </cell>
          <cell r="I97" t="str">
            <v>Yes</v>
          </cell>
          <cell r="J97">
            <v>106124.38433311878</v>
          </cell>
          <cell r="K97">
            <v>0</v>
          </cell>
          <cell r="L97">
            <v>37609.58410514961</v>
          </cell>
          <cell r="M97">
            <v>39903.122310556282</v>
          </cell>
          <cell r="N97">
            <v>77512.706415705892</v>
          </cell>
        </row>
        <row r="98">
          <cell r="A98" t="str">
            <v>0152</v>
          </cell>
          <cell r="B98" t="str">
            <v>Lenox</v>
          </cell>
          <cell r="C98">
            <v>0</v>
          </cell>
          <cell r="D98">
            <v>103.18110236220473</v>
          </cell>
          <cell r="E98">
            <v>682</v>
          </cell>
          <cell r="F98">
            <v>15.129193894751424</v>
          </cell>
          <cell r="G98" t="str">
            <v>Yes</v>
          </cell>
          <cell r="H98" t="str">
            <v>Yes</v>
          </cell>
          <cell r="I98" t="str">
            <v>Yes</v>
          </cell>
          <cell r="J98">
            <v>77985.614345558919</v>
          </cell>
          <cell r="K98">
            <v>19655.513796987812</v>
          </cell>
          <cell r="L98">
            <v>29178.72289251232</v>
          </cell>
          <cell r="M98">
            <v>29643.058536362078</v>
          </cell>
          <cell r="N98">
            <v>58821.781428874398</v>
          </cell>
        </row>
        <row r="99">
          <cell r="A99" t="str">
            <v>0153</v>
          </cell>
          <cell r="B99" t="str">
            <v>Leominster</v>
          </cell>
          <cell r="C99">
            <v>0</v>
          </cell>
          <cell r="D99">
            <v>918.03235679930015</v>
          </cell>
          <cell r="E99">
            <v>6334</v>
          </cell>
          <cell r="F99">
            <v>14.49372208398011</v>
          </cell>
          <cell r="G99" t="str">
            <v>Yes</v>
          </cell>
          <cell r="H99" t="str">
            <v>Yes</v>
          </cell>
          <cell r="I99" t="str">
            <v>Yes</v>
          </cell>
          <cell r="J99">
            <v>699221.45667825965</v>
          </cell>
          <cell r="K99">
            <v>177141.58939516247</v>
          </cell>
          <cell r="L99">
            <v>297677.26847353118</v>
          </cell>
          <cell r="M99">
            <v>315844.87519928522</v>
          </cell>
          <cell r="N99">
            <v>613522.14367281646</v>
          </cell>
        </row>
        <row r="100">
          <cell r="A100" t="str">
            <v>0154</v>
          </cell>
          <cell r="B100" t="str">
            <v>Leverett</v>
          </cell>
          <cell r="C100">
            <v>0</v>
          </cell>
          <cell r="D100">
            <v>9</v>
          </cell>
          <cell r="E100">
            <v>120</v>
          </cell>
          <cell r="F100">
            <v>7.5</v>
          </cell>
          <cell r="G100" t="str">
            <v>No</v>
          </cell>
          <cell r="H100" t="str">
            <v>No</v>
          </cell>
          <cell r="I100" t="str">
            <v>No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 t="str">
            <v>0155</v>
          </cell>
          <cell r="B101" t="str">
            <v>Lexington</v>
          </cell>
          <cell r="C101">
            <v>0</v>
          </cell>
          <cell r="D101">
            <v>225.17745803357317</v>
          </cell>
          <cell r="E101">
            <v>6707</v>
          </cell>
          <cell r="F101">
            <v>3.3573499035868966</v>
          </cell>
          <cell r="G101" t="str">
            <v>Yes</v>
          </cell>
          <cell r="H101" t="str">
            <v>No</v>
          </cell>
          <cell r="I101" t="str">
            <v>No</v>
          </cell>
          <cell r="J101">
            <v>147009.21961394287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 t="str">
            <v>0157</v>
          </cell>
          <cell r="B102" t="str">
            <v>Lincoln</v>
          </cell>
          <cell r="C102">
            <v>0</v>
          </cell>
          <cell r="D102">
            <v>37</v>
          </cell>
          <cell r="E102">
            <v>953</v>
          </cell>
          <cell r="F102">
            <v>3.8824763903462749</v>
          </cell>
          <cell r="G102" t="str">
            <v>Yes</v>
          </cell>
          <cell r="H102" t="str">
            <v>No</v>
          </cell>
          <cell r="I102" t="str">
            <v>No</v>
          </cell>
          <cell r="J102">
            <v>26919.215280220938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 t="str">
            <v>0158</v>
          </cell>
          <cell r="B103" t="str">
            <v>Littleton</v>
          </cell>
          <cell r="C103">
            <v>0</v>
          </cell>
          <cell r="D103">
            <v>58.085106382978694</v>
          </cell>
          <cell r="E103">
            <v>1734</v>
          </cell>
          <cell r="F103">
            <v>3.3497754546123817</v>
          </cell>
          <cell r="G103" t="str">
            <v>Yes</v>
          </cell>
          <cell r="H103" t="str">
            <v>No</v>
          </cell>
          <cell r="I103" t="str">
            <v>No</v>
          </cell>
          <cell r="J103">
            <v>44488.75863201567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 t="str">
            <v>0159</v>
          </cell>
          <cell r="B104" t="str">
            <v>Longmeadow</v>
          </cell>
          <cell r="C104">
            <v>0</v>
          </cell>
          <cell r="D104">
            <v>214.64615384615382</v>
          </cell>
          <cell r="E104">
            <v>3029</v>
          </cell>
          <cell r="F104">
            <v>7.0863702161160056</v>
          </cell>
          <cell r="G104" t="str">
            <v>Yes</v>
          </cell>
          <cell r="H104" t="str">
            <v>No</v>
          </cell>
          <cell r="I104" t="str">
            <v>Yes</v>
          </cell>
          <cell r="J104">
            <v>158766.80273036813</v>
          </cell>
          <cell r="K104">
            <v>0</v>
          </cell>
          <cell r="L104">
            <v>58191.246176090383</v>
          </cell>
          <cell r="M104">
            <v>61639.371009300863</v>
          </cell>
          <cell r="N104">
            <v>119830.61718539125</v>
          </cell>
        </row>
        <row r="105">
          <cell r="A105" t="str">
            <v>0160</v>
          </cell>
          <cell r="B105" t="str">
            <v>Lowell</v>
          </cell>
          <cell r="C105">
            <v>0</v>
          </cell>
          <cell r="D105">
            <v>2836.7903019991481</v>
          </cell>
          <cell r="E105">
            <v>13961</v>
          </cell>
          <cell r="F105">
            <v>20.319391891692202</v>
          </cell>
          <cell r="G105" t="str">
            <v>Yes</v>
          </cell>
          <cell r="H105" t="str">
            <v>Yes</v>
          </cell>
          <cell r="I105" t="str">
            <v>Yes</v>
          </cell>
          <cell r="J105">
            <v>1767512.6558978893</v>
          </cell>
          <cell r="K105">
            <v>535557.73849460739</v>
          </cell>
          <cell r="L105">
            <v>1214476.4674450888</v>
          </cell>
          <cell r="M105">
            <v>1356340.313555859</v>
          </cell>
          <cell r="N105">
            <v>2570816.7810009476</v>
          </cell>
        </row>
        <row r="106">
          <cell r="A106" t="str">
            <v>0161</v>
          </cell>
          <cell r="B106" t="str">
            <v>Ludlow</v>
          </cell>
          <cell r="C106">
            <v>0</v>
          </cell>
          <cell r="D106">
            <v>302.90059347181005</v>
          </cell>
          <cell r="E106">
            <v>2923</v>
          </cell>
          <cell r="F106">
            <v>10.362661425652071</v>
          </cell>
          <cell r="G106" t="str">
            <v>Yes</v>
          </cell>
          <cell r="H106" t="str">
            <v>No</v>
          </cell>
          <cell r="I106" t="str">
            <v>Yes</v>
          </cell>
          <cell r="J106">
            <v>201808.14616203733</v>
          </cell>
          <cell r="K106">
            <v>0</v>
          </cell>
          <cell r="L106">
            <v>82102.543163780807</v>
          </cell>
          <cell r="M106">
            <v>86950.980317838854</v>
          </cell>
          <cell r="N106">
            <v>169053.52348161966</v>
          </cell>
        </row>
        <row r="107">
          <cell r="A107" t="str">
            <v>0162</v>
          </cell>
          <cell r="B107" t="str">
            <v>Lunenburg</v>
          </cell>
          <cell r="C107">
            <v>0</v>
          </cell>
          <cell r="D107">
            <v>129.07984790874525</v>
          </cell>
          <cell r="E107">
            <v>1602</v>
          </cell>
          <cell r="F107">
            <v>8.0574187208954591</v>
          </cell>
          <cell r="G107" t="str">
            <v>Yes</v>
          </cell>
          <cell r="H107" t="str">
            <v>Yes</v>
          </cell>
          <cell r="I107" t="str">
            <v>Yes</v>
          </cell>
          <cell r="J107">
            <v>140974.85529779195</v>
          </cell>
          <cell r="K107">
            <v>30370.377530100741</v>
          </cell>
          <cell r="L107">
            <v>49714.837965109968</v>
          </cell>
          <cell r="M107">
            <v>52746.704206137983</v>
          </cell>
          <cell r="N107">
            <v>102461.54217124794</v>
          </cell>
        </row>
        <row r="108">
          <cell r="A108" t="str">
            <v>0163</v>
          </cell>
          <cell r="B108" t="str">
            <v>Lynn</v>
          </cell>
          <cell r="C108">
            <v>0</v>
          </cell>
          <cell r="D108">
            <v>3382.6100433974011</v>
          </cell>
          <cell r="E108">
            <v>13694</v>
          </cell>
          <cell r="F108">
            <v>24.701402390809122</v>
          </cell>
          <cell r="G108" t="str">
            <v>Yes</v>
          </cell>
          <cell r="H108" t="str">
            <v>Yes</v>
          </cell>
          <cell r="I108" t="str">
            <v>Yes</v>
          </cell>
          <cell r="J108">
            <v>2213282.85824878</v>
          </cell>
          <cell r="K108">
            <v>635341.03744752973</v>
          </cell>
          <cell r="L108">
            <v>1465555.3778094626</v>
          </cell>
          <cell r="M108">
            <v>1645730.3726801791</v>
          </cell>
          <cell r="N108">
            <v>3111285.7504896419</v>
          </cell>
        </row>
        <row r="109">
          <cell r="A109" t="str">
            <v>0164</v>
          </cell>
          <cell r="B109" t="str">
            <v>Lynnfield</v>
          </cell>
          <cell r="C109">
            <v>0</v>
          </cell>
          <cell r="D109">
            <v>79.139534883720913</v>
          </cell>
          <cell r="E109">
            <v>2314</v>
          </cell>
          <cell r="F109">
            <v>3.4200317581556146</v>
          </cell>
          <cell r="G109" t="str">
            <v>Yes</v>
          </cell>
          <cell r="H109" t="str">
            <v>No</v>
          </cell>
          <cell r="I109" t="str">
            <v>No</v>
          </cell>
          <cell r="J109">
            <v>50792.407228830125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0165</v>
          </cell>
          <cell r="B110" t="str">
            <v>Malden</v>
          </cell>
          <cell r="C110">
            <v>0</v>
          </cell>
          <cell r="D110">
            <v>1228.5559407500803</v>
          </cell>
          <cell r="E110">
            <v>6727</v>
          </cell>
          <cell r="F110">
            <v>18.263058432437642</v>
          </cell>
          <cell r="G110" t="str">
            <v>Yes</v>
          </cell>
          <cell r="H110" t="str">
            <v>Yes</v>
          </cell>
          <cell r="I110" t="str">
            <v>Yes</v>
          </cell>
          <cell r="J110">
            <v>888615.47165018902</v>
          </cell>
          <cell r="K110">
            <v>244555.02867969131</v>
          </cell>
          <cell r="L110">
            <v>415939.95759386662</v>
          </cell>
          <cell r="M110">
            <v>440530.29213460616</v>
          </cell>
          <cell r="N110">
            <v>856470.24972847279</v>
          </cell>
        </row>
        <row r="111">
          <cell r="A111" t="str">
            <v>0167</v>
          </cell>
          <cell r="B111" t="str">
            <v>Mansfield</v>
          </cell>
          <cell r="C111">
            <v>0</v>
          </cell>
          <cell r="D111">
            <v>212.05981308411214</v>
          </cell>
          <cell r="E111">
            <v>5024</v>
          </cell>
          <cell r="F111">
            <v>4.2209357699863084</v>
          </cell>
          <cell r="G111" t="str">
            <v>Yes</v>
          </cell>
          <cell r="H111" t="str">
            <v>No</v>
          </cell>
          <cell r="I111" t="str">
            <v>No</v>
          </cell>
          <cell r="J111">
            <v>142108.33722182503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 t="str">
            <v>0168</v>
          </cell>
          <cell r="B112" t="str">
            <v>Marblehead</v>
          </cell>
          <cell r="C112">
            <v>0</v>
          </cell>
          <cell r="D112">
            <v>167.2095238095238</v>
          </cell>
          <cell r="E112">
            <v>3602</v>
          </cell>
          <cell r="F112">
            <v>4.6421300335792282</v>
          </cell>
          <cell r="G112" t="str">
            <v>Yes</v>
          </cell>
          <cell r="H112" t="str">
            <v>No</v>
          </cell>
          <cell r="I112" t="str">
            <v>No</v>
          </cell>
          <cell r="J112">
            <v>112834.60778604784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 t="str">
            <v>0169</v>
          </cell>
          <cell r="B113" t="str">
            <v>Marion</v>
          </cell>
          <cell r="C113">
            <v>0</v>
          </cell>
          <cell r="D113">
            <v>25</v>
          </cell>
          <cell r="E113">
            <v>436</v>
          </cell>
          <cell r="F113">
            <v>5.7339449541284404</v>
          </cell>
          <cell r="G113" t="str">
            <v>Yes</v>
          </cell>
          <cell r="H113" t="str">
            <v>No</v>
          </cell>
          <cell r="I113" t="str">
            <v>Yes</v>
          </cell>
          <cell r="J113">
            <v>19182.317561231379</v>
          </cell>
          <cell r="K113">
            <v>0</v>
          </cell>
          <cell r="L113">
            <v>6851.5201770302301</v>
          </cell>
          <cell r="M113">
            <v>7269.3351723230435</v>
          </cell>
          <cell r="N113">
            <v>14120.855349353275</v>
          </cell>
        </row>
        <row r="114">
          <cell r="A114" t="str">
            <v>0170</v>
          </cell>
          <cell r="B114" t="str">
            <v>Marlborough</v>
          </cell>
          <cell r="C114">
            <v>0</v>
          </cell>
          <cell r="D114">
            <v>608.33519865696701</v>
          </cell>
          <cell r="E114">
            <v>4758</v>
          </cell>
          <cell r="F114">
            <v>12.785523300903048</v>
          </cell>
          <cell r="G114" t="str">
            <v>Yes</v>
          </cell>
          <cell r="H114" t="str">
            <v>Yes</v>
          </cell>
          <cell r="I114" t="str">
            <v>Yes</v>
          </cell>
          <cell r="J114">
            <v>380697.06692332035</v>
          </cell>
          <cell r="K114">
            <v>81337.689221876746</v>
          </cell>
          <cell r="L114">
            <v>169910.16382935591</v>
          </cell>
          <cell r="M114">
            <v>179863.77121522662</v>
          </cell>
          <cell r="N114">
            <v>349773.93504458253</v>
          </cell>
        </row>
        <row r="115">
          <cell r="A115" t="str">
            <v>0171</v>
          </cell>
          <cell r="B115" t="str">
            <v>Marshfield</v>
          </cell>
          <cell r="C115">
            <v>0</v>
          </cell>
          <cell r="D115">
            <v>336.68737864077673</v>
          </cell>
          <cell r="E115">
            <v>4577</v>
          </cell>
          <cell r="F115">
            <v>7.3560711959968703</v>
          </cell>
          <cell r="G115" t="str">
            <v>Yes</v>
          </cell>
          <cell r="H115" t="str">
            <v>No</v>
          </cell>
          <cell r="I115" t="str">
            <v>Yes</v>
          </cell>
          <cell r="J115">
            <v>215075.95358109302</v>
          </cell>
          <cell r="K115">
            <v>0</v>
          </cell>
          <cell r="L115">
            <v>91248.868763633465</v>
          </cell>
          <cell r="M115">
            <v>96624.096877826014</v>
          </cell>
          <cell r="N115">
            <v>187872.96564145948</v>
          </cell>
        </row>
        <row r="116">
          <cell r="A116" t="str">
            <v>0172</v>
          </cell>
          <cell r="B116" t="str">
            <v>Mashpee</v>
          </cell>
          <cell r="C116">
            <v>0</v>
          </cell>
          <cell r="D116">
            <v>165.52259332023579</v>
          </cell>
          <cell r="E116">
            <v>1716</v>
          </cell>
          <cell r="F116">
            <v>9.6458387715755123</v>
          </cell>
          <cell r="G116" t="str">
            <v>Yes</v>
          </cell>
          <cell r="H116" t="str">
            <v>No</v>
          </cell>
          <cell r="I116" t="str">
            <v>Yes</v>
          </cell>
          <cell r="J116">
            <v>108480.17915719403</v>
          </cell>
          <cell r="K116">
            <v>0</v>
          </cell>
          <cell r="L116">
            <v>44858.204160776797</v>
          </cell>
          <cell r="M116">
            <v>47497.040387512578</v>
          </cell>
          <cell r="N116">
            <v>92355.244548289367</v>
          </cell>
        </row>
        <row r="117">
          <cell r="A117" t="str">
            <v>0173</v>
          </cell>
          <cell r="B117" t="str">
            <v>Mattapoisett</v>
          </cell>
          <cell r="C117">
            <v>0</v>
          </cell>
          <cell r="D117">
            <v>31</v>
          </cell>
          <cell r="E117">
            <v>471</v>
          </cell>
          <cell r="F117">
            <v>6.5817409766454356</v>
          </cell>
          <cell r="G117" t="str">
            <v>Yes</v>
          </cell>
          <cell r="H117" t="str">
            <v>No</v>
          </cell>
          <cell r="I117" t="str">
            <v>Yes</v>
          </cell>
          <cell r="J117">
            <v>18757.850360971439</v>
          </cell>
          <cell r="K117">
            <v>0</v>
          </cell>
          <cell r="L117">
            <v>8398.5844537647627</v>
          </cell>
          <cell r="M117">
            <v>8890.234773970049</v>
          </cell>
          <cell r="N117">
            <v>17288.819227734813</v>
          </cell>
        </row>
        <row r="118">
          <cell r="A118" t="str">
            <v>0174</v>
          </cell>
          <cell r="B118" t="str">
            <v>Maynard</v>
          </cell>
          <cell r="C118">
            <v>0</v>
          </cell>
          <cell r="D118">
            <v>133.21292775665401</v>
          </cell>
          <cell r="E118">
            <v>1420</v>
          </cell>
          <cell r="F118">
            <v>9.3811920955390153</v>
          </cell>
          <cell r="G118" t="str">
            <v>Yes</v>
          </cell>
          <cell r="H118" t="str">
            <v>No</v>
          </cell>
          <cell r="I118" t="str">
            <v>Yes</v>
          </cell>
          <cell r="J118">
            <v>84787.680820270019</v>
          </cell>
          <cell r="K118">
            <v>0</v>
          </cell>
          <cell r="L118">
            <v>36684.64836513668</v>
          </cell>
          <cell r="M118">
            <v>38835.510106865207</v>
          </cell>
          <cell r="N118">
            <v>75520.158472001887</v>
          </cell>
        </row>
        <row r="119">
          <cell r="A119" t="str">
            <v>0175</v>
          </cell>
          <cell r="B119" t="str">
            <v>Medfield</v>
          </cell>
          <cell r="C119">
            <v>0</v>
          </cell>
          <cell r="D119">
            <v>51.728000000000002</v>
          </cell>
          <cell r="E119">
            <v>3052</v>
          </cell>
          <cell r="F119">
            <v>1.6948885976408912</v>
          </cell>
          <cell r="G119" t="str">
            <v>No</v>
          </cell>
          <cell r="H119" t="str">
            <v>No</v>
          </cell>
          <cell r="I119" t="str">
            <v>No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 t="str">
            <v>0176</v>
          </cell>
          <cell r="B120" t="str">
            <v>Medford</v>
          </cell>
          <cell r="C120">
            <v>0</v>
          </cell>
          <cell r="D120">
            <v>567.94297933000757</v>
          </cell>
          <cell r="E120">
            <v>6028</v>
          </cell>
          <cell r="F120">
            <v>9.4217481640678091</v>
          </cell>
          <cell r="G120" t="str">
            <v>Yes</v>
          </cell>
          <cell r="H120" t="str">
            <v>No</v>
          </cell>
          <cell r="I120" t="str">
            <v>Yes</v>
          </cell>
          <cell r="J120">
            <v>376709.26524552691</v>
          </cell>
          <cell r="K120">
            <v>0</v>
          </cell>
          <cell r="L120">
            <v>153923.90508708311</v>
          </cell>
          <cell r="M120">
            <v>162985.37233537479</v>
          </cell>
          <cell r="N120">
            <v>316909.27742245793</v>
          </cell>
        </row>
        <row r="121">
          <cell r="A121" t="str">
            <v>0177</v>
          </cell>
          <cell r="B121" t="str">
            <v>Medway</v>
          </cell>
          <cell r="C121">
            <v>0</v>
          </cell>
          <cell r="D121">
            <v>100.1702127659574</v>
          </cell>
          <cell r="E121">
            <v>2726</v>
          </cell>
          <cell r="F121">
            <v>3.6746226253102496</v>
          </cell>
          <cell r="G121" t="str">
            <v>Yes</v>
          </cell>
          <cell r="H121" t="str">
            <v>No</v>
          </cell>
          <cell r="I121" t="str">
            <v>No</v>
          </cell>
          <cell r="J121">
            <v>61764.275075930462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0178</v>
          </cell>
          <cell r="B122" t="str">
            <v>Melrose</v>
          </cell>
          <cell r="C122">
            <v>0</v>
          </cell>
          <cell r="D122">
            <v>160.19624217118997</v>
          </cell>
          <cell r="E122">
            <v>4045</v>
          </cell>
          <cell r="F122">
            <v>3.960352093230902</v>
          </cell>
          <cell r="G122" t="str">
            <v>Yes</v>
          </cell>
          <cell r="H122" t="str">
            <v>No</v>
          </cell>
          <cell r="I122" t="str">
            <v>No</v>
          </cell>
          <cell r="J122">
            <v>116926.03682713033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 t="str">
            <v>0181</v>
          </cell>
          <cell r="B123" t="str">
            <v>Methuen</v>
          </cell>
          <cell r="C123">
            <v>0</v>
          </cell>
          <cell r="D123">
            <v>1092.5713147410354</v>
          </cell>
          <cell r="E123">
            <v>7725</v>
          </cell>
          <cell r="F123">
            <v>14.143317990175216</v>
          </cell>
          <cell r="G123" t="str">
            <v>Yes</v>
          </cell>
          <cell r="H123" t="str">
            <v>Yes</v>
          </cell>
          <cell r="I123" t="str">
            <v>Yes</v>
          </cell>
          <cell r="J123">
            <v>688348.45622527925</v>
          </cell>
          <cell r="K123">
            <v>182404.32203765985</v>
          </cell>
          <cell r="L123">
            <v>356229.1287070376</v>
          </cell>
          <cell r="M123">
            <v>377254.74098916154</v>
          </cell>
          <cell r="N123">
            <v>733483.8696961992</v>
          </cell>
        </row>
        <row r="124">
          <cell r="A124" t="str">
            <v>0182</v>
          </cell>
          <cell r="B124" t="str">
            <v>Middleborough</v>
          </cell>
          <cell r="C124">
            <v>0</v>
          </cell>
          <cell r="D124">
            <v>373.85775862068976</v>
          </cell>
          <cell r="E124">
            <v>3378</v>
          </cell>
          <cell r="F124">
            <v>11.067429207243629</v>
          </cell>
          <cell r="G124" t="str">
            <v>Yes</v>
          </cell>
          <cell r="H124" t="str">
            <v>No</v>
          </cell>
          <cell r="I124" t="str">
            <v>Yes</v>
          </cell>
          <cell r="J124">
            <v>238562.10215886592</v>
          </cell>
          <cell r="K124">
            <v>0</v>
          </cell>
          <cell r="L124">
            <v>101686.14978096969</v>
          </cell>
          <cell r="M124">
            <v>107674.84163746469</v>
          </cell>
          <cell r="N124">
            <v>209360.99141843437</v>
          </cell>
        </row>
        <row r="125">
          <cell r="A125" t="str">
            <v>0184</v>
          </cell>
          <cell r="B125" t="str">
            <v>Middleton</v>
          </cell>
          <cell r="C125">
            <v>0</v>
          </cell>
          <cell r="D125">
            <v>37</v>
          </cell>
          <cell r="E125">
            <v>784</v>
          </cell>
          <cell r="F125">
            <v>4.7193877551020407</v>
          </cell>
          <cell r="G125" t="str">
            <v>Yes</v>
          </cell>
          <cell r="H125" t="str">
            <v>No</v>
          </cell>
          <cell r="I125" t="str">
            <v>No</v>
          </cell>
          <cell r="J125">
            <v>24788.750693569291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 t="str">
            <v>0185</v>
          </cell>
          <cell r="B126" t="str">
            <v>Milford</v>
          </cell>
          <cell r="C126">
            <v>0</v>
          </cell>
          <cell r="D126">
            <v>401.1661891117476</v>
          </cell>
          <cell r="E126">
            <v>4050</v>
          </cell>
          <cell r="F126">
            <v>9.9053380027591995</v>
          </cell>
          <cell r="G126" t="str">
            <v>Yes</v>
          </cell>
          <cell r="H126" t="str">
            <v>No</v>
          </cell>
          <cell r="I126" t="str">
            <v>Yes</v>
          </cell>
          <cell r="J126">
            <v>330893.39682417532</v>
          </cell>
          <cell r="K126">
            <v>0</v>
          </cell>
          <cell r="L126">
            <v>119400.29187675548</v>
          </cell>
          <cell r="M126">
            <v>126678.86628222243</v>
          </cell>
          <cell r="N126">
            <v>246079.15815897792</v>
          </cell>
        </row>
        <row r="127">
          <cell r="A127" t="str">
            <v>0186</v>
          </cell>
          <cell r="B127" t="str">
            <v>Millbury</v>
          </cell>
          <cell r="C127">
            <v>0</v>
          </cell>
          <cell r="D127">
            <v>130.04814004376368</v>
          </cell>
          <cell r="E127">
            <v>1892</v>
          </cell>
          <cell r="F127">
            <v>6.8735803405794753</v>
          </cell>
          <cell r="G127" t="str">
            <v>Yes</v>
          </cell>
          <cell r="H127" t="str">
            <v>No</v>
          </cell>
          <cell r="I127" t="str">
            <v>Yes</v>
          </cell>
          <cell r="J127">
            <v>101651.82427722665</v>
          </cell>
          <cell r="K127">
            <v>0</v>
          </cell>
          <cell r="L127">
            <v>36226.084976751335</v>
          </cell>
          <cell r="M127">
            <v>38374.685851276045</v>
          </cell>
          <cell r="N127">
            <v>74600.77082802738</v>
          </cell>
        </row>
        <row r="128">
          <cell r="A128" t="str">
            <v>0187</v>
          </cell>
          <cell r="B128" t="str">
            <v>Millis</v>
          </cell>
          <cell r="C128">
            <v>0</v>
          </cell>
          <cell r="D128">
            <v>42.777070063694275</v>
          </cell>
          <cell r="E128">
            <v>1388</v>
          </cell>
          <cell r="F128">
            <v>3.0819214743295587</v>
          </cell>
          <cell r="G128" t="str">
            <v>Yes</v>
          </cell>
          <cell r="H128" t="str">
            <v>No</v>
          </cell>
          <cell r="I128" t="str">
            <v>No</v>
          </cell>
          <cell r="J128">
            <v>51370.966731952649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 t="str">
            <v>0189</v>
          </cell>
          <cell r="B129" t="str">
            <v>Milton</v>
          </cell>
          <cell r="C129">
            <v>0</v>
          </cell>
          <cell r="D129">
            <v>155.89213483146068</v>
          </cell>
          <cell r="E129">
            <v>4928</v>
          </cell>
          <cell r="F129">
            <v>3.1633955931708742</v>
          </cell>
          <cell r="G129" t="str">
            <v>Yes</v>
          </cell>
          <cell r="H129" t="str">
            <v>No</v>
          </cell>
          <cell r="I129" t="str">
            <v>No</v>
          </cell>
          <cell r="J129">
            <v>117945.06819055056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0191</v>
          </cell>
          <cell r="B130" t="str">
            <v>Monson</v>
          </cell>
          <cell r="C130">
            <v>0</v>
          </cell>
          <cell r="D130">
            <v>125.03703703703702</v>
          </cell>
          <cell r="E130">
            <v>1343</v>
          </cell>
          <cell r="F130">
            <v>9.3102782603899499</v>
          </cell>
          <cell r="G130" t="str">
            <v>Yes</v>
          </cell>
          <cell r="H130" t="str">
            <v>No</v>
          </cell>
          <cell r="I130" t="str">
            <v>Yes</v>
          </cell>
          <cell r="J130">
            <v>83042.588433468874</v>
          </cell>
          <cell r="K130">
            <v>0</v>
          </cell>
          <cell r="L130">
            <v>33889.826036751707</v>
          </cell>
          <cell r="M130">
            <v>35889.398878959568</v>
          </cell>
          <cell r="N130">
            <v>69779.224915711267</v>
          </cell>
        </row>
        <row r="131">
          <cell r="A131" t="str">
            <v>0196</v>
          </cell>
          <cell r="B131" t="str">
            <v>Nahant</v>
          </cell>
          <cell r="C131">
            <v>0</v>
          </cell>
          <cell r="D131">
            <v>10.758620689655173</v>
          </cell>
          <cell r="E131">
            <v>216</v>
          </cell>
          <cell r="F131">
            <v>4.9808429118773949</v>
          </cell>
          <cell r="G131" t="str">
            <v>Yes</v>
          </cell>
          <cell r="H131" t="str">
            <v>No</v>
          </cell>
          <cell r="I131" t="str">
            <v>Yes</v>
          </cell>
          <cell r="J131">
            <v>8593.6183201472177</v>
          </cell>
          <cell r="K131">
            <v>0</v>
          </cell>
          <cell r="L131">
            <v>2978.5576162977059</v>
          </cell>
          <cell r="M131">
            <v>3160.5642806676024</v>
          </cell>
          <cell r="N131">
            <v>6139.1218969653082</v>
          </cell>
        </row>
        <row r="132">
          <cell r="A132" t="str">
            <v>0197</v>
          </cell>
          <cell r="B132" t="str">
            <v>Nantucket</v>
          </cell>
          <cell r="C132">
            <v>0</v>
          </cell>
          <cell r="D132">
            <v>106.72979797979798</v>
          </cell>
          <cell r="E132">
            <v>1614</v>
          </cell>
          <cell r="F132">
            <v>6.6127508042006173</v>
          </cell>
          <cell r="G132" t="str">
            <v>Yes</v>
          </cell>
          <cell r="H132" t="str">
            <v>No</v>
          </cell>
          <cell r="I132" t="str">
            <v>Yes</v>
          </cell>
          <cell r="J132">
            <v>75156.447114115639</v>
          </cell>
          <cell r="K132">
            <v>0</v>
          </cell>
          <cell r="L132">
            <v>28931.526951789674</v>
          </cell>
          <cell r="M132">
            <v>30642.251224452328</v>
          </cell>
          <cell r="N132">
            <v>59573.778176242005</v>
          </cell>
        </row>
        <row r="133">
          <cell r="A133" t="str">
            <v>0198</v>
          </cell>
          <cell r="B133" t="str">
            <v>Natick</v>
          </cell>
          <cell r="C133">
            <v>0</v>
          </cell>
          <cell r="D133">
            <v>289.81716417910445</v>
          </cell>
          <cell r="E133">
            <v>5518</v>
          </cell>
          <cell r="F133">
            <v>5.2522139213320846</v>
          </cell>
          <cell r="G133" t="str">
            <v>Yes</v>
          </cell>
          <cell r="H133" t="str">
            <v>No</v>
          </cell>
          <cell r="I133" t="str">
            <v>Yes</v>
          </cell>
          <cell r="J133">
            <v>182871.97108826711</v>
          </cell>
          <cell r="K133">
            <v>0</v>
          </cell>
          <cell r="L133">
            <v>78531.498188277925</v>
          </cell>
          <cell r="M133">
            <v>83144.161532165221</v>
          </cell>
          <cell r="N133">
            <v>161675.65972044313</v>
          </cell>
        </row>
        <row r="134">
          <cell r="A134" t="str">
            <v>0199</v>
          </cell>
          <cell r="B134" t="str">
            <v>Needham</v>
          </cell>
          <cell r="C134">
            <v>0</v>
          </cell>
          <cell r="D134">
            <v>132.98734177215189</v>
          </cell>
          <cell r="E134">
            <v>6094</v>
          </cell>
          <cell r="F134">
            <v>2.1822668489030503</v>
          </cell>
          <cell r="G134" t="str">
            <v>Yes</v>
          </cell>
          <cell r="H134" t="str">
            <v>No</v>
          </cell>
          <cell r="I134" t="str">
            <v>No</v>
          </cell>
          <cell r="J134">
            <v>98197.052785657012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0201</v>
          </cell>
          <cell r="B135" t="str">
            <v>New Bedford</v>
          </cell>
          <cell r="C135">
            <v>0</v>
          </cell>
          <cell r="D135">
            <v>3055.134655315615</v>
          </cell>
          <cell r="E135">
            <v>11952</v>
          </cell>
          <cell r="F135">
            <v>25.561702270043636</v>
          </cell>
          <cell r="G135" t="str">
            <v>Yes</v>
          </cell>
          <cell r="H135" t="str">
            <v>Yes</v>
          </cell>
          <cell r="I135" t="str">
            <v>Yes</v>
          </cell>
          <cell r="J135">
            <v>2363484.8484175126</v>
          </cell>
          <cell r="K135">
            <v>599609.83595520514</v>
          </cell>
          <cell r="L135">
            <v>1354723.905991103</v>
          </cell>
          <cell r="M135">
            <v>1541661.2527691049</v>
          </cell>
          <cell r="N135">
            <v>2896385.1587602077</v>
          </cell>
        </row>
        <row r="136">
          <cell r="A136" t="str">
            <v>0204</v>
          </cell>
          <cell r="B136" t="str">
            <v>Newburyport</v>
          </cell>
          <cell r="C136">
            <v>0</v>
          </cell>
          <cell r="D136">
            <v>258.84444444444455</v>
          </cell>
          <cell r="E136">
            <v>2410</v>
          </cell>
          <cell r="F136">
            <v>10.740433379437533</v>
          </cell>
          <cell r="G136" t="str">
            <v>Yes</v>
          </cell>
          <cell r="H136" t="str">
            <v>No</v>
          </cell>
          <cell r="I136" t="str">
            <v>Yes</v>
          </cell>
          <cell r="J136">
            <v>149239.09132533922</v>
          </cell>
          <cell r="K136">
            <v>0</v>
          </cell>
          <cell r="L136">
            <v>70108.615339820215</v>
          </cell>
          <cell r="M136">
            <v>74193.466485688099</v>
          </cell>
          <cell r="N136">
            <v>144302.08182550833</v>
          </cell>
        </row>
        <row r="137">
          <cell r="A137" t="str">
            <v>0207</v>
          </cell>
          <cell r="B137" t="str">
            <v>Newton</v>
          </cell>
          <cell r="C137">
            <v>0</v>
          </cell>
          <cell r="D137">
            <v>576.02224123182191</v>
          </cell>
          <cell r="E137">
            <v>13894</v>
          </cell>
          <cell r="F137">
            <v>4.1458344697842371</v>
          </cell>
          <cell r="G137" t="str">
            <v>Yes</v>
          </cell>
          <cell r="H137" t="str">
            <v>No</v>
          </cell>
          <cell r="I137" t="str">
            <v>No</v>
          </cell>
          <cell r="J137">
            <v>389922.81861591252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 t="str">
            <v>0208</v>
          </cell>
          <cell r="B138" t="str">
            <v>Norfolk</v>
          </cell>
          <cell r="C138">
            <v>0</v>
          </cell>
          <cell r="D138">
            <v>21</v>
          </cell>
          <cell r="E138">
            <v>1023</v>
          </cell>
          <cell r="F138">
            <v>2.0527859237536656</v>
          </cell>
          <cell r="G138" t="str">
            <v>Yes</v>
          </cell>
          <cell r="H138" t="str">
            <v>No</v>
          </cell>
          <cell r="I138" t="str">
            <v>No</v>
          </cell>
          <cell r="J138">
            <v>20661.774168309479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 t="str">
            <v>0209</v>
          </cell>
          <cell r="B139" t="str">
            <v>North Adams</v>
          </cell>
          <cell r="C139">
            <v>0</v>
          </cell>
          <cell r="D139">
            <v>325.63728813559317</v>
          </cell>
          <cell r="E139">
            <v>1516</v>
          </cell>
          <cell r="F139">
            <v>21.480032198917755</v>
          </cell>
          <cell r="G139" t="str">
            <v>Yes</v>
          </cell>
          <cell r="H139" t="str">
            <v>Yes</v>
          </cell>
          <cell r="I139" t="str">
            <v>Yes</v>
          </cell>
          <cell r="J139">
            <v>250148.50702346867</v>
          </cell>
          <cell r="K139">
            <v>62209.646754814712</v>
          </cell>
          <cell r="L139">
            <v>118734.94211148724</v>
          </cell>
          <cell r="M139">
            <v>126408.49259204062</v>
          </cell>
          <cell r="N139">
            <v>245143.43470352786</v>
          </cell>
        </row>
        <row r="140">
          <cell r="A140" t="str">
            <v>0210</v>
          </cell>
          <cell r="B140" t="str">
            <v>Northampton</v>
          </cell>
          <cell r="C140">
            <v>0</v>
          </cell>
          <cell r="D140">
            <v>338.13885180240322</v>
          </cell>
          <cell r="E140">
            <v>2922</v>
          </cell>
          <cell r="F140">
            <v>11.572171519589434</v>
          </cell>
          <cell r="G140" t="str">
            <v>Yes</v>
          </cell>
          <cell r="H140" t="str">
            <v>Yes</v>
          </cell>
          <cell r="I140" t="str">
            <v>Yes</v>
          </cell>
          <cell r="J140">
            <v>251145.1492084479</v>
          </cell>
          <cell r="K140">
            <v>66597.305767048791</v>
          </cell>
          <cell r="L140">
            <v>91683.431581864832</v>
          </cell>
          <cell r="M140">
            <v>97129.613154050239</v>
          </cell>
          <cell r="N140">
            <v>188813.04473591509</v>
          </cell>
        </row>
        <row r="141">
          <cell r="A141" t="str">
            <v>0211</v>
          </cell>
          <cell r="B141" t="str">
            <v>North Andover</v>
          </cell>
          <cell r="C141">
            <v>0</v>
          </cell>
          <cell r="D141">
            <v>271.1107871720115</v>
          </cell>
          <cell r="E141">
            <v>5540</v>
          </cell>
          <cell r="F141">
            <v>4.8936965193503879</v>
          </cell>
          <cell r="G141" t="str">
            <v>Yes</v>
          </cell>
          <cell r="H141" t="str">
            <v>No</v>
          </cell>
          <cell r="I141" t="str">
            <v>No</v>
          </cell>
          <cell r="J141">
            <v>203208.26409647687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 t="str">
            <v>0212</v>
          </cell>
          <cell r="B142" t="str">
            <v>North Attleborough</v>
          </cell>
          <cell r="C142">
            <v>0</v>
          </cell>
          <cell r="D142">
            <v>257.31818181818193</v>
          </cell>
          <cell r="E142">
            <v>4786</v>
          </cell>
          <cell r="F142">
            <v>5.3764768453443779</v>
          </cell>
          <cell r="G142" t="str">
            <v>Yes</v>
          </cell>
          <cell r="H142" t="str">
            <v>No</v>
          </cell>
          <cell r="I142" t="str">
            <v>Yes</v>
          </cell>
          <cell r="J142">
            <v>187884.2680765368</v>
          </cell>
          <cell r="K142">
            <v>0</v>
          </cell>
          <cell r="L142">
            <v>69754.495404788046</v>
          </cell>
          <cell r="M142">
            <v>73881.936894245708</v>
          </cell>
          <cell r="N142">
            <v>143636.43229903374</v>
          </cell>
        </row>
        <row r="143">
          <cell r="A143" t="str">
            <v>0213</v>
          </cell>
          <cell r="B143" t="str">
            <v>Northborough</v>
          </cell>
          <cell r="C143">
            <v>0</v>
          </cell>
          <cell r="D143">
            <v>46.745945945945948</v>
          </cell>
          <cell r="E143">
            <v>1963</v>
          </cell>
          <cell r="F143">
            <v>2.3813523151271498</v>
          </cell>
          <cell r="G143" t="str">
            <v>Yes</v>
          </cell>
          <cell r="H143" t="str">
            <v>No</v>
          </cell>
          <cell r="I143" t="str">
            <v>No</v>
          </cell>
          <cell r="J143">
            <v>50562.470265240852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 t="str">
            <v>0214</v>
          </cell>
          <cell r="B144" t="str">
            <v>Northbridge</v>
          </cell>
          <cell r="C144">
            <v>0</v>
          </cell>
          <cell r="D144">
            <v>217.00497512437818</v>
          </cell>
          <cell r="E144">
            <v>2621</v>
          </cell>
          <cell r="F144">
            <v>8.2794725343143138</v>
          </cell>
          <cell r="G144" t="str">
            <v>Yes</v>
          </cell>
          <cell r="H144" t="str">
            <v>No</v>
          </cell>
          <cell r="I144" t="str">
            <v>Yes</v>
          </cell>
          <cell r="J144">
            <v>159856.20123893354</v>
          </cell>
          <cell r="K144">
            <v>0</v>
          </cell>
          <cell r="L144">
            <v>60754.45052074625</v>
          </cell>
          <cell r="M144">
            <v>64347.247063367839</v>
          </cell>
          <cell r="N144">
            <v>125101.6975841141</v>
          </cell>
        </row>
        <row r="145">
          <cell r="A145" t="str">
            <v>0215</v>
          </cell>
          <cell r="B145" t="str">
            <v>North Brookfield</v>
          </cell>
          <cell r="C145">
            <v>0</v>
          </cell>
          <cell r="D145">
            <v>51.848484848484865</v>
          </cell>
          <cell r="E145">
            <v>680</v>
          </cell>
          <cell r="F145">
            <v>7.6247771836007159</v>
          </cell>
          <cell r="G145" t="str">
            <v>Yes</v>
          </cell>
          <cell r="H145" t="str">
            <v>No</v>
          </cell>
          <cell r="I145" t="str">
            <v>Yes</v>
          </cell>
          <cell r="J145">
            <v>46486.234581800163</v>
          </cell>
          <cell r="K145">
            <v>0</v>
          </cell>
          <cell r="L145">
            <v>16239.806727629775</v>
          </cell>
          <cell r="M145">
            <v>17231.718626177117</v>
          </cell>
          <cell r="N145">
            <v>33471.525353806894</v>
          </cell>
        </row>
        <row r="146">
          <cell r="A146" t="str">
            <v>0217</v>
          </cell>
          <cell r="B146" t="str">
            <v>North Reading</v>
          </cell>
          <cell r="C146">
            <v>0</v>
          </cell>
          <cell r="D146">
            <v>89.314814814814795</v>
          </cell>
          <cell r="E146">
            <v>2987</v>
          </cell>
          <cell r="F146">
            <v>2.9901176703988881</v>
          </cell>
          <cell r="G146" t="str">
            <v>Yes</v>
          </cell>
          <cell r="H146" t="str">
            <v>No</v>
          </cell>
          <cell r="I146" t="str">
            <v>No</v>
          </cell>
          <cell r="J146">
            <v>59542.652024264593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0218</v>
          </cell>
          <cell r="B147" t="str">
            <v>Norton</v>
          </cell>
          <cell r="C147">
            <v>0</v>
          </cell>
          <cell r="D147">
            <v>156.80586907449205</v>
          </cell>
          <cell r="E147">
            <v>3033</v>
          </cell>
          <cell r="F147">
            <v>5.1699923862344894</v>
          </cell>
          <cell r="G147" t="str">
            <v>Yes</v>
          </cell>
          <cell r="H147" t="str">
            <v>No</v>
          </cell>
          <cell r="I147" t="str">
            <v>Yes</v>
          </cell>
          <cell r="J147">
            <v>115340.98892735968</v>
          </cell>
          <cell r="K147">
            <v>0</v>
          </cell>
          <cell r="L147">
            <v>42608.795342602512</v>
          </cell>
          <cell r="M147">
            <v>45130.839884311703</v>
          </cell>
          <cell r="N147">
            <v>87739.635226914223</v>
          </cell>
        </row>
        <row r="148">
          <cell r="A148" t="str">
            <v>0219</v>
          </cell>
          <cell r="B148" t="str">
            <v>Norwell</v>
          </cell>
          <cell r="C148">
            <v>0</v>
          </cell>
          <cell r="D148">
            <v>57.866666666666667</v>
          </cell>
          <cell r="E148">
            <v>2237</v>
          </cell>
          <cell r="F148">
            <v>2.5867977946654745</v>
          </cell>
          <cell r="G148" t="str">
            <v>Yes</v>
          </cell>
          <cell r="H148" t="str">
            <v>No</v>
          </cell>
          <cell r="I148" t="str">
            <v>No</v>
          </cell>
          <cell r="J148">
            <v>40783.241725096006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 t="str">
            <v>0220</v>
          </cell>
          <cell r="B149" t="str">
            <v>Norwood</v>
          </cell>
          <cell r="C149">
            <v>0</v>
          </cell>
          <cell r="D149">
            <v>275.88380281690121</v>
          </cell>
          <cell r="E149">
            <v>3869</v>
          </cell>
          <cell r="F149">
            <v>7.1306229727811115</v>
          </cell>
          <cell r="G149" t="str">
            <v>Yes</v>
          </cell>
          <cell r="H149" t="str">
            <v>No</v>
          </cell>
          <cell r="I149" t="str">
            <v>Yes</v>
          </cell>
          <cell r="J149">
            <v>193161.38841069973</v>
          </cell>
          <cell r="K149">
            <v>0</v>
          </cell>
          <cell r="L149">
            <v>74780.263169284255</v>
          </cell>
          <cell r="M149">
            <v>79198.619874468612</v>
          </cell>
          <cell r="N149">
            <v>153978.88304375287</v>
          </cell>
        </row>
        <row r="150">
          <cell r="A150" t="str">
            <v>0221</v>
          </cell>
          <cell r="B150" t="str">
            <v>Oak Bluffs</v>
          </cell>
          <cell r="C150">
            <v>0</v>
          </cell>
          <cell r="D150">
            <v>76.983870967741936</v>
          </cell>
          <cell r="E150">
            <v>364</v>
          </cell>
          <cell r="F150">
            <v>21.149415101028005</v>
          </cell>
          <cell r="G150" t="str">
            <v>Yes</v>
          </cell>
          <cell r="H150" t="str">
            <v>Yes</v>
          </cell>
          <cell r="I150" t="str">
            <v>Yes</v>
          </cell>
          <cell r="J150">
            <v>48629.536852175384</v>
          </cell>
          <cell r="K150">
            <v>15961.931051517095</v>
          </cell>
          <cell r="L150">
            <v>25260.230302547392</v>
          </cell>
          <cell r="M150">
            <v>25202.406703827521</v>
          </cell>
          <cell r="N150">
            <v>50462.637006374913</v>
          </cell>
        </row>
        <row r="151">
          <cell r="A151" t="str">
            <v>0223</v>
          </cell>
          <cell r="B151" t="str">
            <v>Orange</v>
          </cell>
          <cell r="C151">
            <v>0</v>
          </cell>
          <cell r="D151">
            <v>124</v>
          </cell>
          <cell r="E151">
            <v>606</v>
          </cell>
          <cell r="F151">
            <v>20.462046204620464</v>
          </cell>
          <cell r="G151" t="str">
            <v>Yes</v>
          </cell>
          <cell r="H151" t="str">
            <v>Yes</v>
          </cell>
          <cell r="I151" t="str">
            <v>Yes</v>
          </cell>
          <cell r="J151">
            <v>79278.559732816357</v>
          </cell>
          <cell r="K151">
            <v>23173.664651004958</v>
          </cell>
          <cell r="L151">
            <v>39560.359999539724</v>
          </cell>
          <cell r="M151">
            <v>39793.60952254109</v>
          </cell>
          <cell r="N151">
            <v>79353.969522080821</v>
          </cell>
        </row>
        <row r="152">
          <cell r="A152" t="str">
            <v>0224</v>
          </cell>
          <cell r="B152" t="str">
            <v>Orleans</v>
          </cell>
          <cell r="C152">
            <v>0</v>
          </cell>
          <cell r="D152">
            <v>15</v>
          </cell>
          <cell r="E152">
            <v>150</v>
          </cell>
          <cell r="F152">
            <v>10</v>
          </cell>
          <cell r="G152" t="str">
            <v>Yes</v>
          </cell>
          <cell r="H152" t="str">
            <v>Yes</v>
          </cell>
          <cell r="I152" t="str">
            <v>Yes</v>
          </cell>
          <cell r="J152">
            <v>13451.530359269054</v>
          </cell>
          <cell r="K152">
            <v>3163.8606982473602</v>
          </cell>
          <cell r="L152">
            <v>5485.1467790748529</v>
          </cell>
          <cell r="M152">
            <v>6333.0248400663777</v>
          </cell>
          <cell r="N152">
            <v>11818.171619141231</v>
          </cell>
        </row>
        <row r="153">
          <cell r="A153" t="str">
            <v>0226</v>
          </cell>
          <cell r="B153" t="str">
            <v>Oxford</v>
          </cell>
          <cell r="C153">
            <v>0</v>
          </cell>
          <cell r="D153">
            <v>276.45320197044356</v>
          </cell>
          <cell r="E153">
            <v>2126</v>
          </cell>
          <cell r="F153">
            <v>13.003443178289913</v>
          </cell>
          <cell r="G153" t="str">
            <v>Yes</v>
          </cell>
          <cell r="H153" t="str">
            <v>Yes</v>
          </cell>
          <cell r="I153" t="str">
            <v>Yes</v>
          </cell>
          <cell r="J153">
            <v>190634.19803411423</v>
          </cell>
          <cell r="K153">
            <v>56584.320179841561</v>
          </cell>
          <cell r="L153">
            <v>79639.081396259047</v>
          </cell>
          <cell r="M153">
            <v>82885.87325983886</v>
          </cell>
          <cell r="N153">
            <v>162524.95465609792</v>
          </cell>
        </row>
        <row r="154">
          <cell r="A154" t="str">
            <v>0227</v>
          </cell>
          <cell r="B154" t="str">
            <v>Palmer</v>
          </cell>
          <cell r="C154">
            <v>0</v>
          </cell>
          <cell r="D154">
            <v>264.57792207792215</v>
          </cell>
          <cell r="E154">
            <v>1678</v>
          </cell>
          <cell r="F154">
            <v>15.76745661966163</v>
          </cell>
          <cell r="G154" t="str">
            <v>Yes</v>
          </cell>
          <cell r="H154" t="str">
            <v>Yes</v>
          </cell>
          <cell r="I154" t="str">
            <v>Yes</v>
          </cell>
          <cell r="J154">
            <v>166950.77947706357</v>
          </cell>
          <cell r="K154">
            <v>49489.452333956149</v>
          </cell>
          <cell r="L154">
            <v>72349.246599097751</v>
          </cell>
          <cell r="M154">
            <v>76380.546311472848</v>
          </cell>
          <cell r="N154">
            <v>148729.7929105706</v>
          </cell>
        </row>
        <row r="155">
          <cell r="A155" t="str">
            <v>0229</v>
          </cell>
          <cell r="B155" t="str">
            <v>Peabody</v>
          </cell>
          <cell r="C155">
            <v>0</v>
          </cell>
          <cell r="D155">
            <v>713.43978494623661</v>
          </cell>
          <cell r="E155">
            <v>6713</v>
          </cell>
          <cell r="F155">
            <v>10.627734022735536</v>
          </cell>
          <cell r="G155" t="str">
            <v>Yes</v>
          </cell>
          <cell r="H155" t="str">
            <v>No</v>
          </cell>
          <cell r="I155" t="str">
            <v>Yes</v>
          </cell>
          <cell r="J155">
            <v>461481.66438088135</v>
          </cell>
          <cell r="K155">
            <v>0</v>
          </cell>
          <cell r="L155">
            <v>200152.22759751554</v>
          </cell>
          <cell r="M155">
            <v>211976.43260170807</v>
          </cell>
          <cell r="N155">
            <v>412128.66019922361</v>
          </cell>
        </row>
        <row r="156">
          <cell r="A156" t="str">
            <v>0230</v>
          </cell>
          <cell r="B156" t="str">
            <v>Pelham</v>
          </cell>
          <cell r="C156">
            <v>0</v>
          </cell>
          <cell r="D156">
            <v>5</v>
          </cell>
          <cell r="E156">
            <v>69</v>
          </cell>
          <cell r="F156">
            <v>7.2463768115942031</v>
          </cell>
          <cell r="G156" t="str">
            <v>No</v>
          </cell>
          <cell r="H156" t="str">
            <v>No</v>
          </cell>
          <cell r="I156" t="str">
            <v>No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0231</v>
          </cell>
          <cell r="B157" t="str">
            <v>Pembroke</v>
          </cell>
          <cell r="C157">
            <v>0</v>
          </cell>
          <cell r="D157">
            <v>181.37569060773481</v>
          </cell>
          <cell r="E157">
            <v>3343</v>
          </cell>
          <cell r="F157">
            <v>5.4255366619124983</v>
          </cell>
          <cell r="G157" t="str">
            <v>Yes</v>
          </cell>
          <cell r="H157" t="str">
            <v>No</v>
          </cell>
          <cell r="I157" t="str">
            <v>Yes</v>
          </cell>
          <cell r="J157">
            <v>122206.13818601171</v>
          </cell>
          <cell r="K157">
            <v>0</v>
          </cell>
          <cell r="L157">
            <v>49163.211385439914</v>
          </cell>
          <cell r="M157">
            <v>52067.239860980975</v>
          </cell>
          <cell r="N157">
            <v>101230.45124642088</v>
          </cell>
        </row>
        <row r="158">
          <cell r="A158" t="str">
            <v>0234</v>
          </cell>
          <cell r="B158" t="str">
            <v>Petersham</v>
          </cell>
          <cell r="C158">
            <v>0</v>
          </cell>
          <cell r="D158">
            <v>8</v>
          </cell>
          <cell r="E158">
            <v>79</v>
          </cell>
          <cell r="F158">
            <v>10.126582278481013</v>
          </cell>
          <cell r="G158" t="str">
            <v>No</v>
          </cell>
          <cell r="H158" t="str">
            <v>No</v>
          </cell>
          <cell r="I158" t="str">
            <v>No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 t="str">
            <v>0236</v>
          </cell>
          <cell r="B159" t="str">
            <v>Pittsfield</v>
          </cell>
          <cell r="C159">
            <v>0</v>
          </cell>
          <cell r="D159">
            <v>1076.1292613636363</v>
          </cell>
          <cell r="E159">
            <v>5776</v>
          </cell>
          <cell r="F159">
            <v>18.631046768761014</v>
          </cell>
          <cell r="G159" t="str">
            <v>Yes</v>
          </cell>
          <cell r="H159" t="str">
            <v>Yes</v>
          </cell>
          <cell r="I159" t="str">
            <v>Yes</v>
          </cell>
          <cell r="J159">
            <v>844906.73085229506</v>
          </cell>
          <cell r="K159">
            <v>217588.34289229702</v>
          </cell>
          <cell r="L159">
            <v>388181.87922477082</v>
          </cell>
          <cell r="M159">
            <v>402241.25177886174</v>
          </cell>
          <cell r="N159">
            <v>790423.13100363256</v>
          </cell>
        </row>
        <row r="160">
          <cell r="A160" t="str">
            <v>0238</v>
          </cell>
          <cell r="B160" t="str">
            <v>Plainville</v>
          </cell>
          <cell r="C160">
            <v>0</v>
          </cell>
          <cell r="D160">
            <v>49.056603773584911</v>
          </cell>
          <cell r="E160">
            <v>706</v>
          </cell>
          <cell r="F160">
            <v>6.948527446683415</v>
          </cell>
          <cell r="G160" t="str">
            <v>Yes</v>
          </cell>
          <cell r="H160" t="str">
            <v>No</v>
          </cell>
          <cell r="I160" t="str">
            <v>Yes</v>
          </cell>
          <cell r="J160">
            <v>30780.053807863107</v>
          </cell>
          <cell r="K160">
            <v>0</v>
          </cell>
          <cell r="L160">
            <v>13420.039317766699</v>
          </cell>
          <cell r="M160">
            <v>14207.650143288705</v>
          </cell>
          <cell r="N160">
            <v>27627.689461055405</v>
          </cell>
        </row>
        <row r="161">
          <cell r="A161" t="str">
            <v>0239</v>
          </cell>
          <cell r="B161" t="str">
            <v>Plymouth</v>
          </cell>
          <cell r="C161">
            <v>0</v>
          </cell>
          <cell r="D161">
            <v>773.55887230514065</v>
          </cell>
          <cell r="E161">
            <v>8178</v>
          </cell>
          <cell r="F161">
            <v>9.459022649854985</v>
          </cell>
          <cell r="G161" t="str">
            <v>Yes</v>
          </cell>
          <cell r="H161" t="str">
            <v>No</v>
          </cell>
          <cell r="I161" t="str">
            <v>Yes</v>
          </cell>
          <cell r="J161">
            <v>483773.17605851078</v>
          </cell>
          <cell r="K161">
            <v>0</v>
          </cell>
          <cell r="L161">
            <v>227703.72883748947</v>
          </cell>
          <cell r="M161">
            <v>241154.8863778004</v>
          </cell>
          <cell r="N161">
            <v>468858.61521528987</v>
          </cell>
        </row>
        <row r="162">
          <cell r="A162" t="str">
            <v>0240</v>
          </cell>
          <cell r="B162" t="str">
            <v>Plympton</v>
          </cell>
          <cell r="C162">
            <v>0</v>
          </cell>
          <cell r="D162">
            <v>17</v>
          </cell>
          <cell r="E162">
            <v>239</v>
          </cell>
          <cell r="F162">
            <v>7.1129707112970717</v>
          </cell>
          <cell r="G162" t="str">
            <v>Yes</v>
          </cell>
          <cell r="H162" t="str">
            <v>No</v>
          </cell>
          <cell r="I162" t="str">
            <v>Yes</v>
          </cell>
          <cell r="J162">
            <v>13001.115039795972</v>
          </cell>
          <cell r="K162">
            <v>0</v>
          </cell>
          <cell r="L162">
            <v>4609.1310456884867</v>
          </cell>
          <cell r="M162">
            <v>4882.6461254164806</v>
          </cell>
          <cell r="N162">
            <v>9491.7771711049681</v>
          </cell>
        </row>
        <row r="163">
          <cell r="A163" t="str">
            <v>0242</v>
          </cell>
          <cell r="B163" t="str">
            <v>Provincetown</v>
          </cell>
          <cell r="C163">
            <v>0</v>
          </cell>
          <cell r="D163">
            <v>30.394736842105267</v>
          </cell>
          <cell r="E163">
            <v>119</v>
          </cell>
          <cell r="F163">
            <v>25.541795665634677</v>
          </cell>
          <cell r="G163" t="str">
            <v>Yes</v>
          </cell>
          <cell r="H163" t="str">
            <v>Yes</v>
          </cell>
          <cell r="I163" t="str">
            <v>Yes</v>
          </cell>
          <cell r="J163">
            <v>21989.00731809756</v>
          </cell>
          <cell r="K163">
            <v>6031.87340595156</v>
          </cell>
          <cell r="L163">
            <v>12301.768259017803</v>
          </cell>
          <cell r="M163">
            <v>13698.779498497706</v>
          </cell>
          <cell r="N163">
            <v>26000.547757515509</v>
          </cell>
        </row>
        <row r="164">
          <cell r="A164" t="str">
            <v>0243</v>
          </cell>
          <cell r="B164" t="str">
            <v>Quincy</v>
          </cell>
          <cell r="C164">
            <v>0</v>
          </cell>
          <cell r="D164">
            <v>1312.9555488358021</v>
          </cell>
          <cell r="E164">
            <v>9935</v>
          </cell>
          <cell r="F164">
            <v>13.215455952046323</v>
          </cell>
          <cell r="G164" t="str">
            <v>Yes</v>
          </cell>
          <cell r="H164" t="str">
            <v>Yes</v>
          </cell>
          <cell r="I164" t="str">
            <v>Yes</v>
          </cell>
          <cell r="J164">
            <v>835075.84987491567</v>
          </cell>
          <cell r="K164">
            <v>196414.5025426535</v>
          </cell>
          <cell r="L164">
            <v>441124.09908975253</v>
          </cell>
          <cell r="M164">
            <v>467137.57024729747</v>
          </cell>
          <cell r="N164">
            <v>908261.66933705006</v>
          </cell>
        </row>
        <row r="165">
          <cell r="A165" t="str">
            <v>0244</v>
          </cell>
          <cell r="B165" t="str">
            <v>Randolph</v>
          </cell>
          <cell r="C165">
            <v>0</v>
          </cell>
          <cell r="D165">
            <v>598.87887323943721</v>
          </cell>
          <cell r="E165">
            <v>4333</v>
          </cell>
          <cell r="F165">
            <v>13.821344870515514</v>
          </cell>
          <cell r="G165" t="str">
            <v>Yes</v>
          </cell>
          <cell r="H165" t="str">
            <v>No</v>
          </cell>
          <cell r="I165" t="str">
            <v>Yes</v>
          </cell>
          <cell r="J165">
            <v>420231.64801037696</v>
          </cell>
          <cell r="K165">
            <v>0</v>
          </cell>
          <cell r="L165">
            <v>162308.7783124416</v>
          </cell>
          <cell r="M165">
            <v>171874.26626955564</v>
          </cell>
          <cell r="N165">
            <v>334183.04458199721</v>
          </cell>
        </row>
        <row r="166">
          <cell r="A166" t="str">
            <v>0246</v>
          </cell>
          <cell r="B166" t="str">
            <v>Reading</v>
          </cell>
          <cell r="C166">
            <v>0</v>
          </cell>
          <cell r="D166">
            <v>155.90833333333333</v>
          </cell>
          <cell r="E166">
            <v>4657</v>
          </cell>
          <cell r="F166">
            <v>3.3478276429747336</v>
          </cell>
          <cell r="G166" t="str">
            <v>Yes</v>
          </cell>
          <cell r="H166" t="str">
            <v>No</v>
          </cell>
          <cell r="I166" t="str">
            <v>No</v>
          </cell>
          <cell r="J166">
            <v>99531.406773169801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 t="str">
            <v>0248</v>
          </cell>
          <cell r="B167" t="str">
            <v>Revere</v>
          </cell>
          <cell r="C167">
            <v>0</v>
          </cell>
          <cell r="D167">
            <v>1733.292010309279</v>
          </cell>
          <cell r="E167">
            <v>7152</v>
          </cell>
          <cell r="F167">
            <v>24.235067258239358</v>
          </cell>
          <cell r="G167" t="str">
            <v>Yes</v>
          </cell>
          <cell r="H167" t="str">
            <v>Yes</v>
          </cell>
          <cell r="I167" t="str">
            <v>Yes</v>
          </cell>
          <cell r="J167">
            <v>1107085.8078574752</v>
          </cell>
          <cell r="K167">
            <v>324994.67830324854</v>
          </cell>
          <cell r="L167">
            <v>617726.81539643696</v>
          </cell>
          <cell r="M167">
            <v>653198.04395241942</v>
          </cell>
          <cell r="N167">
            <v>1270924.8593488564</v>
          </cell>
        </row>
        <row r="168">
          <cell r="A168" t="str">
            <v>0249</v>
          </cell>
          <cell r="B168" t="str">
            <v>Richmond</v>
          </cell>
          <cell r="C168">
            <v>0</v>
          </cell>
          <cell r="D168">
            <v>5.8125</v>
          </cell>
          <cell r="E168">
            <v>105</v>
          </cell>
          <cell r="F168">
            <v>5.5357142857142856</v>
          </cell>
          <cell r="G168" t="str">
            <v>No</v>
          </cell>
          <cell r="H168" t="str">
            <v>No</v>
          </cell>
          <cell r="I168" t="str">
            <v>No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 t="str">
            <v>0250</v>
          </cell>
          <cell r="B169" t="str">
            <v>Rochester</v>
          </cell>
          <cell r="C169">
            <v>0</v>
          </cell>
          <cell r="D169">
            <v>25</v>
          </cell>
          <cell r="E169">
            <v>539</v>
          </cell>
          <cell r="F169">
            <v>4.6382189239332092</v>
          </cell>
          <cell r="G169" t="str">
            <v>Yes</v>
          </cell>
          <cell r="H169" t="str">
            <v>No</v>
          </cell>
          <cell r="I169" t="str">
            <v>No</v>
          </cell>
          <cell r="J169">
            <v>20476.63418922617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 t="str">
            <v>0251</v>
          </cell>
          <cell r="B170" t="str">
            <v>Rockland</v>
          </cell>
          <cell r="C170">
            <v>0</v>
          </cell>
          <cell r="D170">
            <v>301.46632124352323</v>
          </cell>
          <cell r="E170">
            <v>2383</v>
          </cell>
          <cell r="F170">
            <v>12.650705885166733</v>
          </cell>
          <cell r="G170" t="str">
            <v>Yes</v>
          </cell>
          <cell r="H170" t="str">
            <v>No</v>
          </cell>
          <cell r="I170" t="str">
            <v>Yes</v>
          </cell>
          <cell r="J170">
            <v>188980.36690006658</v>
          </cell>
          <cell r="K170">
            <v>0</v>
          </cell>
          <cell r="L170">
            <v>81689.166805865781</v>
          </cell>
          <cell r="M170">
            <v>86487.94008199127</v>
          </cell>
          <cell r="N170">
            <v>168177.10688785705</v>
          </cell>
        </row>
        <row r="171">
          <cell r="A171" t="str">
            <v>0252</v>
          </cell>
          <cell r="B171" t="str">
            <v>Rockport</v>
          </cell>
          <cell r="C171">
            <v>0</v>
          </cell>
          <cell r="D171">
            <v>81.938650306748471</v>
          </cell>
          <cell r="E171">
            <v>882</v>
          </cell>
          <cell r="F171">
            <v>9.2900964066608243</v>
          </cell>
          <cell r="G171" t="str">
            <v>Yes</v>
          </cell>
          <cell r="H171" t="str">
            <v>No</v>
          </cell>
          <cell r="I171" t="str">
            <v>Yes</v>
          </cell>
          <cell r="J171">
            <v>51251.773991815484</v>
          </cell>
          <cell r="K171">
            <v>0</v>
          </cell>
          <cell r="L171">
            <v>22203.582729792568</v>
          </cell>
          <cell r="M171">
            <v>23508.170680237883</v>
          </cell>
          <cell r="N171">
            <v>45711.753410030447</v>
          </cell>
        </row>
        <row r="172">
          <cell r="A172" t="str">
            <v>0253</v>
          </cell>
          <cell r="B172" t="str">
            <v>Rowe</v>
          </cell>
          <cell r="C172">
            <v>0</v>
          </cell>
          <cell r="D172">
            <v>8</v>
          </cell>
          <cell r="E172">
            <v>27</v>
          </cell>
          <cell r="F172">
            <v>29.629629629629626</v>
          </cell>
          <cell r="G172" t="str">
            <v>No</v>
          </cell>
          <cell r="H172" t="str">
            <v>Yes</v>
          </cell>
          <cell r="I172" t="str">
            <v>No</v>
          </cell>
          <cell r="J172">
            <v>0</v>
          </cell>
          <cell r="K172">
            <v>1529.4420000000002</v>
          </cell>
          <cell r="L172">
            <v>0</v>
          </cell>
          <cell r="M172">
            <v>0</v>
          </cell>
          <cell r="N172">
            <v>0</v>
          </cell>
        </row>
        <row r="173">
          <cell r="A173" t="str">
            <v>0258</v>
          </cell>
          <cell r="B173" t="str">
            <v>Salem</v>
          </cell>
          <cell r="C173">
            <v>0</v>
          </cell>
          <cell r="D173">
            <v>772.36842105263099</v>
          </cell>
          <cell r="E173">
            <v>4300</v>
          </cell>
          <cell r="F173">
            <v>17.962056303549559</v>
          </cell>
          <cell r="G173" t="str">
            <v>Yes</v>
          </cell>
          <cell r="H173" t="str">
            <v>Yes</v>
          </cell>
          <cell r="I173" t="str">
            <v>Yes</v>
          </cell>
          <cell r="J173">
            <v>538681.90520720254</v>
          </cell>
          <cell r="K173">
            <v>149801.61258311887</v>
          </cell>
          <cell r="L173">
            <v>237942.11091570725</v>
          </cell>
          <cell r="M173">
            <v>252048.64667212774</v>
          </cell>
          <cell r="N173">
            <v>489990.75758783496</v>
          </cell>
        </row>
        <row r="174">
          <cell r="A174" t="str">
            <v>0261</v>
          </cell>
          <cell r="B174" t="str">
            <v>Sandwich</v>
          </cell>
          <cell r="C174">
            <v>0</v>
          </cell>
          <cell r="D174">
            <v>239.64365256124714</v>
          </cell>
          <cell r="E174">
            <v>3254</v>
          </cell>
          <cell r="F174">
            <v>7.3645867412798758</v>
          </cell>
          <cell r="G174" t="str">
            <v>Yes</v>
          </cell>
          <cell r="H174" t="str">
            <v>No</v>
          </cell>
          <cell r="I174" t="str">
            <v>Yes</v>
          </cell>
          <cell r="J174">
            <v>175485.15591764526</v>
          </cell>
          <cell r="K174">
            <v>0</v>
          </cell>
          <cell r="L174">
            <v>65294.447178597518</v>
          </cell>
          <cell r="M174">
            <v>69164.097807126323</v>
          </cell>
          <cell r="N174">
            <v>134458.54498572386</v>
          </cell>
        </row>
        <row r="175">
          <cell r="A175" t="str">
            <v>0262</v>
          </cell>
          <cell r="B175" t="str">
            <v>Saugus</v>
          </cell>
          <cell r="C175">
            <v>0</v>
          </cell>
          <cell r="D175">
            <v>389.00248756218929</v>
          </cell>
          <cell r="E175">
            <v>3395</v>
          </cell>
          <cell r="F175">
            <v>11.458099780918683</v>
          </cell>
          <cell r="G175" t="str">
            <v>Yes</v>
          </cell>
          <cell r="H175" t="str">
            <v>No</v>
          </cell>
          <cell r="I175" t="str">
            <v>Yes</v>
          </cell>
          <cell r="J175">
            <v>244173.03215360816</v>
          </cell>
          <cell r="K175">
            <v>0</v>
          </cell>
          <cell r="L175">
            <v>105412.27605174271</v>
          </cell>
          <cell r="M175">
            <v>111607.26336981129</v>
          </cell>
          <cell r="N175">
            <v>217019.53942155401</v>
          </cell>
        </row>
        <row r="176">
          <cell r="A176" t="str">
            <v>0263</v>
          </cell>
          <cell r="B176" t="str">
            <v>Savoy</v>
          </cell>
          <cell r="C176">
            <v>0</v>
          </cell>
          <cell r="D176">
            <v>9.482758620689653</v>
          </cell>
          <cell r="E176">
            <v>24</v>
          </cell>
          <cell r="F176">
            <v>39.511494252873554</v>
          </cell>
          <cell r="G176" t="str">
            <v>No</v>
          </cell>
          <cell r="H176" t="str">
            <v>Yes</v>
          </cell>
          <cell r="I176" t="str">
            <v>No</v>
          </cell>
          <cell r="J176">
            <v>0</v>
          </cell>
          <cell r="K176">
            <v>1882.563539487759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0264</v>
          </cell>
          <cell r="B177" t="str">
            <v>Scituate</v>
          </cell>
          <cell r="C177">
            <v>0</v>
          </cell>
          <cell r="D177">
            <v>135.97523219814235</v>
          </cell>
          <cell r="E177">
            <v>3314</v>
          </cell>
          <cell r="F177">
            <v>4.1030546831062873</v>
          </cell>
          <cell r="G177" t="str">
            <v>Yes</v>
          </cell>
          <cell r="H177" t="str">
            <v>No</v>
          </cell>
          <cell r="I177" t="str">
            <v>No</v>
          </cell>
          <cell r="J177">
            <v>88382.229727623591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 t="str">
            <v>0265</v>
          </cell>
          <cell r="B178" t="str">
            <v>Seekonk</v>
          </cell>
          <cell r="C178">
            <v>0</v>
          </cell>
          <cell r="D178">
            <v>138.47098976109214</v>
          </cell>
          <cell r="E178">
            <v>2211</v>
          </cell>
          <cell r="F178">
            <v>6.2628217892850362</v>
          </cell>
          <cell r="G178" t="str">
            <v>Yes</v>
          </cell>
          <cell r="H178" t="str">
            <v>No</v>
          </cell>
          <cell r="I178" t="str">
            <v>Yes</v>
          </cell>
          <cell r="J178">
            <v>108403.62229041058</v>
          </cell>
          <cell r="K178">
            <v>0</v>
          </cell>
          <cell r="L178">
            <v>38137.250516769986</v>
          </cell>
          <cell r="M178">
            <v>40463.697077550583</v>
          </cell>
          <cell r="N178">
            <v>78600.947594320576</v>
          </cell>
        </row>
        <row r="179">
          <cell r="A179" t="str">
            <v>0266</v>
          </cell>
          <cell r="B179" t="str">
            <v>Sharon</v>
          </cell>
          <cell r="C179">
            <v>0</v>
          </cell>
          <cell r="D179">
            <v>96.886120996441306</v>
          </cell>
          <cell r="E179">
            <v>3825</v>
          </cell>
          <cell r="F179">
            <v>2.5329704835670928</v>
          </cell>
          <cell r="G179" t="str">
            <v>Yes</v>
          </cell>
          <cell r="H179" t="str">
            <v>No</v>
          </cell>
          <cell r="I179" t="str">
            <v>No</v>
          </cell>
          <cell r="J179">
            <v>71780.163764018595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 t="str">
            <v>0269</v>
          </cell>
          <cell r="B180" t="str">
            <v>Sherborn</v>
          </cell>
          <cell r="C180">
            <v>0</v>
          </cell>
          <cell r="D180">
            <v>24</v>
          </cell>
          <cell r="E180">
            <v>423</v>
          </cell>
          <cell r="F180">
            <v>5.6737588652482271</v>
          </cell>
          <cell r="G180" t="str">
            <v>Yes</v>
          </cell>
          <cell r="H180" t="str">
            <v>No</v>
          </cell>
          <cell r="I180" t="str">
            <v>Yes</v>
          </cell>
          <cell r="J180">
            <v>12921.254794801464</v>
          </cell>
          <cell r="K180">
            <v>0</v>
          </cell>
          <cell r="L180">
            <v>6505.9382718166744</v>
          </cell>
          <cell r="M180">
            <v>6890.9666208348626</v>
          </cell>
          <cell r="N180">
            <v>13396.904892651537</v>
          </cell>
        </row>
        <row r="181">
          <cell r="A181" t="str">
            <v>0271</v>
          </cell>
          <cell r="B181" t="str">
            <v>Shrewsbury</v>
          </cell>
          <cell r="C181">
            <v>0</v>
          </cell>
          <cell r="D181">
            <v>242.52547770700639</v>
          </cell>
          <cell r="E181">
            <v>6594</v>
          </cell>
          <cell r="F181">
            <v>3.6779720610707676</v>
          </cell>
          <cell r="G181" t="str">
            <v>Yes</v>
          </cell>
          <cell r="H181" t="str">
            <v>No</v>
          </cell>
          <cell r="I181" t="str">
            <v>No</v>
          </cell>
          <cell r="J181">
            <v>199621.91772202347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 t="str">
            <v>0272</v>
          </cell>
          <cell r="B182" t="str">
            <v>Shutesbury</v>
          </cell>
          <cell r="C182">
            <v>0</v>
          </cell>
          <cell r="D182">
            <v>13</v>
          </cell>
          <cell r="E182">
            <v>138</v>
          </cell>
          <cell r="F182">
            <v>9.4202898550724647</v>
          </cell>
          <cell r="G182" t="str">
            <v>Yes</v>
          </cell>
          <cell r="H182" t="str">
            <v>No</v>
          </cell>
          <cell r="I182" t="str">
            <v>Yes</v>
          </cell>
          <cell r="J182">
            <v>8931.2352156631423</v>
          </cell>
          <cell r="K182">
            <v>0</v>
          </cell>
          <cell r="L182">
            <v>3523.6578129648624</v>
          </cell>
          <cell r="M182">
            <v>3731.7330404253148</v>
          </cell>
          <cell r="N182">
            <v>7255.3908533901777</v>
          </cell>
        </row>
        <row r="183">
          <cell r="A183" t="str">
            <v>0273</v>
          </cell>
          <cell r="B183" t="str">
            <v>Somerset</v>
          </cell>
          <cell r="C183">
            <v>0</v>
          </cell>
          <cell r="D183">
            <v>159.60396039603961</v>
          </cell>
          <cell r="E183">
            <v>1697</v>
          </cell>
          <cell r="F183">
            <v>9.4050654328838892</v>
          </cell>
          <cell r="G183" t="str">
            <v>Yes</v>
          </cell>
          <cell r="H183" t="str">
            <v>No</v>
          </cell>
          <cell r="I183" t="str">
            <v>Yes</v>
          </cell>
          <cell r="J183">
            <v>124889.92849406163</v>
          </cell>
          <cell r="K183">
            <v>0</v>
          </cell>
          <cell r="L183">
            <v>43908.272234248339</v>
          </cell>
          <cell r="M183">
            <v>46588.125027966627</v>
          </cell>
          <cell r="N183">
            <v>90496.397262214974</v>
          </cell>
        </row>
        <row r="184">
          <cell r="A184" t="str">
            <v>0274</v>
          </cell>
          <cell r="B184" t="str">
            <v>Somerville</v>
          </cell>
          <cell r="C184">
            <v>0</v>
          </cell>
          <cell r="D184">
            <v>757.74156791248879</v>
          </cell>
          <cell r="E184">
            <v>5157</v>
          </cell>
          <cell r="F184">
            <v>14.693456814281342</v>
          </cell>
          <cell r="G184" t="str">
            <v>Yes</v>
          </cell>
          <cell r="H184" t="str">
            <v>Yes</v>
          </cell>
          <cell r="I184" t="str">
            <v>Yes</v>
          </cell>
          <cell r="J184">
            <v>503850.42484312778</v>
          </cell>
          <cell r="K184">
            <v>124409.02180309806</v>
          </cell>
          <cell r="L184">
            <v>223098.90724890944</v>
          </cell>
          <cell r="M184">
            <v>236262.0278855408</v>
          </cell>
          <cell r="N184">
            <v>459360.93513445021</v>
          </cell>
        </row>
        <row r="185">
          <cell r="A185" t="str">
            <v>0275</v>
          </cell>
          <cell r="B185" t="str">
            <v>Southampton</v>
          </cell>
          <cell r="C185">
            <v>0</v>
          </cell>
          <cell r="D185">
            <v>28</v>
          </cell>
          <cell r="E185">
            <v>436</v>
          </cell>
          <cell r="F185">
            <v>6.4220183486238538</v>
          </cell>
          <cell r="G185" t="str">
            <v>Yes</v>
          </cell>
          <cell r="H185" t="str">
            <v>No</v>
          </cell>
          <cell r="I185" t="str">
            <v>Yes</v>
          </cell>
          <cell r="J185">
            <v>18197.329181482182</v>
          </cell>
          <cell r="K185">
            <v>0</v>
          </cell>
          <cell r="L185">
            <v>7588.2616879713087</v>
          </cell>
          <cell r="M185">
            <v>8035.1900801159381</v>
          </cell>
          <cell r="N185">
            <v>15623.451768087247</v>
          </cell>
        </row>
        <row r="186">
          <cell r="A186" t="str">
            <v>0276</v>
          </cell>
          <cell r="B186" t="str">
            <v>Southborough</v>
          </cell>
          <cell r="C186">
            <v>0</v>
          </cell>
          <cell r="D186">
            <v>51</v>
          </cell>
          <cell r="E186">
            <v>1556</v>
          </cell>
          <cell r="F186">
            <v>3.2776349614395883</v>
          </cell>
          <cell r="G186" t="str">
            <v>Yes</v>
          </cell>
          <cell r="H186" t="str">
            <v>No</v>
          </cell>
          <cell r="I186" t="str">
            <v>No</v>
          </cell>
          <cell r="J186">
            <v>37989.907679427219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 t="str">
            <v>0277</v>
          </cell>
          <cell r="B187" t="str">
            <v>Southbridge</v>
          </cell>
          <cell r="C187">
            <v>0</v>
          </cell>
          <cell r="D187">
            <v>518.13075880758799</v>
          </cell>
          <cell r="E187">
            <v>2413</v>
          </cell>
          <cell r="F187">
            <v>21.472472391528719</v>
          </cell>
          <cell r="G187" t="str">
            <v>Yes</v>
          </cell>
          <cell r="H187" t="str">
            <v>Yes</v>
          </cell>
          <cell r="I187" t="str">
            <v>Yes</v>
          </cell>
          <cell r="J187">
            <v>438513.88707655406</v>
          </cell>
          <cell r="K187">
            <v>117817.78316172236</v>
          </cell>
          <cell r="L187">
            <v>226461.344883527</v>
          </cell>
          <cell r="M187">
            <v>247180.19246722481</v>
          </cell>
          <cell r="N187">
            <v>473641.53735075181</v>
          </cell>
        </row>
        <row r="188">
          <cell r="A188" t="str">
            <v>0278</v>
          </cell>
          <cell r="B188" t="str">
            <v>South Hadley</v>
          </cell>
          <cell r="C188">
            <v>0</v>
          </cell>
          <cell r="D188">
            <v>158.64097363083152</v>
          </cell>
          <cell r="E188">
            <v>1955</v>
          </cell>
          <cell r="F188">
            <v>8.1146278072036591</v>
          </cell>
          <cell r="G188" t="str">
            <v>Yes</v>
          </cell>
          <cell r="H188" t="str">
            <v>No</v>
          </cell>
          <cell r="I188" t="str">
            <v>Yes</v>
          </cell>
          <cell r="J188">
            <v>110410.77831805914</v>
          </cell>
          <cell r="K188">
            <v>0</v>
          </cell>
          <cell r="L188">
            <v>43002.147089434286</v>
          </cell>
          <cell r="M188">
            <v>45543.712544316622</v>
          </cell>
          <cell r="N188">
            <v>88545.859633750908</v>
          </cell>
        </row>
        <row r="189">
          <cell r="A189" t="str">
            <v>0281</v>
          </cell>
          <cell r="B189" t="str">
            <v>Springfield</v>
          </cell>
          <cell r="C189">
            <v>0</v>
          </cell>
          <cell r="D189">
            <v>9567.0048192770992</v>
          </cell>
          <cell r="E189">
            <v>24189</v>
          </cell>
          <cell r="F189">
            <v>39.551055518116087</v>
          </cell>
          <cell r="G189" t="str">
            <v>Yes</v>
          </cell>
          <cell r="H189" t="str">
            <v>Yes</v>
          </cell>
          <cell r="I189" t="str">
            <v>Yes</v>
          </cell>
          <cell r="J189">
            <v>6353034.2536267275</v>
          </cell>
          <cell r="K189">
            <v>1803751.7796831969</v>
          </cell>
          <cell r="L189">
            <v>5170448.5858274596</v>
          </cell>
          <cell r="M189">
            <v>6471308.9325736016</v>
          </cell>
          <cell r="N189">
            <v>11641757.51840106</v>
          </cell>
        </row>
        <row r="190">
          <cell r="A190" t="str">
            <v>0284</v>
          </cell>
          <cell r="B190" t="str">
            <v>Stoneham</v>
          </cell>
          <cell r="C190">
            <v>0</v>
          </cell>
          <cell r="D190">
            <v>165.40050377833748</v>
          </cell>
          <cell r="E190">
            <v>3025</v>
          </cell>
          <cell r="F190">
            <v>5.4677852488706602</v>
          </cell>
          <cell r="G190" t="str">
            <v>Yes</v>
          </cell>
          <cell r="H190" t="str">
            <v>No</v>
          </cell>
          <cell r="I190" t="str">
            <v>Yes</v>
          </cell>
          <cell r="J190">
            <v>102237.85170728786</v>
          </cell>
          <cell r="K190">
            <v>0</v>
          </cell>
          <cell r="L190">
            <v>44836.887586164332</v>
          </cell>
          <cell r="M190">
            <v>47490.375841401124</v>
          </cell>
          <cell r="N190">
            <v>92327.263427565456</v>
          </cell>
        </row>
        <row r="191">
          <cell r="A191" t="str">
            <v>0285</v>
          </cell>
          <cell r="B191" t="str">
            <v>Stoughton</v>
          </cell>
          <cell r="C191">
            <v>0</v>
          </cell>
          <cell r="D191">
            <v>347.00092936803003</v>
          </cell>
          <cell r="E191">
            <v>3908</v>
          </cell>
          <cell r="F191">
            <v>8.8792458896630002</v>
          </cell>
          <cell r="G191" t="str">
            <v>Yes</v>
          </cell>
          <cell r="H191" t="str">
            <v>No</v>
          </cell>
          <cell r="I191" t="str">
            <v>Yes</v>
          </cell>
          <cell r="J191">
            <v>224147.28881436546</v>
          </cell>
          <cell r="K191">
            <v>0</v>
          </cell>
          <cell r="L191">
            <v>94042.900516280148</v>
          </cell>
          <cell r="M191">
            <v>99583.144044393965</v>
          </cell>
          <cell r="N191">
            <v>193626.04456067411</v>
          </cell>
        </row>
        <row r="192">
          <cell r="A192" t="str">
            <v>0287</v>
          </cell>
          <cell r="B192" t="str">
            <v>Sturbridge</v>
          </cell>
          <cell r="C192">
            <v>0</v>
          </cell>
          <cell r="D192">
            <v>48.289855072463759</v>
          </cell>
          <cell r="E192">
            <v>832</v>
          </cell>
          <cell r="F192">
            <v>5.8040691192865097</v>
          </cell>
          <cell r="G192" t="str">
            <v>Yes</v>
          </cell>
          <cell r="H192" t="str">
            <v>Yes</v>
          </cell>
          <cell r="I192" t="str">
            <v>Yes</v>
          </cell>
          <cell r="J192">
            <v>60683.714184964221</v>
          </cell>
          <cell r="K192">
            <v>14795.834700004381</v>
          </cell>
          <cell r="L192">
            <v>18199.338971763431</v>
          </cell>
          <cell r="M192">
            <v>19129.364988830126</v>
          </cell>
          <cell r="N192">
            <v>37328.703960593557</v>
          </cell>
        </row>
        <row r="193">
          <cell r="A193" t="str">
            <v>0288</v>
          </cell>
          <cell r="B193" t="str">
            <v>Sudbury</v>
          </cell>
          <cell r="C193">
            <v>0</v>
          </cell>
          <cell r="D193">
            <v>78</v>
          </cell>
          <cell r="E193">
            <v>3192</v>
          </cell>
          <cell r="F193">
            <v>2.4436090225563909</v>
          </cell>
          <cell r="G193" t="str">
            <v>Yes</v>
          </cell>
          <cell r="H193" t="str">
            <v>No</v>
          </cell>
          <cell r="I193" t="str">
            <v>No</v>
          </cell>
          <cell r="J193">
            <v>51459.283492650255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 t="str">
            <v>0289</v>
          </cell>
          <cell r="B194" t="str">
            <v>Sunderland</v>
          </cell>
          <cell r="C194">
            <v>0</v>
          </cell>
          <cell r="D194">
            <v>11</v>
          </cell>
          <cell r="E194">
            <v>156</v>
          </cell>
          <cell r="F194">
            <v>7.0512820512820511</v>
          </cell>
          <cell r="G194" t="str">
            <v>Yes</v>
          </cell>
          <cell r="H194" t="str">
            <v>No</v>
          </cell>
          <cell r="I194" t="str">
            <v>Yes</v>
          </cell>
          <cell r="J194">
            <v>11190.400206359956</v>
          </cell>
          <cell r="K194">
            <v>0</v>
          </cell>
          <cell r="L194">
            <v>3944.9169523194623</v>
          </cell>
          <cell r="M194">
            <v>4185.6506619009951</v>
          </cell>
          <cell r="N194">
            <v>8130.5676142204575</v>
          </cell>
        </row>
        <row r="195">
          <cell r="A195" t="str">
            <v>0290</v>
          </cell>
          <cell r="B195" t="str">
            <v>Sutton</v>
          </cell>
          <cell r="C195">
            <v>0</v>
          </cell>
          <cell r="D195">
            <v>52.450704225352105</v>
          </cell>
          <cell r="E195">
            <v>1642</v>
          </cell>
          <cell r="F195">
            <v>3.1943181623235146</v>
          </cell>
          <cell r="G195" t="str">
            <v>Yes</v>
          </cell>
          <cell r="H195" t="str">
            <v>No</v>
          </cell>
          <cell r="I195" t="str">
            <v>No</v>
          </cell>
          <cell r="J195">
            <v>50462.809878777472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 t="str">
            <v>0291</v>
          </cell>
          <cell r="B196" t="str">
            <v>Swampscott</v>
          </cell>
          <cell r="C196">
            <v>0</v>
          </cell>
          <cell r="D196">
            <v>156.99059561128527</v>
          </cell>
          <cell r="E196">
            <v>2463</v>
          </cell>
          <cell r="F196">
            <v>6.373958408903178</v>
          </cell>
          <cell r="G196" t="str">
            <v>Yes</v>
          </cell>
          <cell r="H196" t="str">
            <v>No</v>
          </cell>
          <cell r="I196" t="str">
            <v>Yes</v>
          </cell>
          <cell r="J196">
            <v>95928.564474452331</v>
          </cell>
          <cell r="K196">
            <v>0</v>
          </cell>
          <cell r="L196">
            <v>42533.653101171803</v>
          </cell>
          <cell r="M196">
            <v>45025.089213628744</v>
          </cell>
          <cell r="N196">
            <v>87558.742314800547</v>
          </cell>
        </row>
        <row r="197">
          <cell r="A197" t="str">
            <v>0292</v>
          </cell>
          <cell r="B197" t="str">
            <v>Swansea</v>
          </cell>
          <cell r="C197">
            <v>0</v>
          </cell>
          <cell r="D197">
            <v>241.12612612612611</v>
          </cell>
          <cell r="E197">
            <v>2170</v>
          </cell>
          <cell r="F197">
            <v>11.111803047286918</v>
          </cell>
          <cell r="G197" t="str">
            <v>Yes</v>
          </cell>
          <cell r="H197" t="str">
            <v>Yes</v>
          </cell>
          <cell r="I197" t="str">
            <v>Yes</v>
          </cell>
          <cell r="J197">
            <v>179526.42643465588</v>
          </cell>
          <cell r="K197">
            <v>33695.888741726136</v>
          </cell>
          <cell r="L197">
            <v>65372.447397403914</v>
          </cell>
          <cell r="M197">
            <v>69247.880535279444</v>
          </cell>
          <cell r="N197">
            <v>134620.32793268334</v>
          </cell>
        </row>
        <row r="198">
          <cell r="A198" t="str">
            <v>0293</v>
          </cell>
          <cell r="B198" t="str">
            <v>Taunton</v>
          </cell>
          <cell r="C198">
            <v>0</v>
          </cell>
          <cell r="D198">
            <v>1152.3153572406234</v>
          </cell>
          <cell r="E198">
            <v>8069</v>
          </cell>
          <cell r="F198">
            <v>14.280770321484985</v>
          </cell>
          <cell r="G198" t="str">
            <v>Yes</v>
          </cell>
          <cell r="H198" t="str">
            <v>Yes</v>
          </cell>
          <cell r="I198" t="str">
            <v>Yes</v>
          </cell>
          <cell r="J198">
            <v>840536.41085060325</v>
          </cell>
          <cell r="K198">
            <v>220010.60850276347</v>
          </cell>
          <cell r="L198">
            <v>379987.22452014702</v>
          </cell>
          <cell r="M198">
            <v>402515.01614972629</v>
          </cell>
          <cell r="N198">
            <v>782502.24066987331</v>
          </cell>
        </row>
        <row r="199">
          <cell r="A199" t="str">
            <v>0295</v>
          </cell>
          <cell r="B199" t="str">
            <v>Tewksbury</v>
          </cell>
          <cell r="C199">
            <v>0</v>
          </cell>
          <cell r="D199">
            <v>224.80286738351245</v>
          </cell>
          <cell r="E199">
            <v>4610</v>
          </cell>
          <cell r="F199">
            <v>4.876417947581615</v>
          </cell>
          <cell r="G199" t="str">
            <v>Yes</v>
          </cell>
          <cell r="H199" t="str">
            <v>No</v>
          </cell>
          <cell r="I199" t="str">
            <v>No</v>
          </cell>
          <cell r="J199">
            <v>140521.90706141992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 t="str">
            <v>0296</v>
          </cell>
          <cell r="B200" t="str">
            <v>Tisbury</v>
          </cell>
          <cell r="C200">
            <v>0</v>
          </cell>
          <cell r="D200">
            <v>52.871287128712872</v>
          </cell>
          <cell r="E200">
            <v>321</v>
          </cell>
          <cell r="F200">
            <v>16.470805959100584</v>
          </cell>
          <cell r="G200" t="str">
            <v>Yes</v>
          </cell>
          <cell r="H200" t="str">
            <v>Yes</v>
          </cell>
          <cell r="I200" t="str">
            <v>Yes</v>
          </cell>
          <cell r="J200">
            <v>48141.702409043413</v>
          </cell>
          <cell r="K200">
            <v>12963.528389548972</v>
          </cell>
          <cell r="L200">
            <v>21793.455000000002</v>
          </cell>
          <cell r="M200">
            <v>25416.585000000003</v>
          </cell>
          <cell r="N200">
            <v>47210.040000000008</v>
          </cell>
        </row>
        <row r="201">
          <cell r="A201" t="str">
            <v>0298</v>
          </cell>
          <cell r="B201" t="str">
            <v>Topsfield</v>
          </cell>
          <cell r="C201">
            <v>0</v>
          </cell>
          <cell r="D201">
            <v>20</v>
          </cell>
          <cell r="E201">
            <v>619</v>
          </cell>
          <cell r="F201">
            <v>3.2310177705977381</v>
          </cell>
          <cell r="G201" t="str">
            <v>Yes</v>
          </cell>
          <cell r="H201" t="str">
            <v>Yes</v>
          </cell>
          <cell r="I201" t="str">
            <v>No</v>
          </cell>
          <cell r="J201">
            <v>72885.099223962374</v>
          </cell>
          <cell r="K201">
            <v>18303.677261048837</v>
          </cell>
          <cell r="L201">
            <v>0</v>
          </cell>
          <cell r="M201">
            <v>0</v>
          </cell>
          <cell r="N201">
            <v>0</v>
          </cell>
        </row>
        <row r="202">
          <cell r="A202" t="str">
            <v>0300</v>
          </cell>
          <cell r="B202" t="str">
            <v>Truro</v>
          </cell>
          <cell r="C202">
            <v>0</v>
          </cell>
          <cell r="D202">
            <v>15.40625</v>
          </cell>
          <cell r="E202">
            <v>85</v>
          </cell>
          <cell r="F202">
            <v>18.125</v>
          </cell>
          <cell r="G202" t="str">
            <v>Yes</v>
          </cell>
          <cell r="H202" t="str">
            <v>Yes</v>
          </cell>
          <cell r="I202" t="str">
            <v>Yes</v>
          </cell>
          <cell r="J202">
            <v>11421.795645286271</v>
          </cell>
          <cell r="K202">
            <v>2964.3181651478972</v>
          </cell>
          <cell r="L202">
            <v>4742.4764452015461</v>
          </cell>
          <cell r="M202">
            <v>4796.5955572287703</v>
          </cell>
          <cell r="N202">
            <v>9539.0720024303155</v>
          </cell>
        </row>
        <row r="203">
          <cell r="A203" t="str">
            <v>0301</v>
          </cell>
          <cell r="B203" t="str">
            <v>Tyngsborough</v>
          </cell>
          <cell r="C203">
            <v>0</v>
          </cell>
          <cell r="D203">
            <v>93.939759036144565</v>
          </cell>
          <cell r="E203">
            <v>2082</v>
          </cell>
          <cell r="F203">
            <v>4.5119961112461366</v>
          </cell>
          <cell r="G203" t="str">
            <v>Yes</v>
          </cell>
          <cell r="H203" t="str">
            <v>No</v>
          </cell>
          <cell r="I203" t="str">
            <v>No</v>
          </cell>
          <cell r="J203">
            <v>61404.512738220335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 t="str">
            <v>0304</v>
          </cell>
          <cell r="B204" t="str">
            <v>Uxbridge</v>
          </cell>
          <cell r="C204">
            <v>0</v>
          </cell>
          <cell r="D204">
            <v>206.1536312849162</v>
          </cell>
          <cell r="E204">
            <v>2165</v>
          </cell>
          <cell r="F204">
            <v>9.5221076805965907</v>
          </cell>
          <cell r="G204" t="str">
            <v>Yes</v>
          </cell>
          <cell r="H204" t="str">
            <v>No</v>
          </cell>
          <cell r="I204" t="str">
            <v>Yes</v>
          </cell>
          <cell r="J204">
            <v>126525.15038730224</v>
          </cell>
          <cell r="K204">
            <v>0</v>
          </cell>
          <cell r="L204">
            <v>58504.892375141004</v>
          </cell>
          <cell r="M204">
            <v>61931.021073935386</v>
          </cell>
          <cell r="N204">
            <v>120435.91344907638</v>
          </cell>
        </row>
        <row r="205">
          <cell r="A205" t="str">
            <v>0305</v>
          </cell>
          <cell r="B205" t="str">
            <v>Wakefield</v>
          </cell>
          <cell r="C205">
            <v>0</v>
          </cell>
          <cell r="D205">
            <v>162.11764705882345</v>
          </cell>
          <cell r="E205">
            <v>3844</v>
          </cell>
          <cell r="F205">
            <v>4.2174205790536794</v>
          </cell>
          <cell r="G205" t="str">
            <v>Yes</v>
          </cell>
          <cell r="H205" t="str">
            <v>No</v>
          </cell>
          <cell r="I205" t="str">
            <v>No</v>
          </cell>
          <cell r="J205">
            <v>116896.28891355362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 t="str">
            <v>0306</v>
          </cell>
          <cell r="B206" t="str">
            <v>Wales</v>
          </cell>
          <cell r="C206">
            <v>0</v>
          </cell>
          <cell r="D206">
            <v>16.622222222222224</v>
          </cell>
          <cell r="E206">
            <v>135</v>
          </cell>
          <cell r="F206">
            <v>12.312757201646091</v>
          </cell>
          <cell r="G206" t="str">
            <v>Yes</v>
          </cell>
          <cell r="H206" t="str">
            <v>No</v>
          </cell>
          <cell r="I206" t="str">
            <v>Yes</v>
          </cell>
          <cell r="J206">
            <v>10335.830543779062</v>
          </cell>
          <cell r="K206">
            <v>0</v>
          </cell>
          <cell r="L206">
            <v>4503.8651534029914</v>
          </cell>
          <cell r="M206">
            <v>4768.1134082235112</v>
          </cell>
          <cell r="N206">
            <v>9271.9785616265035</v>
          </cell>
        </row>
        <row r="207">
          <cell r="A207" t="str">
            <v>0307</v>
          </cell>
          <cell r="B207" t="str">
            <v>Walpole</v>
          </cell>
          <cell r="C207">
            <v>0</v>
          </cell>
          <cell r="D207">
            <v>201.29268292682926</v>
          </cell>
          <cell r="E207">
            <v>4491</v>
          </cell>
          <cell r="F207">
            <v>4.4821350017107378</v>
          </cell>
          <cell r="G207" t="str">
            <v>Yes</v>
          </cell>
          <cell r="H207" t="str">
            <v>No</v>
          </cell>
          <cell r="I207" t="str">
            <v>No</v>
          </cell>
          <cell r="J207">
            <v>138028.52714030488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 t="str">
            <v>0308</v>
          </cell>
          <cell r="B208" t="str">
            <v>Waltham</v>
          </cell>
          <cell r="C208">
            <v>0</v>
          </cell>
          <cell r="D208">
            <v>611.16224648985929</v>
          </cell>
          <cell r="E208">
            <v>5606</v>
          </cell>
          <cell r="F208">
            <v>10.901930904207264</v>
          </cell>
          <cell r="G208" t="str">
            <v>Yes</v>
          </cell>
          <cell r="H208" t="str">
            <v>No</v>
          </cell>
          <cell r="I208" t="str">
            <v>Yes</v>
          </cell>
          <cell r="J208">
            <v>389602.6606907252</v>
          </cell>
          <cell r="K208">
            <v>0</v>
          </cell>
          <cell r="L208">
            <v>165609.34086283983</v>
          </cell>
          <cell r="M208">
            <v>175340.05041664929</v>
          </cell>
          <cell r="N208">
            <v>340949.39127948915</v>
          </cell>
        </row>
        <row r="209">
          <cell r="A209" t="str">
            <v>0309</v>
          </cell>
          <cell r="B209" t="str">
            <v>Ware</v>
          </cell>
          <cell r="C209">
            <v>0</v>
          </cell>
          <cell r="D209">
            <v>211.0579937304075</v>
          </cell>
          <cell r="E209">
            <v>1282</v>
          </cell>
          <cell r="F209">
            <v>16.463182038253315</v>
          </cell>
          <cell r="G209" t="str">
            <v>Yes</v>
          </cell>
          <cell r="H209" t="str">
            <v>Yes</v>
          </cell>
          <cell r="I209" t="str">
            <v>Yes</v>
          </cell>
          <cell r="J209">
            <v>156335.77841741379</v>
          </cell>
          <cell r="K209">
            <v>40491.725973773704</v>
          </cell>
          <cell r="L209">
            <v>65483.096808450995</v>
          </cell>
          <cell r="M209">
            <v>66151.469292698515</v>
          </cell>
          <cell r="N209">
            <v>131634.56610114951</v>
          </cell>
        </row>
        <row r="210">
          <cell r="A210" t="str">
            <v>0310</v>
          </cell>
          <cell r="B210" t="str">
            <v>Wareham</v>
          </cell>
          <cell r="C210">
            <v>0</v>
          </cell>
          <cell r="D210">
            <v>442.44833068362465</v>
          </cell>
          <cell r="E210">
            <v>2827</v>
          </cell>
          <cell r="F210">
            <v>15.650807594044029</v>
          </cell>
          <cell r="G210" t="str">
            <v>Yes</v>
          </cell>
          <cell r="H210" t="str">
            <v>Yes</v>
          </cell>
          <cell r="I210" t="str">
            <v>Yes</v>
          </cell>
          <cell r="J210">
            <v>286493.99909992726</v>
          </cell>
          <cell r="K210">
            <v>89422.081161036855</v>
          </cell>
          <cell r="L210">
            <v>120675.75166692934</v>
          </cell>
          <cell r="M210">
            <v>127812.96032869235</v>
          </cell>
          <cell r="N210">
            <v>248488.71199562168</v>
          </cell>
        </row>
        <row r="211">
          <cell r="A211" t="str">
            <v>0314</v>
          </cell>
          <cell r="B211" t="str">
            <v>Watertown</v>
          </cell>
          <cell r="C211">
            <v>0</v>
          </cell>
          <cell r="D211">
            <v>291.43106180665598</v>
          </cell>
          <cell r="E211">
            <v>3042</v>
          </cell>
          <cell r="F211">
            <v>9.5802452927894794</v>
          </cell>
          <cell r="G211" t="str">
            <v>Yes</v>
          </cell>
          <cell r="H211" t="str">
            <v>No</v>
          </cell>
          <cell r="I211" t="str">
            <v>Yes</v>
          </cell>
          <cell r="J211">
            <v>182338.82650256972</v>
          </cell>
          <cell r="K211">
            <v>0</v>
          </cell>
          <cell r="L211">
            <v>78961.142023903842</v>
          </cell>
          <cell r="M211">
            <v>83591.024915445756</v>
          </cell>
          <cell r="N211">
            <v>162552.16693934961</v>
          </cell>
        </row>
        <row r="212">
          <cell r="A212" t="str">
            <v>0315</v>
          </cell>
          <cell r="B212" t="str">
            <v>Wayland</v>
          </cell>
          <cell r="C212">
            <v>0</v>
          </cell>
          <cell r="D212">
            <v>105.52413793103449</v>
          </cell>
          <cell r="E212">
            <v>2866</v>
          </cell>
          <cell r="F212">
            <v>3.6819308419760812</v>
          </cell>
          <cell r="G212" t="str">
            <v>Yes</v>
          </cell>
          <cell r="H212" t="str">
            <v>No</v>
          </cell>
          <cell r="I212" t="str">
            <v>No</v>
          </cell>
          <cell r="J212">
            <v>68823.858846418094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 t="str">
            <v>0316</v>
          </cell>
          <cell r="B213" t="str">
            <v>Webster</v>
          </cell>
          <cell r="C213">
            <v>0</v>
          </cell>
          <cell r="D213">
            <v>342.32967032967031</v>
          </cell>
          <cell r="E213">
            <v>2208</v>
          </cell>
          <cell r="F213">
            <v>15.504061156235069</v>
          </cell>
          <cell r="G213" t="str">
            <v>Yes</v>
          </cell>
          <cell r="H213" t="str">
            <v>Yes</v>
          </cell>
          <cell r="I213" t="str">
            <v>Yes</v>
          </cell>
          <cell r="J213">
            <v>341688.65720634419</v>
          </cell>
          <cell r="K213">
            <v>92051.235428224871</v>
          </cell>
          <cell r="L213">
            <v>163416.83628160195</v>
          </cell>
          <cell r="M213">
            <v>170890.18344848472</v>
          </cell>
          <cell r="N213">
            <v>334307.01973008667</v>
          </cell>
        </row>
        <row r="214">
          <cell r="A214" t="str">
            <v>0317</v>
          </cell>
          <cell r="B214" t="str">
            <v>Wellesley</v>
          </cell>
          <cell r="C214">
            <v>0</v>
          </cell>
          <cell r="D214">
            <v>135</v>
          </cell>
          <cell r="E214">
            <v>5749</v>
          </cell>
          <cell r="F214">
            <v>2.3482344755609672</v>
          </cell>
          <cell r="G214" t="str">
            <v>Yes</v>
          </cell>
          <cell r="H214" t="str">
            <v>No</v>
          </cell>
          <cell r="I214" t="str">
            <v>No</v>
          </cell>
          <cell r="J214">
            <v>91794.524543090316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 t="str">
            <v>0318</v>
          </cell>
          <cell r="B215" t="str">
            <v>Wellfleet</v>
          </cell>
          <cell r="C215">
            <v>0</v>
          </cell>
          <cell r="D215">
            <v>10</v>
          </cell>
          <cell r="E215">
            <v>113</v>
          </cell>
          <cell r="F215">
            <v>8.8495575221238933</v>
          </cell>
          <cell r="G215" t="str">
            <v>Yes</v>
          </cell>
          <cell r="H215" t="str">
            <v>Yes</v>
          </cell>
          <cell r="I215" t="str">
            <v>Yes</v>
          </cell>
          <cell r="J215">
            <v>25037.376192735905</v>
          </cell>
          <cell r="K215">
            <v>6312.7900609960243</v>
          </cell>
          <cell r="L215">
            <v>16327.795846363213</v>
          </cell>
          <cell r="M215">
            <v>21986.302963970858</v>
          </cell>
          <cell r="N215">
            <v>38314.098810334071</v>
          </cell>
        </row>
        <row r="216">
          <cell r="A216" t="str">
            <v>0321</v>
          </cell>
          <cell r="B216" t="str">
            <v>Westborough</v>
          </cell>
          <cell r="C216">
            <v>0</v>
          </cell>
          <cell r="D216">
            <v>110.59701492537312</v>
          </cell>
          <cell r="E216">
            <v>3315</v>
          </cell>
          <cell r="F216">
            <v>3.3362598770851619</v>
          </cell>
          <cell r="G216" t="str">
            <v>Yes</v>
          </cell>
          <cell r="H216" t="str">
            <v>No</v>
          </cell>
          <cell r="I216" t="str">
            <v>No</v>
          </cell>
          <cell r="J216">
            <v>84726.963729836571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 t="str">
            <v>0322</v>
          </cell>
          <cell r="B217" t="str">
            <v>West Boylston</v>
          </cell>
          <cell r="C217">
            <v>0</v>
          </cell>
          <cell r="D217">
            <v>63.670588235294112</v>
          </cell>
          <cell r="E217">
            <v>935</v>
          </cell>
          <cell r="F217">
            <v>6.8096885813148784</v>
          </cell>
          <cell r="G217" t="str">
            <v>Yes</v>
          </cell>
          <cell r="H217" t="str">
            <v>No</v>
          </cell>
          <cell r="I217" t="str">
            <v>Yes</v>
          </cell>
          <cell r="J217">
            <v>41543.56826593892</v>
          </cell>
          <cell r="K217">
            <v>0</v>
          </cell>
          <cell r="L217">
            <v>17255.745836213897</v>
          </cell>
          <cell r="M217">
            <v>18272.460889579535</v>
          </cell>
          <cell r="N217">
            <v>35528.206725793432</v>
          </cell>
        </row>
        <row r="218">
          <cell r="A218" t="str">
            <v>0323</v>
          </cell>
          <cell r="B218" t="str">
            <v>West Bridgewater</v>
          </cell>
          <cell r="C218">
            <v>0</v>
          </cell>
          <cell r="D218">
            <v>58.642512077294676</v>
          </cell>
          <cell r="E218">
            <v>1057</v>
          </cell>
          <cell r="F218">
            <v>5.5480143876343115</v>
          </cell>
          <cell r="G218" t="str">
            <v>Yes</v>
          </cell>
          <cell r="H218" t="str">
            <v>No</v>
          </cell>
          <cell r="I218" t="str">
            <v>Yes</v>
          </cell>
          <cell r="J218">
            <v>51938.785803275765</v>
          </cell>
          <cell r="K218">
            <v>0</v>
          </cell>
          <cell r="L218">
            <v>18561.593709786186</v>
          </cell>
          <cell r="M218">
            <v>19692.547228321459</v>
          </cell>
          <cell r="N218">
            <v>38254.140938107645</v>
          </cell>
        </row>
        <row r="219">
          <cell r="A219" t="str">
            <v>0325</v>
          </cell>
          <cell r="B219" t="str">
            <v>Westfield</v>
          </cell>
          <cell r="C219">
            <v>0</v>
          </cell>
          <cell r="D219">
            <v>936.34201123021933</v>
          </cell>
          <cell r="E219">
            <v>6112</v>
          </cell>
          <cell r="F219">
            <v>15.319731859133171</v>
          </cell>
          <cell r="G219" t="str">
            <v>Yes</v>
          </cell>
          <cell r="H219" t="str">
            <v>Yes</v>
          </cell>
          <cell r="I219" t="str">
            <v>Yes</v>
          </cell>
          <cell r="J219">
            <v>599519.96272838535</v>
          </cell>
          <cell r="K219">
            <v>175563.22247737116</v>
          </cell>
          <cell r="L219">
            <v>288023.12019641971</v>
          </cell>
          <cell r="M219">
            <v>305052.19039028697</v>
          </cell>
          <cell r="N219">
            <v>593075.31058670674</v>
          </cell>
        </row>
        <row r="220">
          <cell r="A220" t="str">
            <v>0326</v>
          </cell>
          <cell r="B220" t="str">
            <v>Westford</v>
          </cell>
          <cell r="C220">
            <v>0</v>
          </cell>
          <cell r="D220">
            <v>103.11870503597123</v>
          </cell>
          <cell r="E220">
            <v>5314</v>
          </cell>
          <cell r="F220">
            <v>1.9405100684224921</v>
          </cell>
          <cell r="G220" t="str">
            <v>No</v>
          </cell>
          <cell r="H220" t="str">
            <v>No</v>
          </cell>
          <cell r="I220" t="str">
            <v>No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 t="str">
            <v>0327</v>
          </cell>
          <cell r="B221" t="str">
            <v>Westhampton</v>
          </cell>
          <cell r="C221">
            <v>0</v>
          </cell>
          <cell r="D221">
            <v>6</v>
          </cell>
          <cell r="E221">
            <v>114</v>
          </cell>
          <cell r="F221">
            <v>5.2631578947368416</v>
          </cell>
          <cell r="G221" t="str">
            <v>No</v>
          </cell>
          <cell r="H221" t="str">
            <v>No</v>
          </cell>
          <cell r="I221" t="str">
            <v>No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 t="str">
            <v>0330</v>
          </cell>
          <cell r="B222" t="str">
            <v>Weston</v>
          </cell>
          <cell r="C222">
            <v>0</v>
          </cell>
          <cell r="D222">
            <v>151</v>
          </cell>
          <cell r="E222">
            <v>2649</v>
          </cell>
          <cell r="F222">
            <v>5.7002642506606263</v>
          </cell>
          <cell r="G222" t="str">
            <v>Yes</v>
          </cell>
          <cell r="H222" t="str">
            <v>No</v>
          </cell>
          <cell r="I222" t="str">
            <v>Yes</v>
          </cell>
          <cell r="J222">
            <v>83522.563251009124</v>
          </cell>
          <cell r="K222">
            <v>0</v>
          </cell>
          <cell r="L222">
            <v>40933.189295089942</v>
          </cell>
          <cell r="M222">
            <v>43355.652820533971</v>
          </cell>
          <cell r="N222">
            <v>84288.842115623906</v>
          </cell>
        </row>
        <row r="223">
          <cell r="A223" t="str">
            <v>0331</v>
          </cell>
          <cell r="B223" t="str">
            <v>Westport</v>
          </cell>
          <cell r="C223">
            <v>0</v>
          </cell>
          <cell r="D223">
            <v>144.62234042553197</v>
          </cell>
          <cell r="E223">
            <v>2072</v>
          </cell>
          <cell r="F223">
            <v>6.9798426846299222</v>
          </cell>
          <cell r="G223" t="str">
            <v>Yes</v>
          </cell>
          <cell r="H223" t="str">
            <v>No</v>
          </cell>
          <cell r="I223" t="str">
            <v>Yes</v>
          </cell>
          <cell r="J223">
            <v>108352.0613484224</v>
          </cell>
          <cell r="K223">
            <v>0</v>
          </cell>
          <cell r="L223">
            <v>39209.218827047865</v>
          </cell>
          <cell r="M223">
            <v>41534.507615275099</v>
          </cell>
          <cell r="N223">
            <v>80743.726442322964</v>
          </cell>
        </row>
        <row r="224">
          <cell r="A224" t="str">
            <v>0332</v>
          </cell>
          <cell r="B224" t="str">
            <v>West Springfield</v>
          </cell>
          <cell r="C224">
            <v>0</v>
          </cell>
          <cell r="D224">
            <v>772.23847802786656</v>
          </cell>
          <cell r="E224">
            <v>3962</v>
          </cell>
          <cell r="F224">
            <v>19.491127663499913</v>
          </cell>
          <cell r="G224" t="str">
            <v>Yes</v>
          </cell>
          <cell r="H224" t="str">
            <v>Yes</v>
          </cell>
          <cell r="I224" t="str">
            <v>Yes</v>
          </cell>
          <cell r="J224">
            <v>487001.31199884997</v>
          </cell>
          <cell r="K224">
            <v>144662.58712588105</v>
          </cell>
          <cell r="L224">
            <v>241091.94421427062</v>
          </cell>
          <cell r="M224">
            <v>244108.01564008748</v>
          </cell>
          <cell r="N224">
            <v>485199.95985435811</v>
          </cell>
        </row>
        <row r="225">
          <cell r="A225" t="str">
            <v>0335</v>
          </cell>
          <cell r="B225" t="str">
            <v>Westwood</v>
          </cell>
          <cell r="C225">
            <v>0</v>
          </cell>
          <cell r="D225">
            <v>61</v>
          </cell>
          <cell r="E225">
            <v>3386</v>
          </cell>
          <cell r="F225">
            <v>1.8015357353809804</v>
          </cell>
          <cell r="G225" t="str">
            <v>No</v>
          </cell>
          <cell r="H225" t="str">
            <v>No</v>
          </cell>
          <cell r="I225" t="str">
            <v>No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 t="str">
            <v>0336</v>
          </cell>
          <cell r="B226" t="str">
            <v>Weymouth</v>
          </cell>
          <cell r="C226">
            <v>0</v>
          </cell>
          <cell r="D226">
            <v>656.41273584905605</v>
          </cell>
          <cell r="E226">
            <v>7446</v>
          </cell>
          <cell r="F226">
            <v>8.8156424368661828</v>
          </cell>
          <cell r="G226" t="str">
            <v>Yes</v>
          </cell>
          <cell r="H226" t="str">
            <v>No</v>
          </cell>
          <cell r="I226" t="str">
            <v>Yes</v>
          </cell>
          <cell r="J226">
            <v>427966.83190817497</v>
          </cell>
          <cell r="K226">
            <v>0</v>
          </cell>
          <cell r="L226">
            <v>177917.26555338578</v>
          </cell>
          <cell r="M226">
            <v>188419.52499211565</v>
          </cell>
          <cell r="N226">
            <v>366336.7905455014</v>
          </cell>
        </row>
        <row r="227">
          <cell r="A227" t="str">
            <v>0337</v>
          </cell>
          <cell r="B227" t="str">
            <v>Whately</v>
          </cell>
          <cell r="C227">
            <v>0</v>
          </cell>
          <cell r="D227">
            <v>5.7692307692307692</v>
          </cell>
          <cell r="E227">
            <v>78</v>
          </cell>
          <cell r="F227">
            <v>7.3964497041420119</v>
          </cell>
          <cell r="G227" t="str">
            <v>No</v>
          </cell>
          <cell r="H227" t="str">
            <v>No</v>
          </cell>
          <cell r="I227" t="str">
            <v>No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 t="str">
            <v>0340</v>
          </cell>
          <cell r="B228" t="str">
            <v>Williamsburg</v>
          </cell>
          <cell r="C228">
            <v>0</v>
          </cell>
          <cell r="D228">
            <v>19</v>
          </cell>
          <cell r="E228">
            <v>147</v>
          </cell>
          <cell r="F228">
            <v>12.925170068027212</v>
          </cell>
          <cell r="G228" t="str">
            <v>Yes</v>
          </cell>
          <cell r="H228" t="str">
            <v>No</v>
          </cell>
          <cell r="I228" t="str">
            <v>Yes</v>
          </cell>
          <cell r="J228">
            <v>11461.41558824124</v>
          </cell>
          <cell r="K228">
            <v>0</v>
          </cell>
          <cell r="L228">
            <v>5147.4333564237895</v>
          </cell>
          <cell r="M228">
            <v>5448.6713040688201</v>
          </cell>
          <cell r="N228">
            <v>10596.104660492609</v>
          </cell>
        </row>
        <row r="229">
          <cell r="A229" t="str">
            <v>0341</v>
          </cell>
          <cell r="B229" t="str">
            <v>Williamstown</v>
          </cell>
          <cell r="C229">
            <v>0</v>
          </cell>
          <cell r="D229">
            <v>28</v>
          </cell>
          <cell r="E229">
            <v>320</v>
          </cell>
          <cell r="F229">
            <v>8.75</v>
          </cell>
          <cell r="G229" t="str">
            <v>Yes</v>
          </cell>
          <cell r="H229" t="str">
            <v>No</v>
          </cell>
          <cell r="I229" t="str">
            <v>Yes</v>
          </cell>
          <cell r="J229">
            <v>18461.324669672293</v>
          </cell>
          <cell r="K229">
            <v>0</v>
          </cell>
          <cell r="L229">
            <v>7588.9495521485815</v>
          </cell>
          <cell r="M229">
            <v>8036.6512110212525</v>
          </cell>
          <cell r="N229">
            <v>15625.600763169834</v>
          </cell>
        </row>
        <row r="230">
          <cell r="A230" t="str">
            <v>0342</v>
          </cell>
          <cell r="B230" t="str">
            <v>Wilmington</v>
          </cell>
          <cell r="C230">
            <v>0</v>
          </cell>
          <cell r="D230">
            <v>161.55124653739617</v>
          </cell>
          <cell r="E230">
            <v>4080</v>
          </cell>
          <cell r="F230">
            <v>3.9595893759165732</v>
          </cell>
          <cell r="G230" t="str">
            <v>Yes</v>
          </cell>
          <cell r="H230" t="str">
            <v>No</v>
          </cell>
          <cell r="I230" t="str">
            <v>No</v>
          </cell>
          <cell r="J230">
            <v>106501.90177559727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 t="str">
            <v>0343</v>
          </cell>
          <cell r="B231" t="str">
            <v>Winchendon</v>
          </cell>
          <cell r="C231">
            <v>0</v>
          </cell>
          <cell r="D231">
            <v>250.67028985507247</v>
          </cell>
          <cell r="E231">
            <v>1689</v>
          </cell>
          <cell r="F231">
            <v>14.841343389879958</v>
          </cell>
          <cell r="G231" t="str">
            <v>Yes</v>
          </cell>
          <cell r="H231" t="str">
            <v>Yes</v>
          </cell>
          <cell r="I231" t="str">
            <v>Yes</v>
          </cell>
          <cell r="J231">
            <v>187629.99949692615</v>
          </cell>
          <cell r="K231">
            <v>47684.3139648867</v>
          </cell>
          <cell r="L231">
            <v>73947.129820639428</v>
          </cell>
          <cell r="M231">
            <v>75747.858568103664</v>
          </cell>
          <cell r="N231">
            <v>149694.98838874308</v>
          </cell>
        </row>
        <row r="232">
          <cell r="A232" t="str">
            <v>0344</v>
          </cell>
          <cell r="B232" t="str">
            <v>Winchester</v>
          </cell>
          <cell r="C232">
            <v>0</v>
          </cell>
          <cell r="D232">
            <v>129.86580086580088</v>
          </cell>
          <cell r="E232">
            <v>4727</v>
          </cell>
          <cell r="F232">
            <v>2.7473196713729822</v>
          </cell>
          <cell r="G232" t="str">
            <v>Yes</v>
          </cell>
          <cell r="H232" t="str">
            <v>No</v>
          </cell>
          <cell r="I232" t="str">
            <v>No</v>
          </cell>
          <cell r="J232">
            <v>95636.517614453565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 t="str">
            <v>0346</v>
          </cell>
          <cell r="B233" t="str">
            <v>Winthrop</v>
          </cell>
          <cell r="C233">
            <v>0</v>
          </cell>
          <cell r="D233">
            <v>289.82608695652186</v>
          </cell>
          <cell r="E233">
            <v>2324</v>
          </cell>
          <cell r="F233">
            <v>12.471002020504383</v>
          </cell>
          <cell r="G233" t="str">
            <v>Yes</v>
          </cell>
          <cell r="H233" t="str">
            <v>Yes</v>
          </cell>
          <cell r="I233" t="str">
            <v>Yes</v>
          </cell>
          <cell r="J233">
            <v>182433.18232506412</v>
          </cell>
          <cell r="K233">
            <v>42028.304472563781</v>
          </cell>
          <cell r="L233">
            <v>78541.740122288786</v>
          </cell>
          <cell r="M233">
            <v>83162.78802008873</v>
          </cell>
          <cell r="N233">
            <v>161704.5281423775</v>
          </cell>
        </row>
        <row r="234">
          <cell r="A234" t="str">
            <v>0347</v>
          </cell>
          <cell r="B234" t="str">
            <v>Woburn</v>
          </cell>
          <cell r="C234">
            <v>0</v>
          </cell>
          <cell r="D234">
            <v>463.96088019559875</v>
          </cell>
          <cell r="E234">
            <v>5126</v>
          </cell>
          <cell r="F234">
            <v>9.0511291493483963</v>
          </cell>
          <cell r="G234" t="str">
            <v>Yes</v>
          </cell>
          <cell r="H234" t="str">
            <v>No</v>
          </cell>
          <cell r="I234" t="str">
            <v>Yes</v>
          </cell>
          <cell r="J234">
            <v>292187.52599089924</v>
          </cell>
          <cell r="K234">
            <v>0</v>
          </cell>
          <cell r="L234">
            <v>125718.67871919215</v>
          </cell>
          <cell r="M234">
            <v>133102.2960366577</v>
          </cell>
          <cell r="N234">
            <v>258820.97475584986</v>
          </cell>
        </row>
        <row r="235">
          <cell r="A235" t="str">
            <v>0348</v>
          </cell>
          <cell r="B235" t="str">
            <v>Worcester</v>
          </cell>
          <cell r="C235">
            <v>0</v>
          </cell>
          <cell r="D235">
            <v>5281.6941920189638</v>
          </cell>
          <cell r="E235">
            <v>24251</v>
          </cell>
          <cell r="F235">
            <v>21.779284120320664</v>
          </cell>
          <cell r="G235" t="str">
            <v>Yes</v>
          </cell>
          <cell r="H235" t="str">
            <v>Yes</v>
          </cell>
          <cell r="I235" t="str">
            <v>Yes</v>
          </cell>
          <cell r="J235">
            <v>4439661.0767457187</v>
          </cell>
          <cell r="K235">
            <v>1129334.0112732907</v>
          </cell>
          <cell r="L235">
            <v>2831489.1425361829</v>
          </cell>
          <cell r="M235">
            <v>3296902.448224355</v>
          </cell>
          <cell r="N235">
            <v>6128391.5907605384</v>
          </cell>
        </row>
        <row r="236">
          <cell r="A236" t="str">
            <v>0349</v>
          </cell>
          <cell r="B236" t="str">
            <v>Worthington</v>
          </cell>
          <cell r="C236">
            <v>0</v>
          </cell>
          <cell r="D236">
            <v>11.818181818181818</v>
          </cell>
          <cell r="E236">
            <v>118</v>
          </cell>
          <cell r="F236">
            <v>10.015408320493066</v>
          </cell>
          <cell r="G236" t="str">
            <v>Yes</v>
          </cell>
          <cell r="H236" t="str">
            <v>Yes</v>
          </cell>
          <cell r="I236" t="str">
            <v>Yes</v>
          </cell>
          <cell r="J236">
            <v>9149.6133415321492</v>
          </cell>
          <cell r="K236">
            <v>2683.1134602907027</v>
          </cell>
          <cell r="L236">
            <v>3803.6513079457054</v>
          </cell>
          <cell r="M236">
            <v>4023.38637811443</v>
          </cell>
          <cell r="N236">
            <v>7827.0376860601355</v>
          </cell>
        </row>
        <row r="237">
          <cell r="A237" t="str">
            <v>0350</v>
          </cell>
          <cell r="B237" t="str">
            <v>Wrentham</v>
          </cell>
          <cell r="C237">
            <v>0</v>
          </cell>
          <cell r="D237">
            <v>29.454545454545446</v>
          </cell>
          <cell r="E237">
            <v>1150</v>
          </cell>
          <cell r="F237">
            <v>2.5612648221343863</v>
          </cell>
          <cell r="G237" t="str">
            <v>Yes</v>
          </cell>
          <cell r="H237" t="str">
            <v>No</v>
          </cell>
          <cell r="I237" t="str">
            <v>No</v>
          </cell>
          <cell r="J237">
            <v>22638.788199168841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 t="str">
            <v>0406</v>
          </cell>
          <cell r="B238" t="str">
            <v>Northampton-Smith Vocational Agricultural</v>
          </cell>
          <cell r="C238">
            <v>0</v>
          </cell>
          <cell r="D238">
            <v>78.666220803470409</v>
          </cell>
          <cell r="E238">
            <v>498</v>
          </cell>
          <cell r="F238">
            <v>15.796429880214941</v>
          </cell>
          <cell r="G238" t="str">
            <v>Yes</v>
          </cell>
          <cell r="H238" t="str">
            <v>Yes</v>
          </cell>
          <cell r="I238" t="str">
            <v>Yes</v>
          </cell>
          <cell r="J238">
            <v>55537.0688260717</v>
          </cell>
          <cell r="K238">
            <v>9331.193591099689</v>
          </cell>
          <cell r="L238">
            <v>22768.757782375222</v>
          </cell>
          <cell r="M238">
            <v>24362.287760932977</v>
          </cell>
          <cell r="N238">
            <v>47131.045543308195</v>
          </cell>
        </row>
        <row r="239">
          <cell r="A239" t="str">
            <v>0407</v>
          </cell>
          <cell r="B239" t="str">
            <v>Dudley Street Neighborhood Charter School (District)</v>
          </cell>
          <cell r="C239">
            <v>0</v>
          </cell>
          <cell r="D239">
            <v>83.525966604409987</v>
          </cell>
          <cell r="E239">
            <v>245</v>
          </cell>
          <cell r="F239">
            <v>34.092231267106115</v>
          </cell>
          <cell r="G239" t="str">
            <v>Yes</v>
          </cell>
          <cell r="H239" t="str">
            <v>Yes</v>
          </cell>
          <cell r="I239" t="str">
            <v>Yes</v>
          </cell>
          <cell r="J239">
            <v>60503.629503974611</v>
          </cell>
          <cell r="K239">
            <v>15850.120916266893</v>
          </cell>
          <cell r="L239">
            <v>51019.522105465396</v>
          </cell>
          <cell r="M239">
            <v>69034.536754819244</v>
          </cell>
          <cell r="N239">
            <v>120054.05886028464</v>
          </cell>
        </row>
        <row r="240">
          <cell r="A240" t="str">
            <v>0409</v>
          </cell>
          <cell r="B240" t="str">
            <v>Alma del Mar Charter School (District)</v>
          </cell>
          <cell r="C240">
            <v>0</v>
          </cell>
          <cell r="D240">
            <v>90.015890223475111</v>
          </cell>
          <cell r="E240">
            <v>413</v>
          </cell>
          <cell r="F240">
            <v>21.795615066216733</v>
          </cell>
          <cell r="G240" t="str">
            <v>Yes</v>
          </cell>
          <cell r="H240" t="str">
            <v>Yes</v>
          </cell>
          <cell r="I240" t="str">
            <v>Yes</v>
          </cell>
          <cell r="J240">
            <v>78975.164673375373</v>
          </cell>
          <cell r="K240">
            <v>19457.340225493943</v>
          </cell>
          <cell r="L240">
            <v>39788.37619661889</v>
          </cell>
          <cell r="M240">
            <v>47190.146071066003</v>
          </cell>
          <cell r="N240">
            <v>86978.522267684893</v>
          </cell>
        </row>
        <row r="241">
          <cell r="A241" t="str">
            <v>0410</v>
          </cell>
          <cell r="B241" t="str">
            <v>Excel Academy Charter (District)</v>
          </cell>
          <cell r="C241">
            <v>1</v>
          </cell>
          <cell r="D241">
            <v>264.45953227369449</v>
          </cell>
          <cell r="E241">
            <v>1127</v>
          </cell>
          <cell r="F241">
            <v>23.46579700742631</v>
          </cell>
          <cell r="G241" t="str">
            <v>Yes</v>
          </cell>
          <cell r="H241" t="str">
            <v>Yes</v>
          </cell>
          <cell r="I241" t="str">
            <v>Yes</v>
          </cell>
          <cell r="J241">
            <v>215988.90705097784</v>
          </cell>
          <cell r="K241">
            <v>54739.379289746859</v>
          </cell>
          <cell r="L241">
            <v>140431.25874640961</v>
          </cell>
          <cell r="M241">
            <v>178813.99864087929</v>
          </cell>
          <cell r="N241">
            <v>319245.2573872889</v>
          </cell>
        </row>
        <row r="242">
          <cell r="A242" t="str">
            <v>0411</v>
          </cell>
          <cell r="B242" t="str">
            <v>Boston Green Academy Horace Mann Charter School (District)</v>
          </cell>
          <cell r="C242">
            <v>0</v>
          </cell>
          <cell r="D242">
            <v>191.20998156389899</v>
          </cell>
          <cell r="E242">
            <v>471</v>
          </cell>
          <cell r="F242">
            <v>40.596599058152655</v>
          </cell>
          <cell r="G242" t="str">
            <v>Yes</v>
          </cell>
          <cell r="H242" t="str">
            <v>Yes</v>
          </cell>
          <cell r="I242" t="str">
            <v>Yes</v>
          </cell>
          <cell r="J242">
            <v>128702.01482380131</v>
          </cell>
          <cell r="K242">
            <v>36110.852712419328</v>
          </cell>
          <cell r="L242">
            <v>116666.66855885946</v>
          </cell>
          <cell r="M242">
            <v>157806.78536254785</v>
          </cell>
          <cell r="N242">
            <v>274473.45392140729</v>
          </cell>
        </row>
        <row r="243">
          <cell r="A243" t="str">
            <v>0412</v>
          </cell>
          <cell r="B243" t="str">
            <v>Academy Of the Pacific Rim Charter Public (District)</v>
          </cell>
          <cell r="C243">
            <v>0</v>
          </cell>
          <cell r="D243">
            <v>123.93101447497918</v>
          </cell>
          <cell r="E243">
            <v>524</v>
          </cell>
          <cell r="F243">
            <v>23.650956960873888</v>
          </cell>
          <cell r="G243" t="str">
            <v>Yes</v>
          </cell>
          <cell r="H243" t="str">
            <v>Yes</v>
          </cell>
          <cell r="I243" t="str">
            <v>Yes</v>
          </cell>
          <cell r="J243">
            <v>77066.481624818887</v>
          </cell>
          <cell r="K243">
            <v>22562.722299366771</v>
          </cell>
          <cell r="L243">
            <v>74340.791442664937</v>
          </cell>
          <cell r="M243">
            <v>100195.73701699983</v>
          </cell>
          <cell r="N243">
            <v>174536.52845966478</v>
          </cell>
        </row>
        <row r="244">
          <cell r="A244" t="str">
            <v>0413</v>
          </cell>
          <cell r="B244" t="str">
            <v>Four Rivers Charter Public (District)</v>
          </cell>
          <cell r="C244">
            <v>0</v>
          </cell>
          <cell r="D244">
            <v>29.742713441235093</v>
          </cell>
          <cell r="E244">
            <v>222</v>
          </cell>
          <cell r="F244">
            <v>13.397618667223016</v>
          </cell>
          <cell r="G244" t="str">
            <v>Yes</v>
          </cell>
          <cell r="H244" t="str">
            <v>Yes</v>
          </cell>
          <cell r="I244" t="str">
            <v>Yes</v>
          </cell>
          <cell r="J244">
            <v>19745.70506109183</v>
          </cell>
          <cell r="K244">
            <v>3540.1437169007463</v>
          </cell>
          <cell r="L244">
            <v>8959.0737433055838</v>
          </cell>
          <cell r="M244">
            <v>9165.3195749043934</v>
          </cell>
          <cell r="N244">
            <v>18124.393318209979</v>
          </cell>
        </row>
        <row r="245">
          <cell r="A245" t="str">
            <v>0414</v>
          </cell>
          <cell r="B245" t="str">
            <v>Berkshire Arts and Technology Charter Public (District)</v>
          </cell>
          <cell r="C245">
            <v>0</v>
          </cell>
          <cell r="D245">
            <v>57.692950395637098</v>
          </cell>
          <cell r="E245">
            <v>354</v>
          </cell>
          <cell r="F245">
            <v>16.297443614586751</v>
          </cell>
          <cell r="G245" t="str">
            <v>Yes</v>
          </cell>
          <cell r="H245" t="str">
            <v>Yes</v>
          </cell>
          <cell r="I245" t="str">
            <v>Yes</v>
          </cell>
          <cell r="J245">
            <v>45610.514641405753</v>
          </cell>
          <cell r="K245">
            <v>11082.79066965036</v>
          </cell>
          <cell r="L245">
            <v>19567.568729018254</v>
          </cell>
          <cell r="M245">
            <v>20464.011581234932</v>
          </cell>
          <cell r="N245">
            <v>40031.580310253186</v>
          </cell>
        </row>
        <row r="246">
          <cell r="A246" t="str">
            <v>0416</v>
          </cell>
          <cell r="B246" t="str">
            <v>Boston Preparatory Charter Public (District)</v>
          </cell>
          <cell r="C246">
            <v>1</v>
          </cell>
          <cell r="D246">
            <v>117.4456211846814</v>
          </cell>
          <cell r="E246">
            <v>463</v>
          </cell>
          <cell r="F246">
            <v>25.366224877900951</v>
          </cell>
          <cell r="G246" t="str">
            <v>Yes</v>
          </cell>
          <cell r="H246" t="str">
            <v>Yes</v>
          </cell>
          <cell r="I246" t="str">
            <v>Yes</v>
          </cell>
          <cell r="J246">
            <v>88042.922634343748</v>
          </cell>
          <cell r="K246">
            <v>21646.799999999999</v>
          </cell>
          <cell r="L246">
            <v>70141.302886300677</v>
          </cell>
          <cell r="M246">
            <v>94775.204144008734</v>
          </cell>
          <cell r="N246">
            <v>164916.50703030941</v>
          </cell>
        </row>
        <row r="247">
          <cell r="A247" t="str">
            <v>0417</v>
          </cell>
          <cell r="B247" t="str">
            <v>Bridge Boston Charter School (District)</v>
          </cell>
          <cell r="C247">
            <v>0</v>
          </cell>
          <cell r="D247">
            <v>97.121131116366612</v>
          </cell>
          <cell r="E247">
            <v>272</v>
          </cell>
          <cell r="F247">
            <v>35.706298204546549</v>
          </cell>
          <cell r="G247" t="str">
            <v>Yes</v>
          </cell>
          <cell r="H247" t="str">
            <v>Yes</v>
          </cell>
          <cell r="I247" t="str">
            <v>Yes</v>
          </cell>
          <cell r="J247">
            <v>92601.758673767938</v>
          </cell>
          <cell r="K247">
            <v>26231.690291756753</v>
          </cell>
          <cell r="L247">
            <v>68202.143941621616</v>
          </cell>
          <cell r="M247">
            <v>88065.591975810792</v>
          </cell>
          <cell r="N247">
            <v>156267.73591743241</v>
          </cell>
        </row>
        <row r="248">
          <cell r="A248" t="str">
            <v>0418</v>
          </cell>
          <cell r="B248" t="str">
            <v>Christa McAuliffe Charter Public (District)</v>
          </cell>
          <cell r="C248">
            <v>0</v>
          </cell>
          <cell r="D248">
            <v>30.481397114750088</v>
          </cell>
          <cell r="E248">
            <v>395</v>
          </cell>
          <cell r="F248">
            <v>7.7168093961392623</v>
          </cell>
          <cell r="G248" t="str">
            <v>Yes</v>
          </cell>
          <cell r="H248" t="str">
            <v>No</v>
          </cell>
          <cell r="I248" t="str">
            <v>Yes</v>
          </cell>
          <cell r="J248">
            <v>19582.234439912379</v>
          </cell>
          <cell r="K248">
            <v>0</v>
          </cell>
          <cell r="L248">
            <v>9712.5730755879558</v>
          </cell>
          <cell r="M248">
            <v>10285.297665392765</v>
          </cell>
          <cell r="N248">
            <v>19997.870740980721</v>
          </cell>
        </row>
        <row r="249">
          <cell r="A249" t="str">
            <v>0419</v>
          </cell>
          <cell r="B249" t="str">
            <v>Helen Y. Davis Leadership Academy Charter Public (District)</v>
          </cell>
          <cell r="C249">
            <v>0</v>
          </cell>
          <cell r="D249">
            <v>74.516370406115755</v>
          </cell>
          <cell r="E249">
            <v>214</v>
          </cell>
          <cell r="F249">
            <v>34.820733834633529</v>
          </cell>
          <cell r="G249" t="str">
            <v>Yes</v>
          </cell>
          <cell r="H249" t="str">
            <v>Yes</v>
          </cell>
          <cell r="I249" t="str">
            <v>Yes</v>
          </cell>
          <cell r="J249">
            <v>49754.987999042161</v>
          </cell>
          <cell r="K249">
            <v>13572.124026877276</v>
          </cell>
          <cell r="L249">
            <v>43803.019762811047</v>
          </cell>
          <cell r="M249">
            <v>58766.299748529709</v>
          </cell>
          <cell r="N249">
            <v>102569.31951134076</v>
          </cell>
        </row>
        <row r="250">
          <cell r="A250" t="str">
            <v>0420</v>
          </cell>
          <cell r="B250" t="str">
            <v>Benjamin Banneker Charter Public (District)</v>
          </cell>
          <cell r="C250">
            <v>0</v>
          </cell>
          <cell r="D250">
            <v>80.674483887499278</v>
          </cell>
          <cell r="E250">
            <v>332</v>
          </cell>
          <cell r="F250">
            <v>24.299543339608213</v>
          </cell>
          <cell r="G250" t="str">
            <v>Yes</v>
          </cell>
          <cell r="H250" t="str">
            <v>Yes</v>
          </cell>
          <cell r="I250" t="str">
            <v>Yes</v>
          </cell>
          <cell r="J250">
            <v>61877.501942881681</v>
          </cell>
          <cell r="K250">
            <v>15151.455000000002</v>
          </cell>
          <cell r="L250">
            <v>32305.944260266173</v>
          </cell>
          <cell r="M250">
            <v>39030.622732359545</v>
          </cell>
          <cell r="N250">
            <v>71336.566992625711</v>
          </cell>
        </row>
        <row r="251">
          <cell r="A251" t="str">
            <v>0424</v>
          </cell>
          <cell r="B251" t="str">
            <v>Boston Day and Evening Academy Charter (District)</v>
          </cell>
          <cell r="C251">
            <v>0</v>
          </cell>
          <cell r="D251">
            <v>137.78736096785883</v>
          </cell>
          <cell r="E251">
            <v>404</v>
          </cell>
          <cell r="F251">
            <v>34.105782417786841</v>
          </cell>
          <cell r="G251" t="str">
            <v>Yes</v>
          </cell>
          <cell r="H251" t="str">
            <v>Yes</v>
          </cell>
          <cell r="I251" t="str">
            <v>Yes</v>
          </cell>
          <cell r="J251">
            <v>100601.41305641117</v>
          </cell>
          <cell r="K251">
            <v>25943.865540368166</v>
          </cell>
          <cell r="L251">
            <v>84173.488884807302</v>
          </cell>
          <cell r="M251">
            <v>113906.41106793024</v>
          </cell>
          <cell r="N251">
            <v>198079.89995273756</v>
          </cell>
        </row>
        <row r="252">
          <cell r="A252" t="str">
            <v>0426</v>
          </cell>
          <cell r="B252" t="str">
            <v>Community Day Charter Public School - Gateway (District)</v>
          </cell>
          <cell r="C252">
            <v>1</v>
          </cell>
          <cell r="D252">
            <v>67.161622433711742</v>
          </cell>
          <cell r="E252">
            <v>280</v>
          </cell>
          <cell r="F252">
            <v>23.986293726325624</v>
          </cell>
          <cell r="G252" t="str">
            <v>Yes</v>
          </cell>
          <cell r="H252" t="str">
            <v>Yes</v>
          </cell>
          <cell r="I252" t="str">
            <v>Yes</v>
          </cell>
          <cell r="J252">
            <v>70907.66103989922</v>
          </cell>
          <cell r="K252">
            <v>17993.034253521124</v>
          </cell>
          <cell r="L252">
            <v>35458.800104008667</v>
          </cell>
          <cell r="M252">
            <v>40513.750530413243</v>
          </cell>
          <cell r="N252">
            <v>75972.550634421903</v>
          </cell>
        </row>
        <row r="253">
          <cell r="A253" t="str">
            <v>0427</v>
          </cell>
          <cell r="B253" t="str">
            <v>Barnstable Community Horace Mann Charter Public (District)</v>
          </cell>
          <cell r="C253">
            <v>0</v>
          </cell>
          <cell r="D253">
            <v>53.519962827028046</v>
          </cell>
          <cell r="E253">
            <v>307</v>
          </cell>
          <cell r="F253">
            <v>17.433212647240406</v>
          </cell>
          <cell r="G253" t="str">
            <v>Yes</v>
          </cell>
          <cell r="H253" t="str">
            <v>Yes</v>
          </cell>
          <cell r="I253" t="str">
            <v>Yes</v>
          </cell>
          <cell r="J253">
            <v>40074.110784379023</v>
          </cell>
          <cell r="K253">
            <v>9305.6849999999995</v>
          </cell>
          <cell r="L253">
            <v>15124.54217537311</v>
          </cell>
          <cell r="M253">
            <v>16021.795499943728</v>
          </cell>
          <cell r="N253">
            <v>31146.337675316838</v>
          </cell>
        </row>
        <row r="254">
          <cell r="A254" t="str">
            <v>0428</v>
          </cell>
          <cell r="B254" t="str">
            <v>Brooke Charter School (District)</v>
          </cell>
          <cell r="C254">
            <v>0</v>
          </cell>
          <cell r="D254">
            <v>478.81714160061983</v>
          </cell>
          <cell r="E254">
            <v>1736</v>
          </cell>
          <cell r="F254">
            <v>27.581632580680864</v>
          </cell>
          <cell r="G254" t="str">
            <v>Yes</v>
          </cell>
          <cell r="H254" t="str">
            <v>Yes</v>
          </cell>
          <cell r="I254" t="str">
            <v>Yes</v>
          </cell>
          <cell r="J254">
            <v>300258.58880450611</v>
          </cell>
          <cell r="K254">
            <v>88634.101969211624</v>
          </cell>
          <cell r="L254">
            <v>283140.35688266065</v>
          </cell>
          <cell r="M254">
            <v>379097.38495533605</v>
          </cell>
          <cell r="N254">
            <v>662237.74183799676</v>
          </cell>
        </row>
        <row r="255">
          <cell r="A255" t="str">
            <v>0429</v>
          </cell>
          <cell r="B255" t="str">
            <v>KIPP Academy Lynn Charter (District)</v>
          </cell>
          <cell r="C255">
            <v>0</v>
          </cell>
          <cell r="D255">
            <v>263.53671750377913</v>
          </cell>
          <cell r="E255">
            <v>1336</v>
          </cell>
          <cell r="F255">
            <v>19.725802208366702</v>
          </cell>
          <cell r="G255" t="str">
            <v>Yes</v>
          </cell>
          <cell r="H255" t="str">
            <v>Yes</v>
          </cell>
          <cell r="I255" t="str">
            <v>Yes</v>
          </cell>
          <cell r="J255">
            <v>210396.6</v>
          </cell>
          <cell r="K255">
            <v>49296.6</v>
          </cell>
          <cell r="L255">
            <v>114048</v>
          </cell>
          <cell r="M255">
            <v>128864.7</v>
          </cell>
          <cell r="N255">
            <v>242912.7</v>
          </cell>
        </row>
        <row r="256">
          <cell r="A256" t="str">
            <v>0430</v>
          </cell>
          <cell r="B256" t="str">
            <v>Advanced Math and Science Academy Charter (District)</v>
          </cell>
          <cell r="C256">
            <v>0</v>
          </cell>
          <cell r="D256">
            <v>26.760906757541868</v>
          </cell>
          <cell r="E256">
            <v>993</v>
          </cell>
          <cell r="F256">
            <v>2.6949553632972676</v>
          </cell>
          <cell r="G256" t="str">
            <v>Yes</v>
          </cell>
          <cell r="H256" t="str">
            <v>No</v>
          </cell>
          <cell r="I256" t="str">
            <v>No</v>
          </cell>
          <cell r="J256">
            <v>16948.37332178374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 t="str">
            <v>0431</v>
          </cell>
          <cell r="B257" t="str">
            <v>Community Day Charter Public School - R. Kingman Webster (District)</v>
          </cell>
          <cell r="C257">
            <v>1</v>
          </cell>
          <cell r="D257">
            <v>68.736985292452701</v>
          </cell>
          <cell r="E257">
            <v>278</v>
          </cell>
          <cell r="F257">
            <v>24.725534277860682</v>
          </cell>
          <cell r="G257" t="str">
            <v>Yes</v>
          </cell>
          <cell r="H257" t="str">
            <v>Yes</v>
          </cell>
          <cell r="I257" t="str">
            <v>Yes</v>
          </cell>
          <cell r="J257">
            <v>55050.613831376475</v>
          </cell>
          <cell r="K257">
            <v>13616.060564104087</v>
          </cell>
          <cell r="L257">
            <v>34381.450086506899</v>
          </cell>
          <cell r="M257">
            <v>41799.65927078262</v>
          </cell>
          <cell r="N257">
            <v>76181.109357289519</v>
          </cell>
        </row>
        <row r="258">
          <cell r="A258" t="str">
            <v>0432</v>
          </cell>
          <cell r="B258" t="str">
            <v>Cape Cod Lighthouse Charter (District)</v>
          </cell>
          <cell r="C258">
            <v>0</v>
          </cell>
          <cell r="D258">
            <v>17.288267504190163</v>
          </cell>
          <cell r="E258">
            <v>242</v>
          </cell>
          <cell r="F258">
            <v>7.1439121918141169</v>
          </cell>
          <cell r="G258" t="str">
            <v>Yes</v>
          </cell>
          <cell r="H258" t="str">
            <v>No</v>
          </cell>
          <cell r="I258" t="str">
            <v>Yes</v>
          </cell>
          <cell r="J258">
            <v>11510.157803025435</v>
          </cell>
          <cell r="K258">
            <v>0</v>
          </cell>
          <cell r="L258">
            <v>5084.9383998144149</v>
          </cell>
          <cell r="M258">
            <v>5417.3967715530707</v>
          </cell>
          <cell r="N258">
            <v>10502.335171367486</v>
          </cell>
        </row>
        <row r="259">
          <cell r="A259" t="str">
            <v>0435</v>
          </cell>
          <cell r="B259" t="str">
            <v>Innovation Academy Charter (District)</v>
          </cell>
          <cell r="C259">
            <v>0</v>
          </cell>
          <cell r="D259">
            <v>31.682766203992905</v>
          </cell>
          <cell r="E259">
            <v>802</v>
          </cell>
          <cell r="F259">
            <v>3.9504696014953744</v>
          </cell>
          <cell r="G259" t="str">
            <v>Yes</v>
          </cell>
          <cell r="H259" t="str">
            <v>No</v>
          </cell>
          <cell r="I259" t="str">
            <v>No</v>
          </cell>
          <cell r="J259">
            <v>23887.524356929538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 t="str">
            <v>0436</v>
          </cell>
          <cell r="B260" t="str">
            <v>Community Charter School of Cambridge (District)</v>
          </cell>
          <cell r="C260">
            <v>0</v>
          </cell>
          <cell r="D260">
            <v>59.54304842117098</v>
          </cell>
          <cell r="E260">
            <v>365</v>
          </cell>
          <cell r="F260">
            <v>16.313163951005748</v>
          </cell>
          <cell r="G260" t="str">
            <v>Yes</v>
          </cell>
          <cell r="H260" t="str">
            <v>Yes</v>
          </cell>
          <cell r="I260" t="str">
            <v>Yes</v>
          </cell>
          <cell r="J260">
            <v>46678.263022709747</v>
          </cell>
          <cell r="K260">
            <v>10722.861000000001</v>
          </cell>
          <cell r="L260">
            <v>23659.500418482588</v>
          </cell>
          <cell r="M260">
            <v>29376.513000000003</v>
          </cell>
          <cell r="N260">
            <v>53036.013418482587</v>
          </cell>
        </row>
        <row r="261">
          <cell r="A261" t="str">
            <v>0437</v>
          </cell>
          <cell r="B261" t="str">
            <v>City on a Hill Charter Public School Circuit Street (District)</v>
          </cell>
          <cell r="C261">
            <v>0</v>
          </cell>
          <cell r="D261">
            <v>95.536021964031207</v>
          </cell>
          <cell r="E261">
            <v>283</v>
          </cell>
          <cell r="F261">
            <v>33.758311648067561</v>
          </cell>
          <cell r="G261" t="str">
            <v>Yes</v>
          </cell>
          <cell r="H261" t="str">
            <v>Yes</v>
          </cell>
          <cell r="I261" t="str">
            <v>Yes</v>
          </cell>
          <cell r="J261">
            <v>65841.663485717319</v>
          </cell>
          <cell r="K261">
            <v>17837.768300403422</v>
          </cell>
          <cell r="L261">
            <v>57785.759919201475</v>
          </cell>
          <cell r="M261">
            <v>78070.012456337674</v>
          </cell>
          <cell r="N261">
            <v>135855.77237553915</v>
          </cell>
        </row>
        <row r="262">
          <cell r="A262" t="str">
            <v>0438</v>
          </cell>
          <cell r="B262" t="str">
            <v>Codman Academy Charter Public (District)</v>
          </cell>
          <cell r="C262">
            <v>0</v>
          </cell>
          <cell r="D262">
            <v>105.34077353480568</v>
          </cell>
          <cell r="E262">
            <v>325</v>
          </cell>
          <cell r="F262">
            <v>32.41254570301713</v>
          </cell>
          <cell r="G262" t="str">
            <v>Yes</v>
          </cell>
          <cell r="H262" t="str">
            <v>Yes</v>
          </cell>
          <cell r="I262" t="str">
            <v>Yes</v>
          </cell>
          <cell r="J262">
            <v>74009.837921153143</v>
          </cell>
          <cell r="K262">
            <v>19686.198421481564</v>
          </cell>
          <cell r="L262">
            <v>64186.656872216059</v>
          </cell>
          <cell r="M262">
            <v>86815.774761179287</v>
          </cell>
          <cell r="N262">
            <v>151002.43163339535</v>
          </cell>
        </row>
        <row r="263">
          <cell r="A263" t="str">
            <v>0439</v>
          </cell>
          <cell r="B263" t="str">
            <v>Conservatory Lab Charter (District)</v>
          </cell>
          <cell r="C263">
            <v>0</v>
          </cell>
          <cell r="D263">
            <v>110.09537516592452</v>
          </cell>
          <cell r="E263">
            <v>399</v>
          </cell>
          <cell r="F263">
            <v>27.592825856121433</v>
          </cell>
          <cell r="G263" t="str">
            <v>Yes</v>
          </cell>
          <cell r="H263" t="str">
            <v>Yes</v>
          </cell>
          <cell r="I263" t="str">
            <v>Yes</v>
          </cell>
          <cell r="J263">
            <v>67095.469122828305</v>
          </cell>
          <cell r="K263">
            <v>20548.317063397579</v>
          </cell>
          <cell r="L263">
            <v>67166.795151595696</v>
          </cell>
          <cell r="M263">
            <v>90821.465300926939</v>
          </cell>
          <cell r="N263">
            <v>157988.26045252263</v>
          </cell>
        </row>
        <row r="264">
          <cell r="A264" t="str">
            <v>0440</v>
          </cell>
          <cell r="B264" t="str">
            <v>Community Day Charter Public School - Prospect (District)</v>
          </cell>
          <cell r="C264">
            <v>0</v>
          </cell>
          <cell r="D264">
            <v>88.330265209239712</v>
          </cell>
          <cell r="E264">
            <v>356</v>
          </cell>
          <cell r="F264">
            <v>24.811872249786436</v>
          </cell>
          <cell r="G264" t="str">
            <v>Yes</v>
          </cell>
          <cell r="H264" t="str">
            <v>Yes</v>
          </cell>
          <cell r="I264" t="str">
            <v>Yes</v>
          </cell>
          <cell r="J264">
            <v>59096.159816439358</v>
          </cell>
          <cell r="K264">
            <v>17092.913194711546</v>
          </cell>
          <cell r="L264">
            <v>43651.827881595505</v>
          </cell>
          <cell r="M264">
            <v>53096.487991882997</v>
          </cell>
          <cell r="N264">
            <v>96748.31587347851</v>
          </cell>
        </row>
        <row r="265">
          <cell r="A265" t="str">
            <v>0441</v>
          </cell>
          <cell r="B265" t="str">
            <v>Sabis International Charter (District)</v>
          </cell>
          <cell r="C265">
            <v>0</v>
          </cell>
          <cell r="D265">
            <v>309.3010541998662</v>
          </cell>
          <cell r="E265">
            <v>1574</v>
          </cell>
          <cell r="F265">
            <v>19.650638767462912</v>
          </cell>
          <cell r="G265" t="str">
            <v>Yes</v>
          </cell>
          <cell r="H265" t="str">
            <v>Yes</v>
          </cell>
          <cell r="I265" t="str">
            <v>Yes</v>
          </cell>
          <cell r="J265">
            <v>205595.18430430864</v>
          </cell>
          <cell r="K265">
            <v>57811.659194150503</v>
          </cell>
          <cell r="L265">
            <v>166729.24475254968</v>
          </cell>
          <cell r="M265">
            <v>208588.55304161087</v>
          </cell>
          <cell r="N265">
            <v>375317.79779416055</v>
          </cell>
        </row>
        <row r="266">
          <cell r="A266" t="str">
            <v>0444</v>
          </cell>
          <cell r="B266" t="str">
            <v>Neighborhood House Charter (District)</v>
          </cell>
          <cell r="C266">
            <v>1</v>
          </cell>
          <cell r="D266">
            <v>115.41194281645606</v>
          </cell>
          <cell r="E266">
            <v>495</v>
          </cell>
          <cell r="F266">
            <v>23.315544003324458</v>
          </cell>
          <cell r="G266" t="str">
            <v>Yes</v>
          </cell>
          <cell r="H266" t="str">
            <v>Yes</v>
          </cell>
          <cell r="I266" t="str">
            <v>Yes</v>
          </cell>
          <cell r="J266">
            <v>96727.083686006124</v>
          </cell>
          <cell r="K266">
            <v>26212.539302752302</v>
          </cell>
          <cell r="L266">
            <v>70077.380791886739</v>
          </cell>
          <cell r="M266">
            <v>94698.23323662435</v>
          </cell>
          <cell r="N266">
            <v>164775.6140285111</v>
          </cell>
        </row>
        <row r="267">
          <cell r="A267" t="str">
            <v>0445</v>
          </cell>
          <cell r="B267" t="str">
            <v>Abby Kelley Foster Charter Public (District)</v>
          </cell>
          <cell r="C267">
            <v>0</v>
          </cell>
          <cell r="D267">
            <v>212.76151536657005</v>
          </cell>
          <cell r="E267">
            <v>1425</v>
          </cell>
          <cell r="F267">
            <v>14.93063265730316</v>
          </cell>
          <cell r="G267" t="str">
            <v>Yes</v>
          </cell>
          <cell r="H267" t="str">
            <v>Yes</v>
          </cell>
          <cell r="I267" t="str">
            <v>Yes</v>
          </cell>
          <cell r="J267">
            <v>178218.82642634682</v>
          </cell>
          <cell r="K267">
            <v>44435.962103037651</v>
          </cell>
          <cell r="L267">
            <v>111239.4536524143</v>
          </cell>
          <cell r="M267">
            <v>129241.36462830214</v>
          </cell>
          <cell r="N267">
            <v>240480.81828071643</v>
          </cell>
        </row>
        <row r="268">
          <cell r="A268" t="str">
            <v>0446</v>
          </cell>
          <cell r="B268" t="str">
            <v>Foxborough Regional Charter (District)</v>
          </cell>
          <cell r="C268">
            <v>1</v>
          </cell>
          <cell r="D268">
            <v>118.9474936935184</v>
          </cell>
          <cell r="E268">
            <v>1469</v>
          </cell>
          <cell r="F268">
            <v>8.097174519640463</v>
          </cell>
          <cell r="G268" t="str">
            <v>Yes</v>
          </cell>
          <cell r="H268" t="str">
            <v>No</v>
          </cell>
          <cell r="I268" t="str">
            <v>Yes</v>
          </cell>
          <cell r="J268">
            <v>87153.096061768869</v>
          </cell>
          <cell r="K268">
            <v>0</v>
          </cell>
          <cell r="L268">
            <v>35008.881477090559</v>
          </cell>
          <cell r="M268">
            <v>38543.172020051003</v>
          </cell>
          <cell r="N268">
            <v>73552.053497141562</v>
          </cell>
        </row>
        <row r="269">
          <cell r="A269" t="str">
            <v>0447</v>
          </cell>
          <cell r="B269" t="str">
            <v>Benjamin Franklin Classical Charter Public (District)</v>
          </cell>
          <cell r="C269">
            <v>0</v>
          </cell>
          <cell r="D269">
            <v>10.593693273311263</v>
          </cell>
          <cell r="E269">
            <v>443</v>
          </cell>
          <cell r="F269">
            <v>2.3913528833659736</v>
          </cell>
          <cell r="G269" t="str">
            <v>Yes</v>
          </cell>
          <cell r="H269" t="str">
            <v>No</v>
          </cell>
          <cell r="I269" t="str">
            <v>No</v>
          </cell>
          <cell r="J269">
            <v>6640.6597107918014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 t="str">
            <v>0449</v>
          </cell>
          <cell r="B270" t="str">
            <v>Boston Collegiate Charter (District)</v>
          </cell>
          <cell r="C270">
            <v>0</v>
          </cell>
          <cell r="D270">
            <v>131.46974824746482</v>
          </cell>
          <cell r="E270">
            <v>700</v>
          </cell>
          <cell r="F270">
            <v>18.781392606780688</v>
          </cell>
          <cell r="G270" t="str">
            <v>Yes</v>
          </cell>
          <cell r="H270" t="str">
            <v>Yes</v>
          </cell>
          <cell r="I270" t="str">
            <v>Yes</v>
          </cell>
          <cell r="J270">
            <v>77338.231822055735</v>
          </cell>
          <cell r="K270">
            <v>24306.741436664994</v>
          </cell>
          <cell r="L270">
            <v>79453.397149895463</v>
          </cell>
          <cell r="M270">
            <v>107203.6681394421</v>
          </cell>
          <cell r="N270">
            <v>186657.06528933757</v>
          </cell>
        </row>
        <row r="271">
          <cell r="A271" t="str">
            <v>0450</v>
          </cell>
          <cell r="B271" t="str">
            <v>Hilltown Cooperative Charter Public (District)</v>
          </cell>
          <cell r="C271">
            <v>0</v>
          </cell>
          <cell r="D271">
            <v>16.105476004796486</v>
          </cell>
          <cell r="E271">
            <v>218</v>
          </cell>
          <cell r="F271">
            <v>7.3878330297231596</v>
          </cell>
          <cell r="G271" t="str">
            <v>Yes</v>
          </cell>
          <cell r="H271" t="str">
            <v>No</v>
          </cell>
          <cell r="I271" t="str">
            <v>Yes</v>
          </cell>
          <cell r="J271">
            <v>9840.1098370712043</v>
          </cell>
          <cell r="K271">
            <v>0</v>
          </cell>
          <cell r="L271">
            <v>4439.1349735516969</v>
          </cell>
          <cell r="M271">
            <v>4759.5606854489215</v>
          </cell>
          <cell r="N271">
            <v>9198.6956590006193</v>
          </cell>
        </row>
        <row r="272">
          <cell r="A272" t="str">
            <v>0452</v>
          </cell>
          <cell r="B272" t="str">
            <v>Edward M. Kennedy Academy for Health Careers (Horace Mann Charter) (District)</v>
          </cell>
          <cell r="C272">
            <v>0</v>
          </cell>
          <cell r="D272">
            <v>130.26130347020856</v>
          </cell>
          <cell r="E272">
            <v>380</v>
          </cell>
          <cell r="F272">
            <v>34.279290386896989</v>
          </cell>
          <cell r="G272" t="str">
            <v>Yes</v>
          </cell>
          <cell r="H272" t="str">
            <v>Yes</v>
          </cell>
          <cell r="I272" t="str">
            <v>Yes</v>
          </cell>
          <cell r="J272">
            <v>83721.71817066081</v>
          </cell>
          <cell r="K272">
            <v>24401.735549972225</v>
          </cell>
          <cell r="L272">
            <v>79418.44355811186</v>
          </cell>
          <cell r="M272">
            <v>107411.09143581016</v>
          </cell>
          <cell r="N272">
            <v>186829.53499392202</v>
          </cell>
        </row>
        <row r="273">
          <cell r="A273" t="str">
            <v>0453</v>
          </cell>
          <cell r="B273" t="str">
            <v>Holyoke Community Charter (District)</v>
          </cell>
          <cell r="C273">
            <v>0</v>
          </cell>
          <cell r="D273">
            <v>264.43824754209339</v>
          </cell>
          <cell r="E273">
            <v>702</v>
          </cell>
          <cell r="F273">
            <v>37.669266031637235</v>
          </cell>
          <cell r="G273" t="str">
            <v>Yes</v>
          </cell>
          <cell r="H273" t="str">
            <v>Yes</v>
          </cell>
          <cell r="I273" t="str">
            <v>Yes</v>
          </cell>
          <cell r="J273">
            <v>207231.77125155751</v>
          </cell>
          <cell r="K273">
            <v>57655.896624999987</v>
          </cell>
          <cell r="L273">
            <v>145026.696</v>
          </cell>
          <cell r="M273">
            <v>183800.62299999996</v>
          </cell>
          <cell r="N273">
            <v>328827.31899999996</v>
          </cell>
        </row>
        <row r="274">
          <cell r="A274" t="str">
            <v>0454</v>
          </cell>
          <cell r="B274" t="str">
            <v>Lawrence Family Development Charter (District)</v>
          </cell>
          <cell r="C274">
            <v>0</v>
          </cell>
          <cell r="D274">
            <v>181.71270900085221</v>
          </cell>
          <cell r="E274">
            <v>653</v>
          </cell>
          <cell r="F274">
            <v>27.827367381447505</v>
          </cell>
          <cell r="G274" t="str">
            <v>Yes</v>
          </cell>
          <cell r="H274" t="str">
            <v>Yes</v>
          </cell>
          <cell r="I274" t="str">
            <v>Yes</v>
          </cell>
          <cell r="J274">
            <v>130146.11776703104</v>
          </cell>
          <cell r="K274">
            <v>35759.948118178894</v>
          </cell>
          <cell r="L274">
            <v>90434.584042716946</v>
          </cell>
          <cell r="M274">
            <v>109974.90767684771</v>
          </cell>
          <cell r="N274">
            <v>200409.49171956466</v>
          </cell>
        </row>
        <row r="275">
          <cell r="A275" t="str">
            <v>0455</v>
          </cell>
          <cell r="B275" t="str">
            <v>Hill View Montessori Charter Public (District)</v>
          </cell>
          <cell r="C275">
            <v>0</v>
          </cell>
          <cell r="D275">
            <v>22.422050943542754</v>
          </cell>
          <cell r="E275">
            <v>303</v>
          </cell>
          <cell r="F275">
            <v>7.4000168130504136</v>
          </cell>
          <cell r="G275" t="str">
            <v>Yes</v>
          </cell>
          <cell r="H275" t="str">
            <v>No</v>
          </cell>
          <cell r="I275" t="str">
            <v>Yes</v>
          </cell>
          <cell r="J275">
            <v>15801.237590578112</v>
          </cell>
          <cell r="K275">
            <v>0</v>
          </cell>
          <cell r="L275">
            <v>7728.2654931540565</v>
          </cell>
          <cell r="M275">
            <v>8185.3756696454848</v>
          </cell>
          <cell r="N275">
            <v>15913.64116279954</v>
          </cell>
        </row>
        <row r="276">
          <cell r="A276" t="str">
            <v>0456</v>
          </cell>
          <cell r="B276" t="str">
            <v>Lowell Community Charter Public (District)</v>
          </cell>
          <cell r="C276">
            <v>0</v>
          </cell>
          <cell r="D276">
            <v>138.80319862280922</v>
          </cell>
          <cell r="E276">
            <v>773</v>
          </cell>
          <cell r="F276">
            <v>17.956429317310377</v>
          </cell>
          <cell r="G276" t="str">
            <v>Yes</v>
          </cell>
          <cell r="H276" t="str">
            <v>Yes</v>
          </cell>
          <cell r="I276" t="str">
            <v>Yes</v>
          </cell>
          <cell r="J276">
            <v>119406.1428372738</v>
          </cell>
          <cell r="K276">
            <v>28826.118000000006</v>
          </cell>
          <cell r="L276">
            <v>58297.315388595336</v>
          </cell>
          <cell r="M276">
            <v>65088.416441349713</v>
          </cell>
          <cell r="N276">
            <v>123385.73182994506</v>
          </cell>
        </row>
        <row r="277">
          <cell r="A277" t="str">
            <v>0458</v>
          </cell>
          <cell r="B277" t="str">
            <v>Lowell Middlesex Academy Charter (District)</v>
          </cell>
          <cell r="C277">
            <v>0</v>
          </cell>
          <cell r="D277">
            <v>23.843042152201065</v>
          </cell>
          <cell r="E277">
            <v>91</v>
          </cell>
          <cell r="F277">
            <v>26.201145222198974</v>
          </cell>
          <cell r="G277" t="str">
            <v>Yes</v>
          </cell>
          <cell r="H277" t="str">
            <v>Yes</v>
          </cell>
          <cell r="I277" t="str">
            <v>Yes</v>
          </cell>
          <cell r="J277">
            <v>21058.565066905936</v>
          </cell>
          <cell r="K277">
            <v>4613.8410000000003</v>
          </cell>
          <cell r="L277">
            <v>10031.040000000001</v>
          </cell>
          <cell r="M277">
            <v>11390.625</v>
          </cell>
          <cell r="N277">
            <v>21421.665000000001</v>
          </cell>
        </row>
        <row r="278">
          <cell r="A278" t="str">
            <v>0463</v>
          </cell>
          <cell r="B278" t="str">
            <v>KIPP Academy Boston Charter School (District)</v>
          </cell>
          <cell r="C278">
            <v>0</v>
          </cell>
          <cell r="D278">
            <v>223.75204192568228</v>
          </cell>
          <cell r="E278">
            <v>558</v>
          </cell>
          <cell r="F278">
            <v>40.098932244745924</v>
          </cell>
          <cell r="G278" t="str">
            <v>Yes</v>
          </cell>
          <cell r="H278" t="str">
            <v>Yes</v>
          </cell>
          <cell r="I278" t="str">
            <v>Yes</v>
          </cell>
          <cell r="J278">
            <v>167894.76056187888</v>
          </cell>
          <cell r="K278">
            <v>44554.384332428868</v>
          </cell>
          <cell r="L278">
            <v>136696.28093791433</v>
          </cell>
          <cell r="M278">
            <v>184981.88218549668</v>
          </cell>
          <cell r="N278">
            <v>321678.16312341101</v>
          </cell>
        </row>
        <row r="279">
          <cell r="A279" t="str">
            <v>0464</v>
          </cell>
          <cell r="B279" t="str">
            <v>Marblehead Community Charter Public (District)</v>
          </cell>
          <cell r="C279">
            <v>0</v>
          </cell>
          <cell r="D279">
            <v>12.175533280868647</v>
          </cell>
          <cell r="E279">
            <v>229</v>
          </cell>
          <cell r="F279">
            <v>5.3168267602046493</v>
          </cell>
          <cell r="G279" t="str">
            <v>Yes</v>
          </cell>
          <cell r="H279" t="str">
            <v>No</v>
          </cell>
          <cell r="I279" t="str">
            <v>Yes</v>
          </cell>
          <cell r="J279">
            <v>8049.2188479565648</v>
          </cell>
          <cell r="K279">
            <v>0</v>
          </cell>
          <cell r="L279">
            <v>1393.2139294915303</v>
          </cell>
          <cell r="M279">
            <v>1507.103823548264</v>
          </cell>
          <cell r="N279">
            <v>2900.3177530397943</v>
          </cell>
        </row>
        <row r="280">
          <cell r="A280" t="str">
            <v>0466</v>
          </cell>
          <cell r="B280" t="str">
            <v>Martha's Vineyard Charter (District)</v>
          </cell>
          <cell r="C280">
            <v>0</v>
          </cell>
          <cell r="D280">
            <v>24.836691433325765</v>
          </cell>
          <cell r="E280">
            <v>184</v>
          </cell>
          <cell r="F280">
            <v>13.498201865937915</v>
          </cell>
          <cell r="G280" t="str">
            <v>Yes</v>
          </cell>
          <cell r="H280" t="str">
            <v>No</v>
          </cell>
          <cell r="I280" t="str">
            <v>Yes</v>
          </cell>
          <cell r="J280">
            <v>16208.124195307575</v>
          </cell>
          <cell r="K280">
            <v>0</v>
          </cell>
          <cell r="L280">
            <v>8190.3545505363709</v>
          </cell>
          <cell r="M280">
            <v>8781.7871401731936</v>
          </cell>
          <cell r="N280">
            <v>16972.141690709563</v>
          </cell>
        </row>
        <row r="281">
          <cell r="A281" t="str">
            <v>0468</v>
          </cell>
          <cell r="B281" t="str">
            <v>Ma Academy for Math and Science</v>
          </cell>
          <cell r="C281">
            <v>0</v>
          </cell>
          <cell r="D281">
            <v>1.5890800692592666</v>
          </cell>
          <cell r="E281">
            <v>96</v>
          </cell>
          <cell r="F281">
            <v>1.6552917388117361</v>
          </cell>
          <cell r="G281" t="str">
            <v>No</v>
          </cell>
          <cell r="H281" t="str">
            <v>No</v>
          </cell>
          <cell r="I281" t="str">
            <v>No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 t="str">
            <v>0469</v>
          </cell>
          <cell r="B282" t="str">
            <v>MATCH Charter Public School (District)</v>
          </cell>
          <cell r="C282">
            <v>0</v>
          </cell>
          <cell r="D282">
            <v>424.7375675271997</v>
          </cell>
          <cell r="E282">
            <v>1172</v>
          </cell>
          <cell r="F282">
            <v>36.240406785597244</v>
          </cell>
          <cell r="G282" t="str">
            <v>Yes</v>
          </cell>
          <cell r="H282" t="str">
            <v>Yes</v>
          </cell>
          <cell r="I282" t="str">
            <v>Yes</v>
          </cell>
          <cell r="J282">
            <v>276196.69878590759</v>
          </cell>
          <cell r="K282">
            <v>80131.340364287142</v>
          </cell>
          <cell r="L282">
            <v>259286.36934527263</v>
          </cell>
          <cell r="M282">
            <v>350718.2526812898</v>
          </cell>
          <cell r="N282">
            <v>610004.62202656246</v>
          </cell>
        </row>
        <row r="283">
          <cell r="A283" t="str">
            <v>0470</v>
          </cell>
          <cell r="B283" t="str">
            <v>Mystic Valley Regional Charter (District)</v>
          </cell>
          <cell r="C283">
            <v>0</v>
          </cell>
          <cell r="D283">
            <v>123.62780892859654</v>
          </cell>
          <cell r="E283">
            <v>1571</v>
          </cell>
          <cell r="F283">
            <v>7.8693703964733626</v>
          </cell>
          <cell r="G283" t="str">
            <v>Yes</v>
          </cell>
          <cell r="H283" t="str">
            <v>No</v>
          </cell>
          <cell r="I283" t="str">
            <v>Yes</v>
          </cell>
          <cell r="J283">
            <v>77948.542030490571</v>
          </cell>
          <cell r="K283">
            <v>0</v>
          </cell>
          <cell r="L283">
            <v>38066.623838535779</v>
          </cell>
          <cell r="M283">
            <v>40379.14982088445</v>
          </cell>
          <cell r="N283">
            <v>78445.773659420229</v>
          </cell>
        </row>
        <row r="284">
          <cell r="A284" t="str">
            <v>0474</v>
          </cell>
          <cell r="B284" t="str">
            <v>Sizer School: A North Central Charter Essential (District)</v>
          </cell>
          <cell r="C284">
            <v>0</v>
          </cell>
          <cell r="D284">
            <v>52.081021871559052</v>
          </cell>
          <cell r="E284">
            <v>359</v>
          </cell>
          <cell r="F284">
            <v>14.507248432189151</v>
          </cell>
          <cell r="G284" t="str">
            <v>Yes</v>
          </cell>
          <cell r="H284" t="str">
            <v>Yes</v>
          </cell>
          <cell r="I284" t="str">
            <v>Yes</v>
          </cell>
          <cell r="J284">
            <v>41143.151214007215</v>
          </cell>
          <cell r="K284">
            <v>9934.776329523851</v>
          </cell>
          <cell r="L284">
            <v>20722.603318079073</v>
          </cell>
          <cell r="M284">
            <v>22772.794100023504</v>
          </cell>
          <cell r="N284">
            <v>43495.397418102577</v>
          </cell>
        </row>
        <row r="285">
          <cell r="A285" t="str">
            <v>0478</v>
          </cell>
          <cell r="B285" t="str">
            <v>Francis W. Parker Charter Essential (District)</v>
          </cell>
          <cell r="C285">
            <v>0</v>
          </cell>
          <cell r="D285">
            <v>13.89072746318015</v>
          </cell>
          <cell r="E285">
            <v>396</v>
          </cell>
          <cell r="F285">
            <v>3.5077594603990279</v>
          </cell>
          <cell r="G285" t="str">
            <v>Yes</v>
          </cell>
          <cell r="H285" t="str">
            <v>No</v>
          </cell>
          <cell r="I285" t="str">
            <v>No</v>
          </cell>
          <cell r="J285">
            <v>9604.9479831031276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0479</v>
          </cell>
          <cell r="B286" t="str">
            <v>Pioneer Valley Performing Arts Charter Public (District)</v>
          </cell>
          <cell r="C286">
            <v>0</v>
          </cell>
          <cell r="D286">
            <v>42.895012989823961</v>
          </cell>
          <cell r="E286">
            <v>401</v>
          </cell>
          <cell r="F286">
            <v>10.697010720654355</v>
          </cell>
          <cell r="G286" t="str">
            <v>Yes</v>
          </cell>
          <cell r="H286" t="str">
            <v>No</v>
          </cell>
          <cell r="I286" t="str">
            <v>Yes</v>
          </cell>
          <cell r="J286">
            <v>28336.463932659772</v>
          </cell>
          <cell r="K286">
            <v>0</v>
          </cell>
          <cell r="L286">
            <v>16902.33708330122</v>
          </cell>
          <cell r="M286">
            <v>19676.514890971361</v>
          </cell>
          <cell r="N286">
            <v>36578.851974272577</v>
          </cell>
        </row>
        <row r="287">
          <cell r="A287" t="str">
            <v>0480</v>
          </cell>
          <cell r="B287" t="str">
            <v>UP Academy Charter School of Boston (District)</v>
          </cell>
          <cell r="C287">
            <v>0</v>
          </cell>
          <cell r="D287">
            <v>210.33911298190841</v>
          </cell>
          <cell r="E287">
            <v>502</v>
          </cell>
          <cell r="F287">
            <v>41.900221709543509</v>
          </cell>
          <cell r="G287" t="str">
            <v>Yes</v>
          </cell>
          <cell r="H287" t="str">
            <v>Yes</v>
          </cell>
          <cell r="I287" t="str">
            <v>Yes</v>
          </cell>
          <cell r="J287">
            <v>128692.01153281797</v>
          </cell>
          <cell r="K287">
            <v>39472.856239396766</v>
          </cell>
          <cell r="L287">
            <v>128438.73958224853</v>
          </cell>
          <cell r="M287">
            <v>173733.00945639983</v>
          </cell>
          <cell r="N287">
            <v>302171.74903864833</v>
          </cell>
        </row>
        <row r="288">
          <cell r="A288" t="str">
            <v>0481</v>
          </cell>
          <cell r="B288" t="str">
            <v>Boston Renaissance Charter Public (District)</v>
          </cell>
          <cell r="C288">
            <v>0</v>
          </cell>
          <cell r="D288">
            <v>242.90521290301677</v>
          </cell>
          <cell r="E288">
            <v>820</v>
          </cell>
          <cell r="F288">
            <v>29.622586939392288</v>
          </cell>
          <cell r="G288" t="str">
            <v>Yes</v>
          </cell>
          <cell r="H288" t="str">
            <v>Yes</v>
          </cell>
          <cell r="I288" t="str">
            <v>Yes</v>
          </cell>
          <cell r="J288">
            <v>235415.10811724962</v>
          </cell>
          <cell r="K288">
            <v>61867.457999999999</v>
          </cell>
          <cell r="L288">
            <v>150440.88375000001</v>
          </cell>
          <cell r="M288">
            <v>197669.16</v>
          </cell>
          <cell r="N288">
            <v>348110.04375000001</v>
          </cell>
        </row>
        <row r="289">
          <cell r="A289" t="str">
            <v>0482</v>
          </cell>
          <cell r="B289" t="str">
            <v>River Valley Charter (District)</v>
          </cell>
          <cell r="C289">
            <v>0</v>
          </cell>
          <cell r="D289">
            <v>17.401617408576296</v>
          </cell>
          <cell r="E289">
            <v>288</v>
          </cell>
          <cell r="F289">
            <v>6.0422282668667702</v>
          </cell>
          <cell r="G289" t="str">
            <v>Yes</v>
          </cell>
          <cell r="H289" t="str">
            <v>No</v>
          </cell>
          <cell r="I289" t="str">
            <v>Yes</v>
          </cell>
          <cell r="J289">
            <v>10574.865362506614</v>
          </cell>
          <cell r="K289">
            <v>0</v>
          </cell>
          <cell r="L289">
            <v>4714.2036543372369</v>
          </cell>
          <cell r="M289">
            <v>4989.7818333001087</v>
          </cell>
          <cell r="N289">
            <v>9703.9854876373465</v>
          </cell>
        </row>
        <row r="290">
          <cell r="A290" t="str">
            <v>0483</v>
          </cell>
          <cell r="B290" t="str">
            <v>Rising Tide Charter Public (District)</v>
          </cell>
          <cell r="C290">
            <v>0</v>
          </cell>
          <cell r="D290">
            <v>28.689199055992777</v>
          </cell>
          <cell r="E290">
            <v>660</v>
          </cell>
          <cell r="F290">
            <v>4.3468483418170871</v>
          </cell>
          <cell r="G290" t="str">
            <v>Yes</v>
          </cell>
          <cell r="H290" t="str">
            <v>No</v>
          </cell>
          <cell r="I290" t="str">
            <v>No</v>
          </cell>
          <cell r="J290">
            <v>20796.042203936635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 t="str">
            <v>0484</v>
          </cell>
          <cell r="B291" t="str">
            <v>Roxbury Preparatory Charter (District)</v>
          </cell>
          <cell r="C291">
            <v>1</v>
          </cell>
          <cell r="D291">
            <v>496.44267979622697</v>
          </cell>
          <cell r="E291">
            <v>1422</v>
          </cell>
          <cell r="F291">
            <v>34.911580857681223</v>
          </cell>
          <cell r="G291" t="str">
            <v>Yes</v>
          </cell>
          <cell r="H291" t="str">
            <v>Yes</v>
          </cell>
          <cell r="I291" t="str">
            <v>Yes</v>
          </cell>
          <cell r="J291">
            <v>326214.1646726171</v>
          </cell>
          <cell r="K291">
            <v>93626.28864117933</v>
          </cell>
          <cell r="L291">
            <v>302964.76387672639</v>
          </cell>
          <cell r="M291">
            <v>409789.85475416703</v>
          </cell>
          <cell r="N291">
            <v>712754.61863089341</v>
          </cell>
        </row>
        <row r="292">
          <cell r="A292" t="str">
            <v>0485</v>
          </cell>
          <cell r="B292" t="str">
            <v>Salem Academy Charter (District)</v>
          </cell>
          <cell r="C292">
            <v>0</v>
          </cell>
          <cell r="D292">
            <v>64.231172444286187</v>
          </cell>
          <cell r="E292">
            <v>475</v>
          </cell>
          <cell r="F292">
            <v>13.522352093533934</v>
          </cell>
          <cell r="G292" t="str">
            <v>Yes</v>
          </cell>
          <cell r="H292" t="str">
            <v>Yes</v>
          </cell>
          <cell r="I292" t="str">
            <v>Yes</v>
          </cell>
          <cell r="J292">
            <v>41953.476698320417</v>
          </cell>
          <cell r="K292">
            <v>11172.759346919805</v>
          </cell>
          <cell r="L292">
            <v>19816.081279391947</v>
          </cell>
          <cell r="M292">
            <v>21060.071112879541</v>
          </cell>
          <cell r="N292">
            <v>40876.152392271484</v>
          </cell>
        </row>
        <row r="293">
          <cell r="A293" t="str">
            <v>0486</v>
          </cell>
          <cell r="B293" t="str">
            <v>Seven Hills Charter Public (District)</v>
          </cell>
          <cell r="C293">
            <v>0</v>
          </cell>
          <cell r="D293">
            <v>154.20856531648269</v>
          </cell>
          <cell r="E293">
            <v>667</v>
          </cell>
          <cell r="F293">
            <v>23.1197249350049</v>
          </cell>
          <cell r="G293" t="str">
            <v>Yes</v>
          </cell>
          <cell r="H293" t="str">
            <v>Yes</v>
          </cell>
          <cell r="I293" t="str">
            <v>Yes</v>
          </cell>
          <cell r="J293">
            <v>117446.37727532191</v>
          </cell>
          <cell r="K293">
            <v>32584.460022527768</v>
          </cell>
          <cell r="L293">
            <v>82060.31585099877</v>
          </cell>
          <cell r="M293">
            <v>95494.256505187732</v>
          </cell>
          <cell r="N293">
            <v>177554.57235618652</v>
          </cell>
        </row>
        <row r="294">
          <cell r="A294" t="str">
            <v>0487</v>
          </cell>
          <cell r="B294" t="str">
            <v>Prospect Hill Academy Charter (District)</v>
          </cell>
          <cell r="C294">
            <v>0</v>
          </cell>
          <cell r="D294">
            <v>199.75387744146821</v>
          </cell>
          <cell r="E294">
            <v>1132</v>
          </cell>
          <cell r="F294">
            <v>17.646102247479522</v>
          </cell>
          <cell r="G294" t="str">
            <v>Yes</v>
          </cell>
          <cell r="H294" t="str">
            <v>Yes</v>
          </cell>
          <cell r="I294" t="str">
            <v>Yes</v>
          </cell>
          <cell r="J294">
            <v>134511.97469696272</v>
          </cell>
          <cell r="K294">
            <v>28637.623456733574</v>
          </cell>
          <cell r="L294">
            <v>66417.749586946622</v>
          </cell>
          <cell r="M294">
            <v>74051.325764132125</v>
          </cell>
          <cell r="N294">
            <v>140469.07535107876</v>
          </cell>
        </row>
        <row r="295">
          <cell r="A295" t="str">
            <v>0488</v>
          </cell>
          <cell r="B295" t="str">
            <v>South Shore Charter Public (District)</v>
          </cell>
          <cell r="C295">
            <v>0</v>
          </cell>
          <cell r="D295">
            <v>73.061108390176628</v>
          </cell>
          <cell r="E295">
            <v>927</v>
          </cell>
          <cell r="F295">
            <v>7.8814572157687834</v>
          </cell>
          <cell r="G295" t="str">
            <v>Yes</v>
          </cell>
          <cell r="H295" t="str">
            <v>No</v>
          </cell>
          <cell r="I295" t="str">
            <v>Yes</v>
          </cell>
          <cell r="J295">
            <v>54431.019305405163</v>
          </cell>
          <cell r="K295">
            <v>0</v>
          </cell>
          <cell r="L295">
            <v>21237.721481468761</v>
          </cell>
          <cell r="M295">
            <v>22876.43056269774</v>
          </cell>
          <cell r="N295">
            <v>44114.152044166505</v>
          </cell>
        </row>
        <row r="296">
          <cell r="A296" t="str">
            <v>0489</v>
          </cell>
          <cell r="B296" t="str">
            <v>Sturgis Charter Public (District)</v>
          </cell>
          <cell r="C296">
            <v>0</v>
          </cell>
          <cell r="D296">
            <v>54.658876180934847</v>
          </cell>
          <cell r="E296">
            <v>816</v>
          </cell>
          <cell r="F296">
            <v>6.6983916888400552</v>
          </cell>
          <cell r="G296" t="str">
            <v>Yes</v>
          </cell>
          <cell r="H296" t="str">
            <v>No</v>
          </cell>
          <cell r="I296" t="str">
            <v>Yes</v>
          </cell>
          <cell r="J296">
            <v>35140.296537663169</v>
          </cell>
          <cell r="K296">
            <v>0</v>
          </cell>
          <cell r="L296">
            <v>15590.635005894281</v>
          </cell>
          <cell r="M296">
            <v>16572.018688489141</v>
          </cell>
          <cell r="N296">
            <v>32162.653694383422</v>
          </cell>
        </row>
        <row r="297">
          <cell r="A297" t="str">
            <v>0491</v>
          </cell>
          <cell r="B297" t="str">
            <v>Atlantis Charter (District)</v>
          </cell>
          <cell r="C297">
            <v>1</v>
          </cell>
          <cell r="D297">
            <v>207.02643667238257</v>
          </cell>
          <cell r="E297">
            <v>1212</v>
          </cell>
          <cell r="F297">
            <v>17.081389164388</v>
          </cell>
          <cell r="G297" t="str">
            <v>Yes</v>
          </cell>
          <cell r="H297" t="str">
            <v>Yes</v>
          </cell>
          <cell r="I297" t="str">
            <v>Yes</v>
          </cell>
          <cell r="J297">
            <v>149882.11691163568</v>
          </cell>
          <cell r="K297">
            <v>39433.925541961777</v>
          </cell>
          <cell r="L297">
            <v>88496.273501351519</v>
          </cell>
          <cell r="M297">
            <v>99754.793551470066</v>
          </cell>
          <cell r="N297">
            <v>188251.06705282157</v>
          </cell>
        </row>
        <row r="298">
          <cell r="A298" t="str">
            <v>0492</v>
          </cell>
          <cell r="B298" t="str">
            <v>Martin Luther King Jr. Charter School of Excellence (District)</v>
          </cell>
          <cell r="C298">
            <v>0</v>
          </cell>
          <cell r="D298">
            <v>132.86255763357397</v>
          </cell>
          <cell r="E298">
            <v>361</v>
          </cell>
          <cell r="F298">
            <v>36.80403258547755</v>
          </cell>
          <cell r="G298" t="str">
            <v>Yes</v>
          </cell>
          <cell r="H298" t="str">
            <v>Yes</v>
          </cell>
          <cell r="I298" t="str">
            <v>Yes</v>
          </cell>
          <cell r="J298">
            <v>102901.09516684382</v>
          </cell>
          <cell r="K298">
            <v>27938.421749999994</v>
          </cell>
          <cell r="L298">
            <v>71654.756578996283</v>
          </cell>
          <cell r="M298">
            <v>90800.299374999988</v>
          </cell>
          <cell r="N298">
            <v>162455.05595399626</v>
          </cell>
        </row>
        <row r="299">
          <cell r="A299" t="str">
            <v>0493</v>
          </cell>
          <cell r="B299" t="str">
            <v>Phoenix Charter Academy (District)</v>
          </cell>
          <cell r="C299">
            <v>0</v>
          </cell>
          <cell r="D299">
            <v>37.848268771458159</v>
          </cell>
          <cell r="E299">
            <v>197</v>
          </cell>
          <cell r="F299">
            <v>19.212319173329014</v>
          </cell>
          <cell r="G299" t="str">
            <v>Yes</v>
          </cell>
          <cell r="H299" t="str">
            <v>Yes</v>
          </cell>
          <cell r="I299" t="str">
            <v>Yes</v>
          </cell>
          <cell r="J299">
            <v>26183.221900538614</v>
          </cell>
          <cell r="K299">
            <v>7030.5594782776652</v>
          </cell>
          <cell r="L299">
            <v>17031.552658591598</v>
          </cell>
          <cell r="M299">
            <v>20253.434534923043</v>
          </cell>
          <cell r="N299">
            <v>37284.987193514637</v>
          </cell>
        </row>
        <row r="300">
          <cell r="A300" t="str">
            <v>0494</v>
          </cell>
          <cell r="B300" t="str">
            <v>Pioneer Charter School of Science (District)</v>
          </cell>
          <cell r="C300">
            <v>1</v>
          </cell>
          <cell r="D300">
            <v>107.9629185737369</v>
          </cell>
          <cell r="E300">
            <v>668</v>
          </cell>
          <cell r="F300">
            <v>16.16211355894265</v>
          </cell>
          <cell r="G300" t="str">
            <v>Yes</v>
          </cell>
          <cell r="H300" t="str">
            <v>Yes</v>
          </cell>
          <cell r="I300" t="str">
            <v>Yes</v>
          </cell>
          <cell r="J300">
            <v>87081.1277307493</v>
          </cell>
          <cell r="K300">
            <v>20395.379613111196</v>
          </cell>
          <cell r="L300">
            <v>39986.071851890643</v>
          </cell>
          <cell r="M300">
            <v>43646.252548960358</v>
          </cell>
          <cell r="N300">
            <v>83632.324400851008</v>
          </cell>
        </row>
        <row r="301">
          <cell r="A301" t="str">
            <v>0496</v>
          </cell>
          <cell r="B301" t="str">
            <v>Global Learning Charter Public (District)</v>
          </cell>
          <cell r="C301">
            <v>0</v>
          </cell>
          <cell r="D301">
            <v>97.675797835360498</v>
          </cell>
          <cell r="E301">
            <v>509</v>
          </cell>
          <cell r="F301">
            <v>19.189744171976521</v>
          </cell>
          <cell r="G301" t="str">
            <v>Yes</v>
          </cell>
          <cell r="H301" t="str">
            <v>Yes</v>
          </cell>
          <cell r="I301" t="str">
            <v>Yes</v>
          </cell>
          <cell r="J301">
            <v>75472.232137136089</v>
          </cell>
          <cell r="K301">
            <v>18804.594494168985</v>
          </cell>
          <cell r="L301">
            <v>42918.602717934962</v>
          </cell>
          <cell r="M301">
            <v>48813.839248622295</v>
          </cell>
          <cell r="N301">
            <v>91732.441966557264</v>
          </cell>
        </row>
        <row r="302">
          <cell r="A302" t="str">
            <v>0497</v>
          </cell>
          <cell r="B302" t="str">
            <v>Pioneer Valley Chinese Immersion Charter (District)</v>
          </cell>
          <cell r="C302">
            <v>0</v>
          </cell>
          <cell r="D302">
            <v>39.130069600915064</v>
          </cell>
          <cell r="E302">
            <v>493</v>
          </cell>
          <cell r="F302">
            <v>7.9371337932890595</v>
          </cell>
          <cell r="G302" t="str">
            <v>Yes</v>
          </cell>
          <cell r="H302" t="str">
            <v>No</v>
          </cell>
          <cell r="I302" t="str">
            <v>Yes</v>
          </cell>
          <cell r="J302">
            <v>28365.853352350285</v>
          </cell>
          <cell r="K302">
            <v>0</v>
          </cell>
          <cell r="L302">
            <v>16028.833672662717</v>
          </cell>
          <cell r="M302">
            <v>18830.847616840168</v>
          </cell>
          <cell r="N302">
            <v>34859.681289502885</v>
          </cell>
        </row>
        <row r="303">
          <cell r="A303" t="str">
            <v>0498</v>
          </cell>
          <cell r="B303" t="str">
            <v>Veritas Preparatory Charter School (District)</v>
          </cell>
          <cell r="C303">
            <v>1</v>
          </cell>
          <cell r="D303">
            <v>118.78409638554217</v>
          </cell>
          <cell r="E303">
            <v>322</v>
          </cell>
          <cell r="F303">
            <v>36.889470927187006</v>
          </cell>
          <cell r="G303" t="str">
            <v>Yes</v>
          </cell>
          <cell r="H303" t="str">
            <v>Yes</v>
          </cell>
          <cell r="I303" t="str">
            <v>Yes</v>
          </cell>
          <cell r="J303">
            <v>75320.836328278558</v>
          </cell>
          <cell r="K303">
            <v>22345.047666114991</v>
          </cell>
          <cell r="L303">
            <v>64190.31588409542</v>
          </cell>
          <cell r="M303">
            <v>80332.891405597169</v>
          </cell>
          <cell r="N303">
            <v>144523.2072896926</v>
          </cell>
        </row>
        <row r="304">
          <cell r="A304" t="str">
            <v>0499</v>
          </cell>
          <cell r="B304" t="str">
            <v>Hampden Charter School of Science (District)</v>
          </cell>
          <cell r="C304">
            <v>0</v>
          </cell>
          <cell r="D304">
            <v>99.709377354132826</v>
          </cell>
          <cell r="E304">
            <v>490</v>
          </cell>
          <cell r="F304">
            <v>20.348852521251597</v>
          </cell>
          <cell r="G304" t="str">
            <v>Yes</v>
          </cell>
          <cell r="H304" t="str">
            <v>Yes</v>
          </cell>
          <cell r="I304" t="str">
            <v>Yes</v>
          </cell>
          <cell r="J304">
            <v>74512.525839898561</v>
          </cell>
          <cell r="K304">
            <v>18545.010615536827</v>
          </cell>
          <cell r="L304">
            <v>48320.481807495664</v>
          </cell>
          <cell r="M304">
            <v>58610.382675369197</v>
          </cell>
          <cell r="N304">
            <v>106930.86448286485</v>
          </cell>
        </row>
        <row r="305">
          <cell r="A305" t="str">
            <v>0600</v>
          </cell>
          <cell r="B305" t="str">
            <v>Acton-Boxborough</v>
          </cell>
          <cell r="C305">
            <v>0</v>
          </cell>
          <cell r="D305">
            <v>138.42857142857144</v>
          </cell>
          <cell r="E305">
            <v>6149</v>
          </cell>
          <cell r="F305">
            <v>2.2512371349580658</v>
          </cell>
          <cell r="G305" t="str">
            <v>Yes</v>
          </cell>
          <cell r="H305" t="str">
            <v>No</v>
          </cell>
          <cell r="I305" t="str">
            <v>No</v>
          </cell>
          <cell r="J305">
            <v>106084.87420185206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0603</v>
          </cell>
          <cell r="B306" t="str">
            <v>Adams-Cheshire</v>
          </cell>
          <cell r="C306">
            <v>0</v>
          </cell>
          <cell r="D306">
            <v>182.64467766116931</v>
          </cell>
          <cell r="E306">
            <v>1305</v>
          </cell>
          <cell r="F306">
            <v>13.995760740319488</v>
          </cell>
          <cell r="G306" t="str">
            <v>Yes</v>
          </cell>
          <cell r="H306" t="str">
            <v>Yes</v>
          </cell>
          <cell r="I306" t="str">
            <v>Yes</v>
          </cell>
          <cell r="J306">
            <v>136298.9486300587</v>
          </cell>
          <cell r="K306">
            <v>34118.329335534094</v>
          </cell>
          <cell r="L306">
            <v>49785.642847699593</v>
          </cell>
          <cell r="M306">
            <v>52463.606408981723</v>
          </cell>
          <cell r="N306">
            <v>102249.24925668132</v>
          </cell>
        </row>
        <row r="307">
          <cell r="A307" t="str">
            <v>0605</v>
          </cell>
          <cell r="B307" t="str">
            <v>Amherst-Pelham</v>
          </cell>
          <cell r="C307">
            <v>0</v>
          </cell>
          <cell r="D307">
            <v>194.70588235294125</v>
          </cell>
          <cell r="E307">
            <v>1581</v>
          </cell>
          <cell r="F307">
            <v>12.315362577668642</v>
          </cell>
          <cell r="G307" t="str">
            <v>Yes</v>
          </cell>
          <cell r="H307" t="str">
            <v>Yes</v>
          </cell>
          <cell r="I307" t="str">
            <v>Yes</v>
          </cell>
          <cell r="J307">
            <v>121033.99990093854</v>
          </cell>
          <cell r="K307">
            <v>26198.066939214892</v>
          </cell>
          <cell r="L307">
            <v>52758.79151797817</v>
          </cell>
          <cell r="M307">
            <v>55856.837045287095</v>
          </cell>
          <cell r="N307">
            <v>108615.62856326526</v>
          </cell>
        </row>
        <row r="308">
          <cell r="A308" t="str">
            <v>0610</v>
          </cell>
          <cell r="B308" t="str">
            <v>Ashburnham-Westminster</v>
          </cell>
          <cell r="C308">
            <v>0</v>
          </cell>
          <cell r="D308">
            <v>109.16020671834623</v>
          </cell>
          <cell r="E308">
            <v>2322</v>
          </cell>
          <cell r="F308">
            <v>4.7011286269744286</v>
          </cell>
          <cell r="G308" t="str">
            <v>Yes</v>
          </cell>
          <cell r="H308" t="str">
            <v>No</v>
          </cell>
          <cell r="I308" t="str">
            <v>No</v>
          </cell>
          <cell r="J308">
            <v>87253.453210119522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 t="str">
            <v>0615</v>
          </cell>
          <cell r="B309" t="str">
            <v>Athol-Royalston</v>
          </cell>
          <cell r="C309">
            <v>0</v>
          </cell>
          <cell r="D309">
            <v>304.10106382978734</v>
          </cell>
          <cell r="E309">
            <v>1955</v>
          </cell>
          <cell r="F309">
            <v>15.555041628122115</v>
          </cell>
          <cell r="G309" t="str">
            <v>Yes</v>
          </cell>
          <cell r="H309" t="str">
            <v>Yes</v>
          </cell>
          <cell r="I309" t="str">
            <v>Yes</v>
          </cell>
          <cell r="J309">
            <v>272404.41404712282</v>
          </cell>
          <cell r="K309">
            <v>69175.384381180556</v>
          </cell>
          <cell r="L309">
            <v>116940.75787451895</v>
          </cell>
          <cell r="M309">
            <v>116617.04382029145</v>
          </cell>
          <cell r="N309">
            <v>233557.80169481039</v>
          </cell>
        </row>
        <row r="310">
          <cell r="A310" t="str">
            <v>0616</v>
          </cell>
          <cell r="B310" t="str">
            <v>Ayer Shirley School District</v>
          </cell>
          <cell r="C310">
            <v>0</v>
          </cell>
          <cell r="D310">
            <v>347.07692307692326</v>
          </cell>
          <cell r="E310">
            <v>2015</v>
          </cell>
          <cell r="F310">
            <v>17.224661194884529</v>
          </cell>
          <cell r="G310" t="str">
            <v>Yes</v>
          </cell>
          <cell r="H310" t="str">
            <v>Yes</v>
          </cell>
          <cell r="I310" t="str">
            <v>Yes</v>
          </cell>
          <cell r="J310">
            <v>214390.59792700224</v>
          </cell>
          <cell r="K310">
            <v>69411.57450305442</v>
          </cell>
          <cell r="L310">
            <v>101599.80602363404</v>
          </cell>
          <cell r="M310">
            <v>105382.09367771796</v>
          </cell>
          <cell r="N310">
            <v>206981.899701352</v>
          </cell>
        </row>
        <row r="311">
          <cell r="A311" t="str">
            <v>0618</v>
          </cell>
          <cell r="B311" t="str">
            <v>Berkshire Hills</v>
          </cell>
          <cell r="C311">
            <v>0</v>
          </cell>
          <cell r="D311">
            <v>134.61318051575932</v>
          </cell>
          <cell r="E311">
            <v>1428</v>
          </cell>
          <cell r="F311">
            <v>9.4266933134285242</v>
          </cell>
          <cell r="G311" t="str">
            <v>Yes</v>
          </cell>
          <cell r="H311" t="str">
            <v>Yes</v>
          </cell>
          <cell r="I311" t="str">
            <v>Yes</v>
          </cell>
          <cell r="J311">
            <v>99196.926744559867</v>
          </cell>
          <cell r="K311">
            <v>23166.849784473252</v>
          </cell>
          <cell r="L311">
            <v>34873.946116820509</v>
          </cell>
          <cell r="M311">
            <v>36943.453053174031</v>
          </cell>
          <cell r="N311">
            <v>71817.399169994547</v>
          </cell>
        </row>
        <row r="312">
          <cell r="A312" t="str">
            <v>0620</v>
          </cell>
          <cell r="B312" t="str">
            <v>Berlin-Boylston</v>
          </cell>
          <cell r="C312">
            <v>0</v>
          </cell>
          <cell r="D312">
            <v>17.435897435897434</v>
          </cell>
          <cell r="E312">
            <v>517</v>
          </cell>
          <cell r="F312">
            <v>3.3725140108118827</v>
          </cell>
          <cell r="G312" t="str">
            <v>Yes</v>
          </cell>
          <cell r="H312" t="str">
            <v>No</v>
          </cell>
          <cell r="I312" t="str">
            <v>No</v>
          </cell>
          <cell r="J312">
            <v>18295.723120164104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A313" t="str">
            <v>0622</v>
          </cell>
          <cell r="B313" t="str">
            <v>Blackstone-Millville</v>
          </cell>
          <cell r="C313">
            <v>0</v>
          </cell>
          <cell r="D313">
            <v>117.42091152815011</v>
          </cell>
          <cell r="E313">
            <v>2052</v>
          </cell>
          <cell r="F313">
            <v>5.7222666436720333</v>
          </cell>
          <cell r="G313" t="str">
            <v>Yes</v>
          </cell>
          <cell r="H313" t="str">
            <v>No</v>
          </cell>
          <cell r="I313" t="str">
            <v>Yes</v>
          </cell>
          <cell r="J313">
            <v>100750.23286005168</v>
          </cell>
          <cell r="K313">
            <v>0</v>
          </cell>
          <cell r="L313">
            <v>35854.232706973606</v>
          </cell>
          <cell r="M313">
            <v>38039.891025001489</v>
          </cell>
          <cell r="N313">
            <v>73894.123731975094</v>
          </cell>
        </row>
        <row r="314">
          <cell r="A314" t="str">
            <v>0625</v>
          </cell>
          <cell r="B314" t="str">
            <v>Bridgewater-Raynham</v>
          </cell>
          <cell r="C314">
            <v>0</v>
          </cell>
          <cell r="D314">
            <v>480.35955056179768</v>
          </cell>
          <cell r="E314">
            <v>5901</v>
          </cell>
          <cell r="F314">
            <v>8.1403075845076707</v>
          </cell>
          <cell r="G314" t="str">
            <v>Yes</v>
          </cell>
          <cell r="H314" t="str">
            <v>No</v>
          </cell>
          <cell r="I314" t="str">
            <v>Yes</v>
          </cell>
          <cell r="J314">
            <v>309711.45437443524</v>
          </cell>
          <cell r="K314">
            <v>0</v>
          </cell>
          <cell r="L314">
            <v>130190.19125320963</v>
          </cell>
          <cell r="M314">
            <v>137864.48478330276</v>
          </cell>
          <cell r="N314">
            <v>268054.67603651236</v>
          </cell>
        </row>
        <row r="315">
          <cell r="A315" t="str">
            <v>0632</v>
          </cell>
          <cell r="B315" t="str">
            <v>Chesterfield-Goshen</v>
          </cell>
          <cell r="C315">
            <v>0</v>
          </cell>
          <cell r="D315">
            <v>6</v>
          </cell>
          <cell r="E315">
            <v>158</v>
          </cell>
          <cell r="F315">
            <v>3.79746835443038</v>
          </cell>
          <cell r="G315" t="str">
            <v>No</v>
          </cell>
          <cell r="H315" t="str">
            <v>No</v>
          </cell>
          <cell r="I315" t="str">
            <v>No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 t="str">
            <v>0635</v>
          </cell>
          <cell r="B316" t="str">
            <v>Central Berkshire</v>
          </cell>
          <cell r="C316">
            <v>0</v>
          </cell>
          <cell r="D316">
            <v>192.25335892514397</v>
          </cell>
          <cell r="E316">
            <v>1851</v>
          </cell>
          <cell r="F316">
            <v>10.386459153168232</v>
          </cell>
          <cell r="G316" t="str">
            <v>Yes</v>
          </cell>
          <cell r="H316" t="str">
            <v>Yes</v>
          </cell>
          <cell r="I316" t="str">
            <v>Yes</v>
          </cell>
          <cell r="J316">
            <v>201295.76597141119</v>
          </cell>
          <cell r="K316">
            <v>50938.105354237916</v>
          </cell>
          <cell r="L316">
            <v>79257.579191701545</v>
          </cell>
          <cell r="M316">
            <v>81183.840142784829</v>
          </cell>
          <cell r="N316">
            <v>160441.41933448636</v>
          </cell>
        </row>
        <row r="317">
          <cell r="A317" t="str">
            <v>0640</v>
          </cell>
          <cell r="B317" t="str">
            <v>Concord-Carlisle</v>
          </cell>
          <cell r="C317">
            <v>0</v>
          </cell>
          <cell r="D317">
            <v>33.670886075949369</v>
          </cell>
          <cell r="E317">
            <v>1523</v>
          </cell>
          <cell r="F317">
            <v>2.210826400259315</v>
          </cell>
          <cell r="G317" t="str">
            <v>Yes</v>
          </cell>
          <cell r="H317" t="str">
            <v>No</v>
          </cell>
          <cell r="I317" t="str">
            <v>No</v>
          </cell>
          <cell r="J317">
            <v>37091.120909252204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 t="str">
            <v>0645</v>
          </cell>
          <cell r="B318" t="str">
            <v>Dennis-Yarmouth</v>
          </cell>
          <cell r="C318">
            <v>0</v>
          </cell>
          <cell r="D318">
            <v>459.8214285714289</v>
          </cell>
          <cell r="E318">
            <v>3419</v>
          </cell>
          <cell r="F318">
            <v>13.449003468014883</v>
          </cell>
          <cell r="G318" t="str">
            <v>Yes</v>
          </cell>
          <cell r="H318" t="str">
            <v>Yes</v>
          </cell>
          <cell r="I318" t="str">
            <v>Yes</v>
          </cell>
          <cell r="J318">
            <v>395319.17398416798</v>
          </cell>
          <cell r="K318">
            <v>98290.067823695397</v>
          </cell>
          <cell r="L318">
            <v>154073.5152620881</v>
          </cell>
          <cell r="M318">
            <v>164427.29646699526</v>
          </cell>
          <cell r="N318">
            <v>318500.81172908336</v>
          </cell>
        </row>
        <row r="319">
          <cell r="A319" t="str">
            <v>0650</v>
          </cell>
          <cell r="B319" t="str">
            <v>Dighton-Rehoboth</v>
          </cell>
          <cell r="C319">
            <v>0</v>
          </cell>
          <cell r="D319">
            <v>169.01960784313724</v>
          </cell>
          <cell r="E319">
            <v>3252</v>
          </cell>
          <cell r="F319">
            <v>5.1974049152256221</v>
          </cell>
          <cell r="G319" t="str">
            <v>Yes</v>
          </cell>
          <cell r="H319" t="str">
            <v>No</v>
          </cell>
          <cell r="I319" t="str">
            <v>Yes</v>
          </cell>
          <cell r="J319">
            <v>129889.99605746884</v>
          </cell>
          <cell r="K319">
            <v>0</v>
          </cell>
          <cell r="L319">
            <v>45823.804729681731</v>
          </cell>
          <cell r="M319">
            <v>48541.412213312455</v>
          </cell>
          <cell r="N319">
            <v>94365.216942994186</v>
          </cell>
        </row>
        <row r="320">
          <cell r="A320" t="str">
            <v>0655</v>
          </cell>
          <cell r="B320" t="str">
            <v>Dover-Sherborn</v>
          </cell>
          <cell r="C320">
            <v>0</v>
          </cell>
          <cell r="D320">
            <v>52</v>
          </cell>
          <cell r="E320">
            <v>1468</v>
          </cell>
          <cell r="F320">
            <v>3.5422343324250685</v>
          </cell>
          <cell r="G320" t="str">
            <v>Yes</v>
          </cell>
          <cell r="H320" t="str">
            <v>No</v>
          </cell>
          <cell r="I320" t="str">
            <v>No</v>
          </cell>
          <cell r="J320">
            <v>31843.69575717625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 t="str">
            <v>0658</v>
          </cell>
          <cell r="B321" t="str">
            <v>Dudley-Charlton Reg</v>
          </cell>
          <cell r="C321">
            <v>0</v>
          </cell>
          <cell r="D321">
            <v>258.01666666666648</v>
          </cell>
          <cell r="E321">
            <v>3995</v>
          </cell>
          <cell r="F321">
            <v>6.4584897788902751</v>
          </cell>
          <cell r="G321" t="str">
            <v>Yes</v>
          </cell>
          <cell r="H321" t="str">
            <v>No</v>
          </cell>
          <cell r="I321" t="str">
            <v>Yes</v>
          </cell>
          <cell r="J321">
            <v>199427.29304496414</v>
          </cell>
          <cell r="K321">
            <v>0</v>
          </cell>
          <cell r="L321">
            <v>70967.884256875521</v>
          </cell>
          <cell r="M321">
            <v>75293.580940671221</v>
          </cell>
          <cell r="N321">
            <v>146261.46519754676</v>
          </cell>
        </row>
        <row r="322">
          <cell r="A322" t="str">
            <v>0660</v>
          </cell>
          <cell r="B322" t="str">
            <v>Nauset</v>
          </cell>
          <cell r="C322">
            <v>0</v>
          </cell>
          <cell r="D322">
            <v>103.43478260869563</v>
          </cell>
          <cell r="E322">
            <v>1265</v>
          </cell>
          <cell r="F322">
            <v>8.1766626568138836</v>
          </cell>
          <cell r="G322" t="str">
            <v>Yes</v>
          </cell>
          <cell r="H322" t="str">
            <v>No</v>
          </cell>
          <cell r="I322" t="str">
            <v>Yes</v>
          </cell>
          <cell r="J322">
            <v>87220.174435207271</v>
          </cell>
          <cell r="K322">
            <v>0</v>
          </cell>
          <cell r="L322">
            <v>30700.789558773431</v>
          </cell>
          <cell r="M322">
            <v>33010.588869489016</v>
          </cell>
          <cell r="N322">
            <v>63711.378428262447</v>
          </cell>
        </row>
        <row r="323">
          <cell r="A323" t="str">
            <v>0662</v>
          </cell>
          <cell r="B323" t="str">
            <v>Farmington River Reg</v>
          </cell>
          <cell r="C323">
            <v>0</v>
          </cell>
          <cell r="D323">
            <v>14</v>
          </cell>
          <cell r="E323">
            <v>136</v>
          </cell>
          <cell r="F323">
            <v>10.294117647058822</v>
          </cell>
          <cell r="G323" t="str">
            <v>Yes</v>
          </cell>
          <cell r="H323" t="str">
            <v>Yes</v>
          </cell>
          <cell r="I323" t="str">
            <v>Yes</v>
          </cell>
          <cell r="J323">
            <v>12388.188666344355</v>
          </cell>
          <cell r="K323">
            <v>3143.3386562229716</v>
          </cell>
          <cell r="L323">
            <v>4360.2037135111323</v>
          </cell>
          <cell r="M323">
            <v>4626.32957944596</v>
          </cell>
          <cell r="N323">
            <v>8986.5332929570923</v>
          </cell>
        </row>
        <row r="324">
          <cell r="A324" t="str">
            <v>0665</v>
          </cell>
          <cell r="B324" t="str">
            <v>Freetown-Lakeville</v>
          </cell>
          <cell r="C324">
            <v>0</v>
          </cell>
          <cell r="D324">
            <v>216.7779886148009</v>
          </cell>
          <cell r="E324">
            <v>3307</v>
          </cell>
          <cell r="F324">
            <v>6.5551251471061649</v>
          </cell>
          <cell r="G324" t="str">
            <v>Yes</v>
          </cell>
          <cell r="H324" t="str">
            <v>No</v>
          </cell>
          <cell r="I324" t="str">
            <v>Yes</v>
          </cell>
          <cell r="J324">
            <v>158159.41716763613</v>
          </cell>
          <cell r="K324">
            <v>0</v>
          </cell>
          <cell r="L324">
            <v>59622.978659581669</v>
          </cell>
          <cell r="M324">
            <v>63148.986696386986</v>
          </cell>
          <cell r="N324">
            <v>122771.96535596866</v>
          </cell>
        </row>
        <row r="325">
          <cell r="A325" t="str">
            <v>0670</v>
          </cell>
          <cell r="B325" t="str">
            <v>Frontier</v>
          </cell>
          <cell r="C325">
            <v>0</v>
          </cell>
          <cell r="D325">
            <v>35.142857142857125</v>
          </cell>
          <cell r="E325">
            <v>671</v>
          </cell>
          <cell r="F325">
            <v>5.2373855652544146</v>
          </cell>
          <cell r="G325" t="str">
            <v>Yes</v>
          </cell>
          <cell r="H325" t="str">
            <v>No</v>
          </cell>
          <cell r="I325" t="str">
            <v>Yes</v>
          </cell>
          <cell r="J325">
            <v>25337.288630384228</v>
          </cell>
          <cell r="K325">
            <v>0</v>
          </cell>
          <cell r="L325">
            <v>9526.1063706743953</v>
          </cell>
          <cell r="M325">
            <v>10089.309475441301</v>
          </cell>
          <cell r="N325">
            <v>19615.415846115699</v>
          </cell>
        </row>
        <row r="326">
          <cell r="A326" t="str">
            <v>0672</v>
          </cell>
          <cell r="B326" t="str">
            <v>Gateway</v>
          </cell>
          <cell r="C326">
            <v>0</v>
          </cell>
          <cell r="D326">
            <v>108.20895522388055</v>
          </cell>
          <cell r="E326">
            <v>1158</v>
          </cell>
          <cell r="F326">
            <v>9.3444693630294093</v>
          </cell>
          <cell r="G326" t="str">
            <v>Yes</v>
          </cell>
          <cell r="H326" t="str">
            <v>No</v>
          </cell>
          <cell r="I326" t="str">
            <v>Yes</v>
          </cell>
          <cell r="J326">
            <v>77986.44635152047</v>
          </cell>
          <cell r="K326">
            <v>0</v>
          </cell>
          <cell r="L326">
            <v>29333.800856660691</v>
          </cell>
          <cell r="M326">
            <v>31069.702722896378</v>
          </cell>
          <cell r="N326">
            <v>60403.503579557073</v>
          </cell>
        </row>
        <row r="327">
          <cell r="A327" t="str">
            <v>0673</v>
          </cell>
          <cell r="B327" t="str">
            <v>Groton-Dunstable</v>
          </cell>
          <cell r="C327">
            <v>0</v>
          </cell>
          <cell r="D327">
            <v>53.048780487804848</v>
          </cell>
          <cell r="E327">
            <v>3230</v>
          </cell>
          <cell r="F327">
            <v>1.6423771048855988</v>
          </cell>
          <cell r="G327" t="str">
            <v>No</v>
          </cell>
          <cell r="H327" t="str">
            <v>No</v>
          </cell>
          <cell r="I327" t="str">
            <v>No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 t="str">
            <v>0674</v>
          </cell>
          <cell r="B328" t="str">
            <v>Gill-Montague</v>
          </cell>
          <cell r="C328">
            <v>0</v>
          </cell>
          <cell r="D328">
            <v>214.23044397463008</v>
          </cell>
          <cell r="E328">
            <v>1159</v>
          </cell>
          <cell r="F328">
            <v>18.484076270459887</v>
          </cell>
          <cell r="G328" t="str">
            <v>Yes</v>
          </cell>
          <cell r="H328" t="str">
            <v>Yes</v>
          </cell>
          <cell r="I328" t="str">
            <v>Yes</v>
          </cell>
          <cell r="J328">
            <v>159490.98707468642</v>
          </cell>
          <cell r="K328">
            <v>41373.822560690605</v>
          </cell>
          <cell r="L328">
            <v>66729.577093499582</v>
          </cell>
          <cell r="M328">
            <v>66743.655747113982</v>
          </cell>
          <cell r="N328">
            <v>133473.23284061358</v>
          </cell>
        </row>
        <row r="329">
          <cell r="A329" t="str">
            <v>0675</v>
          </cell>
          <cell r="B329" t="str">
            <v>Hamilton-Wenham</v>
          </cell>
          <cell r="C329">
            <v>0</v>
          </cell>
          <cell r="D329">
            <v>135.40983606557373</v>
          </cell>
          <cell r="E329">
            <v>2344</v>
          </cell>
          <cell r="F329">
            <v>5.7768701393162853</v>
          </cell>
          <cell r="G329" t="str">
            <v>Yes</v>
          </cell>
          <cell r="H329" t="str">
            <v>No</v>
          </cell>
          <cell r="I329" t="str">
            <v>Yes</v>
          </cell>
          <cell r="J329">
            <v>81893.106127510793</v>
          </cell>
          <cell r="K329">
            <v>0</v>
          </cell>
          <cell r="L329">
            <v>36684.346121782786</v>
          </cell>
          <cell r="M329">
            <v>38828.692558536808</v>
          </cell>
          <cell r="N329">
            <v>75513.038680319587</v>
          </cell>
        </row>
        <row r="330">
          <cell r="A330" t="str">
            <v>0680</v>
          </cell>
          <cell r="B330" t="str">
            <v>Hampden-Wilbraham</v>
          </cell>
          <cell r="C330">
            <v>0</v>
          </cell>
          <cell r="D330">
            <v>205.70419426048559</v>
          </cell>
          <cell r="E330">
            <v>3419</v>
          </cell>
          <cell r="F330">
            <v>6.016501733269541</v>
          </cell>
          <cell r="G330" t="str">
            <v>Yes</v>
          </cell>
          <cell r="H330" t="str">
            <v>No</v>
          </cell>
          <cell r="I330" t="str">
            <v>Yes</v>
          </cell>
          <cell r="J330">
            <v>131461.28774962464</v>
          </cell>
          <cell r="K330">
            <v>0</v>
          </cell>
          <cell r="L330">
            <v>55747.411530998652</v>
          </cell>
          <cell r="M330">
            <v>59029.549414447756</v>
          </cell>
          <cell r="N330">
            <v>114776.96094544641</v>
          </cell>
        </row>
        <row r="331">
          <cell r="A331" t="str">
            <v>0683</v>
          </cell>
          <cell r="B331" t="str">
            <v>Hampshire</v>
          </cell>
          <cell r="C331">
            <v>0</v>
          </cell>
          <cell r="D331">
            <v>40</v>
          </cell>
          <cell r="E331">
            <v>799</v>
          </cell>
          <cell r="F331">
            <v>5.0062578222778473</v>
          </cell>
          <cell r="G331" t="str">
            <v>Yes</v>
          </cell>
          <cell r="H331" t="str">
            <v>No</v>
          </cell>
          <cell r="I331" t="str">
            <v>Yes</v>
          </cell>
          <cell r="J331">
            <v>25950.069844576738</v>
          </cell>
          <cell r="K331">
            <v>0</v>
          </cell>
          <cell r="L331">
            <v>10841.123585174591</v>
          </cell>
          <cell r="M331">
            <v>11480.225996832702</v>
          </cell>
          <cell r="N331">
            <v>22321.349582007293</v>
          </cell>
        </row>
        <row r="332">
          <cell r="A332" t="str">
            <v>0685</v>
          </cell>
          <cell r="B332" t="str">
            <v>Hawlemont</v>
          </cell>
          <cell r="C332">
            <v>0</v>
          </cell>
          <cell r="D332">
            <v>14</v>
          </cell>
          <cell r="E332">
            <v>95</v>
          </cell>
          <cell r="F332">
            <v>14.736842105263156</v>
          </cell>
          <cell r="G332" t="str">
            <v>Yes</v>
          </cell>
          <cell r="H332" t="str">
            <v>Yes</v>
          </cell>
          <cell r="I332" t="str">
            <v>Yes</v>
          </cell>
          <cell r="J332">
            <v>11545.415413721612</v>
          </cell>
          <cell r="K332">
            <v>2841.5258555859364</v>
          </cell>
          <cell r="L332">
            <v>4470.3971895940222</v>
          </cell>
          <cell r="M332">
            <v>4415.4634444180247</v>
          </cell>
          <cell r="N332">
            <v>8885.8606340120459</v>
          </cell>
        </row>
        <row r="333">
          <cell r="A333" t="str">
            <v>0690</v>
          </cell>
          <cell r="B333" t="str">
            <v>King Philip</v>
          </cell>
          <cell r="C333">
            <v>0</v>
          </cell>
          <cell r="D333">
            <v>50.700000000000017</v>
          </cell>
          <cell r="E333">
            <v>2497</v>
          </cell>
          <cell r="F333">
            <v>2.0304365238285951</v>
          </cell>
          <cell r="G333" t="str">
            <v>Yes</v>
          </cell>
          <cell r="H333" t="str">
            <v>No</v>
          </cell>
          <cell r="I333" t="str">
            <v>No</v>
          </cell>
          <cell r="J333">
            <v>38450.118092133896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0695</v>
          </cell>
          <cell r="B334" t="str">
            <v>Lincoln-Sudbury</v>
          </cell>
          <cell r="C334">
            <v>0</v>
          </cell>
          <cell r="D334">
            <v>41.288659793814425</v>
          </cell>
          <cell r="E334">
            <v>1860</v>
          </cell>
          <cell r="F334">
            <v>2.2198204190222808</v>
          </cell>
          <cell r="G334" t="str">
            <v>Yes</v>
          </cell>
          <cell r="H334" t="str">
            <v>No</v>
          </cell>
          <cell r="I334" t="str">
            <v>No</v>
          </cell>
          <cell r="J334">
            <v>28038.037824255483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0698</v>
          </cell>
          <cell r="B335" t="str">
            <v>Manchester Essex Regional</v>
          </cell>
          <cell r="C335">
            <v>0</v>
          </cell>
          <cell r="D335">
            <v>98.482758620689665</v>
          </cell>
          <cell r="E335">
            <v>1553</v>
          </cell>
          <cell r="F335">
            <v>6.3414525834314022</v>
          </cell>
          <cell r="G335" t="str">
            <v>Yes</v>
          </cell>
          <cell r="H335" t="str">
            <v>No</v>
          </cell>
          <cell r="I335" t="str">
            <v>Yes</v>
          </cell>
          <cell r="J335">
            <v>61766.592357736678</v>
          </cell>
          <cell r="K335">
            <v>0</v>
          </cell>
          <cell r="L335">
            <v>26685.514725021432</v>
          </cell>
          <cell r="M335">
            <v>28250.783166991128</v>
          </cell>
          <cell r="N335">
            <v>54936.297892012561</v>
          </cell>
        </row>
        <row r="336">
          <cell r="A336" t="str">
            <v>0700</v>
          </cell>
          <cell r="B336" t="str">
            <v>Martha's Vineyard</v>
          </cell>
          <cell r="C336">
            <v>0</v>
          </cell>
          <cell r="D336">
            <v>43.779310344827564</v>
          </cell>
          <cell r="E336">
            <v>760</v>
          </cell>
          <cell r="F336">
            <v>5.7604355716878368</v>
          </cell>
          <cell r="G336" t="str">
            <v>Yes</v>
          </cell>
          <cell r="H336" t="str">
            <v>No</v>
          </cell>
          <cell r="I336" t="str">
            <v>Yes</v>
          </cell>
          <cell r="J336">
            <v>36710.311978511687</v>
          </cell>
          <cell r="K336">
            <v>0</v>
          </cell>
          <cell r="L336">
            <v>12646.332333949507</v>
          </cell>
          <cell r="M336">
            <v>13417.896671349015</v>
          </cell>
          <cell r="N336">
            <v>26064.229005298523</v>
          </cell>
        </row>
        <row r="337">
          <cell r="A337" t="str">
            <v>0705</v>
          </cell>
          <cell r="B337" t="str">
            <v>Masconomet</v>
          </cell>
          <cell r="C337">
            <v>0</v>
          </cell>
          <cell r="D337">
            <v>54.647540983606547</v>
          </cell>
          <cell r="E337">
            <v>2354</v>
          </cell>
          <cell r="F337">
            <v>2.3214758276808216</v>
          </cell>
          <cell r="G337" t="str">
            <v>Yes</v>
          </cell>
          <cell r="H337" t="str">
            <v>No</v>
          </cell>
          <cell r="I337" t="str">
            <v>No</v>
          </cell>
          <cell r="J337">
            <v>40183.484507162037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 t="str">
            <v>0710</v>
          </cell>
          <cell r="B338" t="str">
            <v>Mendon-Upton</v>
          </cell>
          <cell r="C338">
            <v>0</v>
          </cell>
          <cell r="D338">
            <v>81.123711340206214</v>
          </cell>
          <cell r="E338">
            <v>2667</v>
          </cell>
          <cell r="F338">
            <v>3.0417589553883095</v>
          </cell>
          <cell r="G338" t="str">
            <v>Yes</v>
          </cell>
          <cell r="H338" t="str">
            <v>No</v>
          </cell>
          <cell r="I338" t="str">
            <v>No</v>
          </cell>
          <cell r="J338">
            <v>71280.491636828316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 t="str">
            <v>0712</v>
          </cell>
          <cell r="B339" t="str">
            <v>Monomoy Regional School District</v>
          </cell>
          <cell r="C339">
            <v>0</v>
          </cell>
          <cell r="D339">
            <v>175.11281070745699</v>
          </cell>
          <cell r="E339">
            <v>1692</v>
          </cell>
          <cell r="F339">
            <v>10.349456897603842</v>
          </cell>
          <cell r="G339" t="str">
            <v>Yes</v>
          </cell>
          <cell r="H339" t="str">
            <v>No</v>
          </cell>
          <cell r="I339" t="str">
            <v>Yes</v>
          </cell>
          <cell r="J339">
            <v>111423.297836588</v>
          </cell>
          <cell r="K339">
            <v>0</v>
          </cell>
          <cell r="L339">
            <v>47451.732305425663</v>
          </cell>
          <cell r="M339">
            <v>50240.550232516493</v>
          </cell>
          <cell r="N339">
            <v>97692.282537942156</v>
          </cell>
        </row>
        <row r="340">
          <cell r="A340" t="str">
            <v>0715</v>
          </cell>
          <cell r="B340" t="str">
            <v>Mount Greylock</v>
          </cell>
          <cell r="C340">
            <v>0</v>
          </cell>
          <cell r="D340">
            <v>48.237623762376217</v>
          </cell>
          <cell r="E340">
            <v>592</v>
          </cell>
          <cell r="F340">
            <v>8.148247257158145</v>
          </cell>
          <cell r="G340" t="str">
            <v>Yes</v>
          </cell>
          <cell r="H340" t="str">
            <v>No</v>
          </cell>
          <cell r="I340" t="str">
            <v>Yes</v>
          </cell>
          <cell r="J340">
            <v>27448.249022540676</v>
          </cell>
          <cell r="K340">
            <v>0</v>
          </cell>
          <cell r="L340">
            <v>11943.623204915444</v>
          </cell>
          <cell r="M340">
            <v>12644.564286548066</v>
          </cell>
          <cell r="N340">
            <v>24588.187491463512</v>
          </cell>
        </row>
        <row r="341">
          <cell r="A341" t="str">
            <v>0717</v>
          </cell>
          <cell r="B341" t="str">
            <v>Mohawk Trail</v>
          </cell>
          <cell r="C341">
            <v>0</v>
          </cell>
          <cell r="D341">
            <v>119.16190476190489</v>
          </cell>
          <cell r="E341">
            <v>1107</v>
          </cell>
          <cell r="F341">
            <v>10.764399707489151</v>
          </cell>
          <cell r="G341" t="str">
            <v>Yes</v>
          </cell>
          <cell r="H341" t="str">
            <v>No</v>
          </cell>
          <cell r="I341" t="str">
            <v>Yes</v>
          </cell>
          <cell r="J341">
            <v>86903.903918911223</v>
          </cell>
          <cell r="K341">
            <v>0</v>
          </cell>
          <cell r="L341">
            <v>32303.201375700632</v>
          </cell>
          <cell r="M341">
            <v>34215.147798193735</v>
          </cell>
          <cell r="N341">
            <v>66518.34917389437</v>
          </cell>
        </row>
        <row r="342">
          <cell r="A342" t="str">
            <v>0720</v>
          </cell>
          <cell r="B342" t="str">
            <v>Narragansett</v>
          </cell>
          <cell r="C342">
            <v>0</v>
          </cell>
          <cell r="D342">
            <v>122.07317073170729</v>
          </cell>
          <cell r="E342">
            <v>1548</v>
          </cell>
          <cell r="F342">
            <v>7.8858637423583522</v>
          </cell>
          <cell r="G342" t="str">
            <v>Yes</v>
          </cell>
          <cell r="H342" t="str">
            <v>No</v>
          </cell>
          <cell r="I342" t="str">
            <v>Yes</v>
          </cell>
          <cell r="J342">
            <v>95738.152341944995</v>
          </cell>
          <cell r="K342">
            <v>0</v>
          </cell>
          <cell r="L342">
            <v>33094.139543281774</v>
          </cell>
          <cell r="M342">
            <v>35055.408103417452</v>
          </cell>
          <cell r="N342">
            <v>68149.547646699226</v>
          </cell>
        </row>
        <row r="343">
          <cell r="A343" t="str">
            <v>0725</v>
          </cell>
          <cell r="B343" t="str">
            <v>Nashoba</v>
          </cell>
          <cell r="C343">
            <v>0</v>
          </cell>
          <cell r="D343">
            <v>182.11023622047264</v>
          </cell>
          <cell r="E343">
            <v>3568</v>
          </cell>
          <cell r="F343">
            <v>5.1039864411567448</v>
          </cell>
          <cell r="G343" t="str">
            <v>Yes</v>
          </cell>
          <cell r="H343" t="str">
            <v>No</v>
          </cell>
          <cell r="I343" t="str">
            <v>Yes</v>
          </cell>
          <cell r="J343">
            <v>137627.06807464903</v>
          </cell>
          <cell r="K343">
            <v>0</v>
          </cell>
          <cell r="L343">
            <v>50197.503214512835</v>
          </cell>
          <cell r="M343">
            <v>53162.230092982485</v>
          </cell>
          <cell r="N343">
            <v>103359.73330749532</v>
          </cell>
        </row>
        <row r="344">
          <cell r="A344" t="str">
            <v>0728</v>
          </cell>
          <cell r="B344" t="str">
            <v>New Salem-Wendell</v>
          </cell>
          <cell r="C344">
            <v>0</v>
          </cell>
          <cell r="D344">
            <v>22</v>
          </cell>
          <cell r="E344">
            <v>119</v>
          </cell>
          <cell r="F344">
            <v>18.487394957983195</v>
          </cell>
          <cell r="G344" t="str">
            <v>Yes</v>
          </cell>
          <cell r="H344" t="str">
            <v>Yes</v>
          </cell>
          <cell r="I344" t="str">
            <v>Yes</v>
          </cell>
          <cell r="J344">
            <v>14648.362975479571</v>
          </cell>
          <cell r="K344">
            <v>4133.2472497969475</v>
          </cell>
          <cell r="L344">
            <v>6603.0553567064135</v>
          </cell>
          <cell r="M344">
            <v>6767.304390476671</v>
          </cell>
          <cell r="N344">
            <v>13370.359747183084</v>
          </cell>
        </row>
        <row r="345">
          <cell r="A345" t="str">
            <v>0730</v>
          </cell>
          <cell r="B345" t="str">
            <v>Northboro-Southboro</v>
          </cell>
          <cell r="C345">
            <v>0</v>
          </cell>
          <cell r="D345">
            <v>38.310344827586192</v>
          </cell>
          <cell r="E345">
            <v>1623</v>
          </cell>
          <cell r="F345">
            <v>2.3604648692289709</v>
          </cell>
          <cell r="G345" t="str">
            <v>Yes</v>
          </cell>
          <cell r="H345" t="str">
            <v>No</v>
          </cell>
          <cell r="I345" t="str">
            <v>No</v>
          </cell>
          <cell r="J345">
            <v>25749.29936840124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0735</v>
          </cell>
          <cell r="B346" t="str">
            <v>North Middlesex</v>
          </cell>
          <cell r="C346">
            <v>0</v>
          </cell>
          <cell r="D346">
            <v>210.49756097560947</v>
          </cell>
          <cell r="E346">
            <v>4333</v>
          </cell>
          <cell r="F346">
            <v>4.8580097155691089</v>
          </cell>
          <cell r="G346" t="str">
            <v>Yes</v>
          </cell>
          <cell r="H346" t="str">
            <v>No</v>
          </cell>
          <cell r="I346" t="str">
            <v>No</v>
          </cell>
          <cell r="J346">
            <v>146846.16335616223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 t="str">
            <v>0740</v>
          </cell>
          <cell r="B347" t="str">
            <v>Old Rochester</v>
          </cell>
          <cell r="C347">
            <v>0</v>
          </cell>
          <cell r="D347">
            <v>52.735955056179797</v>
          </cell>
          <cell r="E347">
            <v>1219</v>
          </cell>
          <cell r="F347">
            <v>4.3261653040344381</v>
          </cell>
          <cell r="G347" t="str">
            <v>Yes</v>
          </cell>
          <cell r="H347" t="str">
            <v>No</v>
          </cell>
          <cell r="I347" t="str">
            <v>No</v>
          </cell>
          <cell r="J347">
            <v>35614.539842752194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 t="str">
            <v>0745</v>
          </cell>
          <cell r="B348" t="str">
            <v>Pentucket</v>
          </cell>
          <cell r="C348">
            <v>0</v>
          </cell>
          <cell r="D348">
            <v>195.6455696202531</v>
          </cell>
          <cell r="E348">
            <v>3232</v>
          </cell>
          <cell r="F348">
            <v>6.0533901491414941</v>
          </cell>
          <cell r="G348" t="str">
            <v>Yes</v>
          </cell>
          <cell r="H348" t="str">
            <v>No</v>
          </cell>
          <cell r="I348" t="str">
            <v>Yes</v>
          </cell>
          <cell r="J348">
            <v>144518.66100630164</v>
          </cell>
          <cell r="K348">
            <v>0</v>
          </cell>
          <cell r="L348">
            <v>53040.87841090095</v>
          </cell>
          <cell r="M348">
            <v>56184.224094995967</v>
          </cell>
          <cell r="N348">
            <v>109225.10250589691</v>
          </cell>
        </row>
        <row r="349">
          <cell r="A349" t="str">
            <v>0750</v>
          </cell>
          <cell r="B349" t="str">
            <v>Pioneer Valley</v>
          </cell>
          <cell r="C349">
            <v>0</v>
          </cell>
          <cell r="D349">
            <v>51.478048780487818</v>
          </cell>
          <cell r="E349">
            <v>871</v>
          </cell>
          <cell r="F349">
            <v>5.9102237405841356</v>
          </cell>
          <cell r="G349" t="str">
            <v>Yes</v>
          </cell>
          <cell r="H349" t="str">
            <v>No</v>
          </cell>
          <cell r="I349" t="str">
            <v>Yes</v>
          </cell>
          <cell r="J349">
            <v>44334.038593614896</v>
          </cell>
          <cell r="K349">
            <v>0</v>
          </cell>
          <cell r="L349">
            <v>15245.58749935657</v>
          </cell>
          <cell r="M349">
            <v>16177.879350235749</v>
          </cell>
          <cell r="N349">
            <v>31423.466849592318</v>
          </cell>
        </row>
        <row r="350">
          <cell r="A350" t="str">
            <v>0753</v>
          </cell>
          <cell r="B350" t="str">
            <v>Quabbin</v>
          </cell>
          <cell r="C350">
            <v>0</v>
          </cell>
          <cell r="D350">
            <v>182.4308681672027</v>
          </cell>
          <cell r="E350">
            <v>2715</v>
          </cell>
          <cell r="F350">
            <v>6.7193689932671345</v>
          </cell>
          <cell r="G350" t="str">
            <v>Yes</v>
          </cell>
          <cell r="H350" t="str">
            <v>No</v>
          </cell>
          <cell r="I350" t="str">
            <v>Yes</v>
          </cell>
          <cell r="J350">
            <v>142534.17021460255</v>
          </cell>
          <cell r="K350">
            <v>0</v>
          </cell>
          <cell r="L350">
            <v>49886.805788104786</v>
          </cell>
          <cell r="M350">
            <v>52933.03451502743</v>
          </cell>
          <cell r="N350">
            <v>102819.84030313222</v>
          </cell>
        </row>
        <row r="351">
          <cell r="A351" t="str">
            <v>0755</v>
          </cell>
          <cell r="B351" t="str">
            <v>Ralph C Mahar</v>
          </cell>
          <cell r="C351">
            <v>0</v>
          </cell>
          <cell r="D351">
            <v>95.755813953488342</v>
          </cell>
          <cell r="E351">
            <v>715</v>
          </cell>
          <cell r="F351">
            <v>13.392421531956412</v>
          </cell>
          <cell r="G351" t="str">
            <v>Yes</v>
          </cell>
          <cell r="H351" t="str">
            <v>Yes</v>
          </cell>
          <cell r="I351" t="str">
            <v>Yes</v>
          </cell>
          <cell r="J351">
            <v>62094.590369904727</v>
          </cell>
          <cell r="K351">
            <v>16271.807786751384</v>
          </cell>
          <cell r="L351">
            <v>25953.473954672947</v>
          </cell>
          <cell r="M351">
            <v>27484.572947492859</v>
          </cell>
          <cell r="N351">
            <v>53438.046902165806</v>
          </cell>
        </row>
        <row r="352">
          <cell r="A352" t="str">
            <v>0760</v>
          </cell>
          <cell r="B352" t="str">
            <v>Silver Lake</v>
          </cell>
          <cell r="C352">
            <v>0</v>
          </cell>
          <cell r="D352">
            <v>111.02931596091199</v>
          </cell>
          <cell r="E352">
            <v>1862</v>
          </cell>
          <cell r="F352">
            <v>5.9629063351725016</v>
          </cell>
          <cell r="G352" t="str">
            <v>Yes</v>
          </cell>
          <cell r="H352" t="str">
            <v>No</v>
          </cell>
          <cell r="I352" t="str">
            <v>Yes</v>
          </cell>
          <cell r="J352">
            <v>75228.068999149997</v>
          </cell>
          <cell r="K352">
            <v>0</v>
          </cell>
          <cell r="L352">
            <v>30699.27974336129</v>
          </cell>
          <cell r="M352">
            <v>32512.891366813921</v>
          </cell>
          <cell r="N352">
            <v>63212.171110175215</v>
          </cell>
        </row>
        <row r="353">
          <cell r="A353" t="str">
            <v>0763</v>
          </cell>
          <cell r="B353" t="str">
            <v>Somerset Berkley Regional School District</v>
          </cell>
          <cell r="C353">
            <v>0</v>
          </cell>
          <cell r="D353">
            <v>43.581920903954817</v>
          </cell>
          <cell r="E353">
            <v>1079</v>
          </cell>
          <cell r="F353">
            <v>4.0391029568076755</v>
          </cell>
          <cell r="G353" t="str">
            <v>Yes</v>
          </cell>
          <cell r="H353" t="str">
            <v>No</v>
          </cell>
          <cell r="I353" t="str">
            <v>No</v>
          </cell>
          <cell r="J353">
            <v>37769.654185762491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 t="str">
            <v>0765</v>
          </cell>
          <cell r="B354" t="str">
            <v>Southern Berkshire</v>
          </cell>
          <cell r="C354">
            <v>0</v>
          </cell>
          <cell r="D354">
            <v>139.35185185185185</v>
          </cell>
          <cell r="E354">
            <v>918</v>
          </cell>
          <cell r="F354">
            <v>15.17994028887275</v>
          </cell>
          <cell r="G354" t="str">
            <v>Yes</v>
          </cell>
          <cell r="H354" t="str">
            <v>Yes</v>
          </cell>
          <cell r="I354" t="str">
            <v>Yes</v>
          </cell>
          <cell r="J354">
            <v>90735.910611635496</v>
          </cell>
          <cell r="K354">
            <v>26014.157875176938</v>
          </cell>
          <cell r="L354">
            <v>37774.549402769902</v>
          </cell>
          <cell r="M354">
            <v>40006.702697066175</v>
          </cell>
          <cell r="N354">
            <v>77781.252099836071</v>
          </cell>
        </row>
        <row r="355">
          <cell r="A355" t="str">
            <v>0766</v>
          </cell>
          <cell r="B355" t="str">
            <v>Southwick-Tolland-Granville Regional School District</v>
          </cell>
          <cell r="C355">
            <v>0</v>
          </cell>
          <cell r="D355">
            <v>214.95283018867923</v>
          </cell>
          <cell r="E355">
            <v>1890</v>
          </cell>
          <cell r="F355">
            <v>11.373165618448636</v>
          </cell>
          <cell r="G355" t="str">
            <v>Yes</v>
          </cell>
          <cell r="H355" t="str">
            <v>No</v>
          </cell>
          <cell r="I355" t="str">
            <v>Yes</v>
          </cell>
          <cell r="J355">
            <v>133747.69650463128</v>
          </cell>
          <cell r="K355">
            <v>0</v>
          </cell>
          <cell r="L355">
            <v>58244.214323006614</v>
          </cell>
          <cell r="M355">
            <v>61663.137388353534</v>
          </cell>
          <cell r="N355">
            <v>119907.35171136016</v>
          </cell>
        </row>
        <row r="356">
          <cell r="A356" t="str">
            <v>0767</v>
          </cell>
          <cell r="B356" t="str">
            <v>Spencer-E Brookfield</v>
          </cell>
          <cell r="C356">
            <v>0</v>
          </cell>
          <cell r="D356">
            <v>173.43141153081515</v>
          </cell>
          <cell r="E356">
            <v>1911</v>
          </cell>
          <cell r="F356">
            <v>9.0754270816753095</v>
          </cell>
          <cell r="G356" t="str">
            <v>Yes</v>
          </cell>
          <cell r="H356" t="str">
            <v>No</v>
          </cell>
          <cell r="I356" t="str">
            <v>Yes</v>
          </cell>
          <cell r="J356">
            <v>142778.32112839131</v>
          </cell>
          <cell r="K356">
            <v>0</v>
          </cell>
          <cell r="L356">
            <v>50003.646460259464</v>
          </cell>
          <cell r="M356">
            <v>53056.227399488249</v>
          </cell>
          <cell r="N356">
            <v>103059.87385974772</v>
          </cell>
        </row>
        <row r="357">
          <cell r="A357" t="str">
            <v>0770</v>
          </cell>
          <cell r="B357" t="str">
            <v>Tantasqua</v>
          </cell>
          <cell r="C357">
            <v>0</v>
          </cell>
          <cell r="D357">
            <v>91.134670487106035</v>
          </cell>
          <cell r="E357">
            <v>1627</v>
          </cell>
          <cell r="F357">
            <v>5.6013933919548879</v>
          </cell>
          <cell r="G357" t="str">
            <v>Yes</v>
          </cell>
          <cell r="H357" t="str">
            <v>No</v>
          </cell>
          <cell r="I357" t="str">
            <v>Yes</v>
          </cell>
          <cell r="J357">
            <v>82073.449303895322</v>
          </cell>
          <cell r="K357">
            <v>0</v>
          </cell>
          <cell r="L357">
            <v>25888.253173472371</v>
          </cell>
          <cell r="M357">
            <v>26987.546051603862</v>
          </cell>
          <cell r="N357">
            <v>52875.799225076233</v>
          </cell>
        </row>
        <row r="358">
          <cell r="A358" t="str">
            <v>0773</v>
          </cell>
          <cell r="B358" t="str">
            <v>Triton</v>
          </cell>
          <cell r="C358">
            <v>0</v>
          </cell>
          <cell r="D358">
            <v>219.54545454545467</v>
          </cell>
          <cell r="E358">
            <v>3283</v>
          </cell>
          <cell r="F358">
            <v>6.687342508238034</v>
          </cell>
          <cell r="G358" t="str">
            <v>Yes</v>
          </cell>
          <cell r="H358" t="str">
            <v>No</v>
          </cell>
          <cell r="I358" t="str">
            <v>Yes</v>
          </cell>
          <cell r="J358">
            <v>170763.05548879949</v>
          </cell>
          <cell r="K358">
            <v>0</v>
          </cell>
          <cell r="L358">
            <v>59517.321879902258</v>
          </cell>
          <cell r="M358">
            <v>63037.865332617068</v>
          </cell>
          <cell r="N358">
            <v>122555.18721251932</v>
          </cell>
        </row>
        <row r="359">
          <cell r="A359" t="str">
            <v>0774</v>
          </cell>
          <cell r="B359" t="str">
            <v>Up-Island Regional</v>
          </cell>
          <cell r="C359">
            <v>0</v>
          </cell>
          <cell r="D359">
            <v>29.090909090909086</v>
          </cell>
          <cell r="E359">
            <v>341</v>
          </cell>
          <cell r="F359">
            <v>8.5310583844308177</v>
          </cell>
          <cell r="G359" t="str">
            <v>Yes</v>
          </cell>
          <cell r="H359" t="str">
            <v>No</v>
          </cell>
          <cell r="I359" t="str">
            <v>Yes</v>
          </cell>
          <cell r="J359">
            <v>18047.47853893623</v>
          </cell>
          <cell r="K359">
            <v>0</v>
          </cell>
          <cell r="L359">
            <v>7882.8033115245453</v>
          </cell>
          <cell r="M359">
            <v>8345.7156746571382</v>
          </cell>
          <cell r="N359">
            <v>16228.518986181683</v>
          </cell>
        </row>
        <row r="360">
          <cell r="A360" t="str">
            <v>0775</v>
          </cell>
          <cell r="B360" t="str">
            <v>Wachusett</v>
          </cell>
          <cell r="C360">
            <v>0</v>
          </cell>
          <cell r="D360">
            <v>336.71390013495301</v>
          </cell>
          <cell r="E360">
            <v>7438</v>
          </cell>
          <cell r="F360">
            <v>4.5269413839063324</v>
          </cell>
          <cell r="G360" t="str">
            <v>Yes</v>
          </cell>
          <cell r="H360" t="str">
            <v>No</v>
          </cell>
          <cell r="I360" t="str">
            <v>No</v>
          </cell>
          <cell r="J360">
            <v>247541.0263491165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 t="str">
            <v>0778</v>
          </cell>
          <cell r="B361" t="str">
            <v>Quaboag Regional</v>
          </cell>
          <cell r="C361">
            <v>0</v>
          </cell>
          <cell r="D361">
            <v>172.0567951318458</v>
          </cell>
          <cell r="E361">
            <v>1368</v>
          </cell>
          <cell r="F361">
            <v>12.577251106129077</v>
          </cell>
          <cell r="G361" t="str">
            <v>Yes</v>
          </cell>
          <cell r="H361" t="str">
            <v>Yes</v>
          </cell>
          <cell r="I361" t="str">
            <v>Yes</v>
          </cell>
          <cell r="J361">
            <v>147542.86781684551</v>
          </cell>
          <cell r="K361">
            <v>37059.313069958829</v>
          </cell>
          <cell r="L361">
            <v>57008.729323260908</v>
          </cell>
          <cell r="M361">
            <v>58525.822046082525</v>
          </cell>
          <cell r="N361">
            <v>115534.55136934343</v>
          </cell>
        </row>
        <row r="362">
          <cell r="A362" t="str">
            <v>0780</v>
          </cell>
          <cell r="B362" t="str">
            <v>Whitman-Hanson</v>
          </cell>
          <cell r="C362">
            <v>0</v>
          </cell>
          <cell r="D362">
            <v>312.42387332521315</v>
          </cell>
          <cell r="E362">
            <v>4211</v>
          </cell>
          <cell r="F362">
            <v>7.4192323278369301</v>
          </cell>
          <cell r="G362" t="str">
            <v>Yes</v>
          </cell>
          <cell r="H362" t="str">
            <v>No</v>
          </cell>
          <cell r="I362" t="str">
            <v>Yes</v>
          </cell>
          <cell r="J362">
            <v>194731.07672910427</v>
          </cell>
          <cell r="K362">
            <v>0</v>
          </cell>
          <cell r="L362">
            <v>84658.180043793691</v>
          </cell>
          <cell r="M362">
            <v>89630.556007214953</v>
          </cell>
          <cell r="N362">
            <v>174288.73605100863</v>
          </cell>
        </row>
        <row r="363">
          <cell r="A363" t="str">
            <v>0801</v>
          </cell>
          <cell r="B363" t="str">
            <v>Assabet Valley Regional Vocational Technical</v>
          </cell>
          <cell r="C363">
            <v>0</v>
          </cell>
          <cell r="D363">
            <v>104.69372920610924</v>
          </cell>
          <cell r="E363">
            <v>1113</v>
          </cell>
          <cell r="F363">
            <v>9.4064446726064013</v>
          </cell>
          <cell r="G363" t="str">
            <v>Yes</v>
          </cell>
          <cell r="H363" t="str">
            <v>Yes</v>
          </cell>
          <cell r="I363" t="str">
            <v>Yes</v>
          </cell>
          <cell r="J363">
            <v>73062.115779012107</v>
          </cell>
          <cell r="K363">
            <v>8789.4875816118274</v>
          </cell>
          <cell r="L363">
            <v>23675.802827470132</v>
          </cell>
          <cell r="M363">
            <v>25070.082932994967</v>
          </cell>
          <cell r="N363">
            <v>48745.885760465098</v>
          </cell>
        </row>
        <row r="364">
          <cell r="A364" t="str">
            <v>0805</v>
          </cell>
          <cell r="B364" t="str">
            <v>Blackstone Valley Regional Vocational Technical</v>
          </cell>
          <cell r="C364">
            <v>0</v>
          </cell>
          <cell r="D364">
            <v>48.082300652033197</v>
          </cell>
          <cell r="E364">
            <v>1223</v>
          </cell>
          <cell r="F364">
            <v>3.9315045504524284</v>
          </cell>
          <cell r="G364" t="str">
            <v>Yes</v>
          </cell>
          <cell r="H364" t="str">
            <v>No</v>
          </cell>
          <cell r="I364" t="str">
            <v>No</v>
          </cell>
          <cell r="J364">
            <v>38535.418584879182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 t="str">
            <v>0806</v>
          </cell>
          <cell r="B365" t="str">
            <v>Blue Hills Regional Vocational Technical</v>
          </cell>
          <cell r="C365">
            <v>0</v>
          </cell>
          <cell r="D365">
            <v>75.140283348239635</v>
          </cell>
          <cell r="E365">
            <v>854</v>
          </cell>
          <cell r="F365">
            <v>8.798628026725952</v>
          </cell>
          <cell r="G365" t="str">
            <v>Yes</v>
          </cell>
          <cell r="H365" t="str">
            <v>No</v>
          </cell>
          <cell r="I365" t="str">
            <v>Yes</v>
          </cell>
          <cell r="J365">
            <v>56094.920711862236</v>
          </cell>
          <cell r="K365">
            <v>0</v>
          </cell>
          <cell r="L365">
            <v>18291.798616123713</v>
          </cell>
          <cell r="M365">
            <v>19376.563335363677</v>
          </cell>
          <cell r="N365">
            <v>37668.361951487386</v>
          </cell>
        </row>
        <row r="366">
          <cell r="A366" t="str">
            <v>0810</v>
          </cell>
          <cell r="B366" t="str">
            <v>Bristol-Plymouth Regional Vocational Technical</v>
          </cell>
          <cell r="C366">
            <v>0</v>
          </cell>
          <cell r="D366">
            <v>129.33249066250298</v>
          </cell>
          <cell r="E366">
            <v>1278</v>
          </cell>
          <cell r="F366">
            <v>10.119913197378949</v>
          </cell>
          <cell r="G366" t="str">
            <v>Yes</v>
          </cell>
          <cell r="H366" t="str">
            <v>No</v>
          </cell>
          <cell r="I366" t="str">
            <v>Yes</v>
          </cell>
          <cell r="J366">
            <v>98011.091233043408</v>
          </cell>
          <cell r="K366">
            <v>0</v>
          </cell>
          <cell r="L366">
            <v>37404.343920909159</v>
          </cell>
          <cell r="M366">
            <v>39463.021561858681</v>
          </cell>
          <cell r="N366">
            <v>76867.36548276784</v>
          </cell>
        </row>
        <row r="367">
          <cell r="A367" t="str">
            <v>0815</v>
          </cell>
          <cell r="B367" t="str">
            <v>Cape Cod Regional Vocational Technical</v>
          </cell>
          <cell r="C367">
            <v>0</v>
          </cell>
          <cell r="D367">
            <v>81.175129169102576</v>
          </cell>
          <cell r="E367">
            <v>587</v>
          </cell>
          <cell r="F367">
            <v>13.828812464923779</v>
          </cell>
          <cell r="G367" t="str">
            <v>Yes</v>
          </cell>
          <cell r="H367" t="str">
            <v>Yes</v>
          </cell>
          <cell r="I367" t="str">
            <v>Yes</v>
          </cell>
          <cell r="J367">
            <v>67131.313280003626</v>
          </cell>
          <cell r="K367">
            <v>13395.15</v>
          </cell>
          <cell r="L367">
            <v>24039.828319487315</v>
          </cell>
          <cell r="M367">
            <v>25584.569942265109</v>
          </cell>
          <cell r="N367">
            <v>49624.398261752423</v>
          </cell>
        </row>
        <row r="368">
          <cell r="A368" t="str">
            <v>0817</v>
          </cell>
          <cell r="B368" t="str">
            <v>Essex North Shore Agricultural and Technical School District</v>
          </cell>
          <cell r="C368">
            <v>0</v>
          </cell>
          <cell r="D368">
            <v>114.8696929646818</v>
          </cell>
          <cell r="E368">
            <v>1382</v>
          </cell>
          <cell r="F368">
            <v>8.3118446428858039</v>
          </cell>
          <cell r="G368" t="str">
            <v>Yes</v>
          </cell>
          <cell r="H368" t="str">
            <v>No</v>
          </cell>
          <cell r="I368" t="str">
            <v>Yes</v>
          </cell>
          <cell r="J368">
            <v>85169.974581737057</v>
          </cell>
          <cell r="K368">
            <v>0</v>
          </cell>
          <cell r="L368">
            <v>30181.649840077152</v>
          </cell>
          <cell r="M368">
            <v>32255.380325244438</v>
          </cell>
          <cell r="N368">
            <v>62437.030165321587</v>
          </cell>
        </row>
        <row r="369">
          <cell r="A369" t="str">
            <v>0818</v>
          </cell>
          <cell r="B369" t="str">
            <v>Franklin County Regional Vocational Technical</v>
          </cell>
          <cell r="C369">
            <v>0</v>
          </cell>
          <cell r="D369">
            <v>78.168531607971289</v>
          </cell>
          <cell r="E369">
            <v>483</v>
          </cell>
          <cell r="F369">
            <v>16.18396099543919</v>
          </cell>
          <cell r="G369" t="str">
            <v>Yes</v>
          </cell>
          <cell r="H369" t="str">
            <v>Yes</v>
          </cell>
          <cell r="I369" t="str">
            <v>Yes</v>
          </cell>
          <cell r="J369">
            <v>58557.603389687407</v>
          </cell>
          <cell r="K369">
            <v>11081.329620692748</v>
          </cell>
          <cell r="L369">
            <v>23260.575307221567</v>
          </cell>
          <cell r="M369">
            <v>23807.230427107257</v>
          </cell>
          <cell r="N369">
            <v>47067.805734328824</v>
          </cell>
        </row>
        <row r="370">
          <cell r="A370" t="str">
            <v>0821</v>
          </cell>
          <cell r="B370" t="str">
            <v>Greater Fall River Regional Vocational Technical</v>
          </cell>
          <cell r="C370">
            <v>0</v>
          </cell>
          <cell r="D370">
            <v>211.52764868185889</v>
          </cell>
          <cell r="E370">
            <v>1397</v>
          </cell>
          <cell r="F370">
            <v>15.141563971500279</v>
          </cell>
          <cell r="G370" t="str">
            <v>Yes</v>
          </cell>
          <cell r="H370" t="str">
            <v>Yes</v>
          </cell>
          <cell r="I370" t="str">
            <v>Yes</v>
          </cell>
          <cell r="J370">
            <v>162290.92569002166</v>
          </cell>
          <cell r="K370">
            <v>36247.16657089426</v>
          </cell>
          <cell r="L370">
            <v>82526.783263756108</v>
          </cell>
          <cell r="M370">
            <v>92536.104806185758</v>
          </cell>
          <cell r="N370">
            <v>175062.88806994187</v>
          </cell>
        </row>
        <row r="371">
          <cell r="A371" t="str">
            <v>0823</v>
          </cell>
          <cell r="B371" t="str">
            <v>Greater Lawrence Regional Vocational Technical</v>
          </cell>
          <cell r="C371">
            <v>0</v>
          </cell>
          <cell r="D371">
            <v>374.62496283807553</v>
          </cell>
          <cell r="E371">
            <v>1509</v>
          </cell>
          <cell r="F371">
            <v>24.826041274889036</v>
          </cell>
          <cell r="G371" t="str">
            <v>Yes</v>
          </cell>
          <cell r="H371" t="str">
            <v>Yes</v>
          </cell>
          <cell r="I371" t="str">
            <v>Yes</v>
          </cell>
          <cell r="J371">
            <v>253041.17713651838</v>
          </cell>
          <cell r="K371">
            <v>70680.598606731364</v>
          </cell>
          <cell r="L371">
            <v>177465.14658668003</v>
          </cell>
          <cell r="M371">
            <v>214202.30204438884</v>
          </cell>
          <cell r="N371">
            <v>391667.44863106887</v>
          </cell>
        </row>
        <row r="372">
          <cell r="A372" t="str">
            <v>0825</v>
          </cell>
          <cell r="B372" t="str">
            <v>Greater New Bedford Regional Vocational Technical</v>
          </cell>
          <cell r="C372">
            <v>0</v>
          </cell>
          <cell r="D372">
            <v>323.95758497851381</v>
          </cell>
          <cell r="E372">
            <v>2153</v>
          </cell>
          <cell r="F372">
            <v>15.046799116512485</v>
          </cell>
          <cell r="G372" t="str">
            <v>Yes</v>
          </cell>
          <cell r="H372" t="str">
            <v>Yes</v>
          </cell>
          <cell r="I372" t="str">
            <v>Yes</v>
          </cell>
          <cell r="J372">
            <v>250969.28326699458</v>
          </cell>
          <cell r="K372">
            <v>54295.775322183945</v>
          </cell>
          <cell r="L372">
            <v>135781.84128164893</v>
          </cell>
          <cell r="M372">
            <v>153533.34971810351</v>
          </cell>
          <cell r="N372">
            <v>289315.19099975243</v>
          </cell>
        </row>
        <row r="373">
          <cell r="A373" t="str">
            <v>0828</v>
          </cell>
          <cell r="B373" t="str">
            <v>Greater Lowell Regional Vocational Technical</v>
          </cell>
          <cell r="C373">
            <v>0</v>
          </cell>
          <cell r="D373">
            <v>378.43559842472581</v>
          </cell>
          <cell r="E373">
            <v>2242</v>
          </cell>
          <cell r="F373">
            <v>16.879375487275905</v>
          </cell>
          <cell r="G373" t="str">
            <v>Yes</v>
          </cell>
          <cell r="H373" t="str">
            <v>Yes</v>
          </cell>
          <cell r="I373" t="str">
            <v>Yes</v>
          </cell>
          <cell r="J373">
            <v>231726.67174595949</v>
          </cell>
          <cell r="K373">
            <v>59645.620539829542</v>
          </cell>
          <cell r="L373">
            <v>147872.01046408113</v>
          </cell>
          <cell r="M373">
            <v>164481.96667648159</v>
          </cell>
          <cell r="N373">
            <v>312353.97714056273</v>
          </cell>
        </row>
        <row r="374">
          <cell r="A374" t="str">
            <v>0829</v>
          </cell>
          <cell r="B374" t="str">
            <v>South Middlesex Regional Vocational Technical</v>
          </cell>
          <cell r="C374">
            <v>0</v>
          </cell>
          <cell r="D374">
            <v>126.75618202692657</v>
          </cell>
          <cell r="E374">
            <v>731</v>
          </cell>
          <cell r="F374">
            <v>17.340106980427709</v>
          </cell>
          <cell r="G374" t="str">
            <v>Yes</v>
          </cell>
          <cell r="H374" t="str">
            <v>Yes</v>
          </cell>
          <cell r="I374" t="str">
            <v>Yes</v>
          </cell>
          <cell r="J374">
            <v>94595.10760036172</v>
          </cell>
          <cell r="K374">
            <v>17022.150000000001</v>
          </cell>
          <cell r="L374">
            <v>37810.051362179693</v>
          </cell>
          <cell r="M374">
            <v>40044.661378035438</v>
          </cell>
          <cell r="N374">
            <v>77854.712740215124</v>
          </cell>
        </row>
        <row r="375">
          <cell r="A375" t="str">
            <v>0830</v>
          </cell>
          <cell r="B375" t="str">
            <v>Minuteman Regional Vocational Technical</v>
          </cell>
          <cell r="C375">
            <v>0</v>
          </cell>
          <cell r="D375">
            <v>67.042333926602879</v>
          </cell>
          <cell r="E375">
            <v>538</v>
          </cell>
          <cell r="F375">
            <v>12.461400358104624</v>
          </cell>
          <cell r="G375" t="str">
            <v>Yes</v>
          </cell>
          <cell r="H375" t="str">
            <v>Yes</v>
          </cell>
          <cell r="I375" t="str">
            <v>Yes</v>
          </cell>
          <cell r="J375">
            <v>51883.020931723964</v>
          </cell>
          <cell r="K375">
            <v>1619.1224999999999</v>
          </cell>
          <cell r="L375">
            <v>13260.54825</v>
          </cell>
          <cell r="M375">
            <v>14935.59225</v>
          </cell>
          <cell r="N375">
            <v>28196.140500000001</v>
          </cell>
        </row>
        <row r="376">
          <cell r="A376" t="str">
            <v>0832</v>
          </cell>
          <cell r="B376" t="str">
            <v>Montachusett Regional Vocational Technical</v>
          </cell>
          <cell r="C376">
            <v>0</v>
          </cell>
          <cell r="D376">
            <v>158.5567965055657</v>
          </cell>
          <cell r="E376">
            <v>1424</v>
          </cell>
          <cell r="F376">
            <v>11.134606496177367</v>
          </cell>
          <cell r="G376" t="str">
            <v>Yes</v>
          </cell>
          <cell r="H376" t="str">
            <v>Yes</v>
          </cell>
          <cell r="I376" t="str">
            <v>Yes</v>
          </cell>
          <cell r="J376">
            <v>123114.83740712043</v>
          </cell>
          <cell r="K376">
            <v>24145.355156907463</v>
          </cell>
          <cell r="L376">
            <v>50752.380987739154</v>
          </cell>
          <cell r="M376">
            <v>54524.844475123507</v>
          </cell>
          <cell r="N376">
            <v>105277.22546286267</v>
          </cell>
        </row>
        <row r="377">
          <cell r="A377" t="str">
            <v>0851</v>
          </cell>
          <cell r="B377" t="str">
            <v>Northern Berkshire Regional Vocational Technical</v>
          </cell>
          <cell r="C377">
            <v>0</v>
          </cell>
          <cell r="D377">
            <v>65.873578056144211</v>
          </cell>
          <cell r="E377">
            <v>455</v>
          </cell>
          <cell r="F377">
            <v>14.477709462888837</v>
          </cell>
          <cell r="G377" t="str">
            <v>Yes</v>
          </cell>
          <cell r="H377" t="str">
            <v>Yes</v>
          </cell>
          <cell r="I377" t="str">
            <v>Yes</v>
          </cell>
          <cell r="J377">
            <v>41365.50505831543</v>
          </cell>
          <cell r="K377">
            <v>10595.626234413454</v>
          </cell>
          <cell r="L377">
            <v>20267.88345877525</v>
          </cell>
          <cell r="M377">
            <v>21359.198438904379</v>
          </cell>
          <cell r="N377">
            <v>41627.081897679629</v>
          </cell>
        </row>
        <row r="378">
          <cell r="A378" t="str">
            <v>0852</v>
          </cell>
          <cell r="B378" t="str">
            <v>Nashoba Valley Regional Vocational Technical</v>
          </cell>
          <cell r="C378">
            <v>0</v>
          </cell>
          <cell r="D378">
            <v>66.829144530946806</v>
          </cell>
          <cell r="E378">
            <v>697</v>
          </cell>
          <cell r="F378">
            <v>9.5881125582420097</v>
          </cell>
          <cell r="G378" t="str">
            <v>Yes</v>
          </cell>
          <cell r="H378" t="str">
            <v>No</v>
          </cell>
          <cell r="I378" t="str">
            <v>Yes</v>
          </cell>
          <cell r="J378">
            <v>45561.093160641001</v>
          </cell>
          <cell r="K378">
            <v>0</v>
          </cell>
          <cell r="L378">
            <v>12616.130745803288</v>
          </cell>
          <cell r="M378">
            <v>13157.733888436889</v>
          </cell>
          <cell r="N378">
            <v>25773.864634240177</v>
          </cell>
        </row>
        <row r="379">
          <cell r="A379" t="str">
            <v>0853</v>
          </cell>
          <cell r="B379" t="str">
            <v>Northeast Metropolitan Regional Vocational Technical</v>
          </cell>
          <cell r="C379">
            <v>0</v>
          </cell>
          <cell r="D379">
            <v>202.0627854332034</v>
          </cell>
          <cell r="E379">
            <v>1246</v>
          </cell>
          <cell r="F379">
            <v>16.216916968956934</v>
          </cell>
          <cell r="G379" t="str">
            <v>Yes</v>
          </cell>
          <cell r="H379" t="str">
            <v>Yes</v>
          </cell>
          <cell r="I379" t="str">
            <v>Yes</v>
          </cell>
          <cell r="J379">
            <v>129565.20734702922</v>
          </cell>
          <cell r="K379">
            <v>26189.266588188548</v>
          </cell>
          <cell r="L379">
            <v>67160.475458047425</v>
          </cell>
          <cell r="M379">
            <v>73642.896856706706</v>
          </cell>
          <cell r="N379">
            <v>140803.37231475412</v>
          </cell>
        </row>
        <row r="380">
          <cell r="A380" t="str">
            <v>0855</v>
          </cell>
          <cell r="B380" t="str">
            <v>Old Colony Regional Vocational Technical</v>
          </cell>
          <cell r="C380">
            <v>0</v>
          </cell>
          <cell r="D380">
            <v>36.959042939999563</v>
          </cell>
          <cell r="E380">
            <v>538</v>
          </cell>
          <cell r="F380">
            <v>6.8697105836430419</v>
          </cell>
          <cell r="G380" t="str">
            <v>Yes</v>
          </cell>
          <cell r="H380" t="str">
            <v>No</v>
          </cell>
          <cell r="I380" t="str">
            <v>Yes</v>
          </cell>
          <cell r="J380">
            <v>27616.255710711252</v>
          </cell>
          <cell r="K380">
            <v>0</v>
          </cell>
          <cell r="L380">
            <v>7941.6276750184597</v>
          </cell>
          <cell r="M380">
            <v>8415.7631690005037</v>
          </cell>
          <cell r="N380">
            <v>16357.390844018963</v>
          </cell>
        </row>
        <row r="381">
          <cell r="A381" t="str">
            <v>0860</v>
          </cell>
          <cell r="B381" t="str">
            <v>Pathfinder Regional Vocational Technical</v>
          </cell>
          <cell r="C381">
            <v>0</v>
          </cell>
          <cell r="D381">
            <v>97.347711767708788</v>
          </cell>
          <cell r="E381">
            <v>613</v>
          </cell>
          <cell r="F381">
            <v>15.880540255743686</v>
          </cell>
          <cell r="G381" t="str">
            <v>Yes</v>
          </cell>
          <cell r="H381" t="str">
            <v>Yes</v>
          </cell>
          <cell r="I381" t="str">
            <v>Yes</v>
          </cell>
          <cell r="J381">
            <v>72771.872750793351</v>
          </cell>
          <cell r="K381">
            <v>10693.386609922529</v>
          </cell>
          <cell r="L381">
            <v>28043.536035667435</v>
          </cell>
          <cell r="M381">
            <v>29305.201606301525</v>
          </cell>
          <cell r="N381">
            <v>57348.737641968961</v>
          </cell>
        </row>
        <row r="382">
          <cell r="A382" t="str">
            <v>0871</v>
          </cell>
          <cell r="B382" t="str">
            <v>Shawsheen Valley Regional Vocational Technical</v>
          </cell>
          <cell r="C382">
            <v>0</v>
          </cell>
          <cell r="D382">
            <v>84.7167656818295</v>
          </cell>
          <cell r="E382">
            <v>1326</v>
          </cell>
          <cell r="F382">
            <v>6.3888963560957386</v>
          </cell>
          <cell r="G382" t="str">
            <v>Yes</v>
          </cell>
          <cell r="H382" t="str">
            <v>No</v>
          </cell>
          <cell r="I382" t="str">
            <v>Yes</v>
          </cell>
          <cell r="J382">
            <v>63778.5398437982</v>
          </cell>
          <cell r="K382">
            <v>0</v>
          </cell>
          <cell r="L382">
            <v>13409.787259782544</v>
          </cell>
          <cell r="M382">
            <v>14204.030791871481</v>
          </cell>
          <cell r="N382">
            <v>27613.818051654023</v>
          </cell>
        </row>
        <row r="383">
          <cell r="A383" t="str">
            <v>0872</v>
          </cell>
          <cell r="B383" t="str">
            <v>Southeastern Regional Vocational Technical</v>
          </cell>
          <cell r="C383">
            <v>0</v>
          </cell>
          <cell r="D383">
            <v>195.32611602470774</v>
          </cell>
          <cell r="E383">
            <v>1427</v>
          </cell>
          <cell r="F383">
            <v>13.687884795004045</v>
          </cell>
          <cell r="G383" t="str">
            <v>Yes</v>
          </cell>
          <cell r="H383" t="str">
            <v>Yes</v>
          </cell>
          <cell r="I383" t="str">
            <v>Yes</v>
          </cell>
          <cell r="J383">
            <v>141978.10617709119</v>
          </cell>
          <cell r="K383">
            <v>27917.413044111279</v>
          </cell>
          <cell r="L383">
            <v>71468.322429532214</v>
          </cell>
          <cell r="M383">
            <v>79413.311662486536</v>
          </cell>
          <cell r="N383">
            <v>150881.63409201876</v>
          </cell>
        </row>
        <row r="384">
          <cell r="A384" t="str">
            <v>0873</v>
          </cell>
          <cell r="B384" t="str">
            <v>South Shore Regional Vocational Technical</v>
          </cell>
          <cell r="C384">
            <v>0</v>
          </cell>
          <cell r="D384">
            <v>74.633523530219335</v>
          </cell>
          <cell r="E384">
            <v>650</v>
          </cell>
          <cell r="F384">
            <v>11.482080543110667</v>
          </cell>
          <cell r="G384" t="str">
            <v>Yes</v>
          </cell>
          <cell r="H384" t="str">
            <v>No</v>
          </cell>
          <cell r="I384" t="str">
            <v>Yes</v>
          </cell>
          <cell r="J384">
            <v>47514.475778370186</v>
          </cell>
          <cell r="K384">
            <v>0</v>
          </cell>
          <cell r="L384">
            <v>15988.274949191416</v>
          </cell>
          <cell r="M384">
            <v>16929.218398481025</v>
          </cell>
          <cell r="N384">
            <v>32917.49334767244</v>
          </cell>
        </row>
        <row r="385">
          <cell r="A385" t="str">
            <v>0876</v>
          </cell>
          <cell r="B385" t="str">
            <v>Southern Worcester County Regional Vocational Technical</v>
          </cell>
          <cell r="C385">
            <v>0</v>
          </cell>
          <cell r="D385">
            <v>109.37090696976703</v>
          </cell>
          <cell r="E385">
            <v>1123</v>
          </cell>
          <cell r="F385">
            <v>9.7391724817245802</v>
          </cell>
          <cell r="G385" t="str">
            <v>Yes</v>
          </cell>
          <cell r="H385" t="str">
            <v>No</v>
          </cell>
          <cell r="I385" t="str">
            <v>Yes</v>
          </cell>
          <cell r="J385">
            <v>93369.279137496545</v>
          </cell>
          <cell r="K385">
            <v>0</v>
          </cell>
          <cell r="L385">
            <v>37152.671893829349</v>
          </cell>
          <cell r="M385">
            <v>39494.469207580347</v>
          </cell>
          <cell r="N385">
            <v>76647.141101409696</v>
          </cell>
        </row>
        <row r="386">
          <cell r="A386" t="str">
            <v>0878</v>
          </cell>
          <cell r="B386" t="str">
            <v>Tri-County Regional Vocational Technical</v>
          </cell>
          <cell r="C386">
            <v>0</v>
          </cell>
          <cell r="D386">
            <v>77.332182575929423</v>
          </cell>
          <cell r="E386">
            <v>986</v>
          </cell>
          <cell r="F386">
            <v>7.8430205452261079</v>
          </cell>
          <cell r="G386" t="str">
            <v>Yes</v>
          </cell>
          <cell r="H386" t="str">
            <v>No</v>
          </cell>
          <cell r="I386" t="str">
            <v>Yes</v>
          </cell>
          <cell r="J386">
            <v>59554.743522527642</v>
          </cell>
          <cell r="K386">
            <v>0</v>
          </cell>
          <cell r="L386">
            <v>10927.011104755706</v>
          </cell>
          <cell r="M386">
            <v>11541.618585074448</v>
          </cell>
          <cell r="N386">
            <v>22468.629689830152</v>
          </cell>
        </row>
        <row r="387">
          <cell r="A387" t="str">
            <v>0879</v>
          </cell>
          <cell r="B387" t="str">
            <v>Upper Cape Cod Regional Vocational Technical</v>
          </cell>
          <cell r="C387">
            <v>0</v>
          </cell>
          <cell r="D387">
            <v>79.986171734465898</v>
          </cell>
          <cell r="E387">
            <v>715</v>
          </cell>
          <cell r="F387">
            <v>11.186877165659565</v>
          </cell>
          <cell r="G387" t="str">
            <v>Yes</v>
          </cell>
          <cell r="H387" t="str">
            <v>No</v>
          </cell>
          <cell r="I387" t="str">
            <v>Yes</v>
          </cell>
          <cell r="J387">
            <v>51461.75668755643</v>
          </cell>
          <cell r="K387">
            <v>0</v>
          </cell>
          <cell r="L387">
            <v>21581.938891138798</v>
          </cell>
          <cell r="M387">
            <v>22853.07846606581</v>
          </cell>
          <cell r="N387">
            <v>44435.017357204604</v>
          </cell>
        </row>
        <row r="388">
          <cell r="A388" t="str">
            <v>0885</v>
          </cell>
          <cell r="B388" t="str">
            <v>Whittier Regional Vocational Technical</v>
          </cell>
          <cell r="C388">
            <v>0</v>
          </cell>
          <cell r="D388">
            <v>167.58328002320306</v>
          </cell>
          <cell r="E388">
            <v>1254</v>
          </cell>
          <cell r="F388">
            <v>13.363897928485091</v>
          </cell>
          <cell r="G388" t="str">
            <v>Yes</v>
          </cell>
          <cell r="H388" t="str">
            <v>Yes</v>
          </cell>
          <cell r="I388" t="str">
            <v>Yes</v>
          </cell>
          <cell r="J388">
            <v>122259.18021154625</v>
          </cell>
          <cell r="K388">
            <v>21803.822477609079</v>
          </cell>
          <cell r="L388">
            <v>53870.238590519133</v>
          </cell>
          <cell r="M388">
            <v>57220.395694506333</v>
          </cell>
          <cell r="N388">
            <v>111090.63428502547</v>
          </cell>
        </row>
        <row r="389">
          <cell r="A389" t="str">
            <v>0910</v>
          </cell>
          <cell r="B389" t="str">
            <v>Bristol County Agricultural</v>
          </cell>
          <cell r="C389">
            <v>0</v>
          </cell>
          <cell r="D389">
            <v>39.31089597504149</v>
          </cell>
          <cell r="E389">
            <v>456</v>
          </cell>
          <cell r="F389">
            <v>8.620810520842431</v>
          </cell>
          <cell r="G389" t="str">
            <v>Yes</v>
          </cell>
          <cell r="H389" t="str">
            <v>No</v>
          </cell>
          <cell r="I389" t="str">
            <v>Yes</v>
          </cell>
          <cell r="J389">
            <v>27763.081295665252</v>
          </cell>
          <cell r="K389">
            <v>0</v>
          </cell>
          <cell r="L389">
            <v>12425.444881557398</v>
          </cell>
          <cell r="M389">
            <v>13590.329353672152</v>
          </cell>
          <cell r="N389">
            <v>26015.77423522955</v>
          </cell>
        </row>
        <row r="390">
          <cell r="A390" t="str">
            <v>0915</v>
          </cell>
          <cell r="B390" t="str">
            <v>Norfolk County Agricultural</v>
          </cell>
          <cell r="C390">
            <v>0</v>
          </cell>
          <cell r="D390">
            <v>34.924106906419397</v>
          </cell>
          <cell r="E390">
            <v>550</v>
          </cell>
          <cell r="F390">
            <v>6.3498376193489818</v>
          </cell>
          <cell r="G390" t="str">
            <v>Yes</v>
          </cell>
          <cell r="H390" t="str">
            <v>No</v>
          </cell>
          <cell r="I390" t="str">
            <v>Yes</v>
          </cell>
          <cell r="J390">
            <v>22257.977968108869</v>
          </cell>
          <cell r="K390">
            <v>0</v>
          </cell>
          <cell r="L390">
            <v>8751.8771222285723</v>
          </cell>
          <cell r="M390">
            <v>9779.0270533034836</v>
          </cell>
          <cell r="N390">
            <v>18530.904175532058</v>
          </cell>
        </row>
        <row r="391">
          <cell r="A391" t="str">
            <v>3501</v>
          </cell>
          <cell r="B391" t="str">
            <v>Paulo Freire Social Justice Charter School (District)</v>
          </cell>
          <cell r="C391">
            <v>0</v>
          </cell>
          <cell r="D391">
            <v>106.43667278520188</v>
          </cell>
          <cell r="E391">
            <v>270</v>
          </cell>
          <cell r="F391">
            <v>39.420989920445137</v>
          </cell>
          <cell r="G391" t="str">
            <v>Yes</v>
          </cell>
          <cell r="H391" t="str">
            <v>Yes</v>
          </cell>
          <cell r="I391" t="str">
            <v>Yes</v>
          </cell>
          <cell r="J391">
            <v>87371.571466997848</v>
          </cell>
          <cell r="K391">
            <v>23375.471999999998</v>
          </cell>
          <cell r="L391">
            <v>58800.299549988624</v>
          </cell>
          <cell r="M391">
            <v>75952.279124999986</v>
          </cell>
          <cell r="N391">
            <v>134752.57867498862</v>
          </cell>
        </row>
        <row r="392">
          <cell r="A392" t="str">
            <v>3502</v>
          </cell>
          <cell r="B392" t="str">
            <v>Baystate Academy Charter Public School (District)</v>
          </cell>
          <cell r="C392">
            <v>1</v>
          </cell>
          <cell r="D392">
            <v>161.42816795664362</v>
          </cell>
          <cell r="E392">
            <v>445</v>
          </cell>
          <cell r="F392">
            <v>36.275992799245756</v>
          </cell>
          <cell r="G392" t="str">
            <v>Yes</v>
          </cell>
          <cell r="H392" t="str">
            <v>Yes</v>
          </cell>
          <cell r="I392" t="str">
            <v>Yes</v>
          </cell>
          <cell r="J392">
            <v>131348.52961163977</v>
          </cell>
          <cell r="K392">
            <v>32951.20936427846</v>
          </cell>
          <cell r="L392">
            <v>87172.27965874107</v>
          </cell>
          <cell r="M392">
            <v>109133.3182630503</v>
          </cell>
          <cell r="N392">
            <v>196305.59792179137</v>
          </cell>
        </row>
        <row r="393">
          <cell r="A393" t="str">
            <v>3503</v>
          </cell>
          <cell r="B393" t="str">
            <v>Collegiate Charter School of Lowell (District)</v>
          </cell>
          <cell r="C393">
            <v>1</v>
          </cell>
          <cell r="D393">
            <v>119.3473475846489</v>
          </cell>
          <cell r="E393">
            <v>759</v>
          </cell>
          <cell r="F393">
            <v>15.72428821932133</v>
          </cell>
          <cell r="G393" t="str">
            <v>Yes</v>
          </cell>
          <cell r="H393" t="str">
            <v>Yes</v>
          </cell>
          <cell r="I393" t="str">
            <v>Yes</v>
          </cell>
          <cell r="J393">
            <v>89049.884877364428</v>
          </cell>
          <cell r="K393">
            <v>20801.648362975804</v>
          </cell>
          <cell r="L393">
            <v>49006.098048181389</v>
          </cell>
          <cell r="M393">
            <v>54645.720545674812</v>
          </cell>
          <cell r="N393">
            <v>103651.81859385621</v>
          </cell>
        </row>
        <row r="394">
          <cell r="A394" t="str">
            <v>3504</v>
          </cell>
          <cell r="B394" t="str">
            <v>City on a Hill Charter Public School Dudley Square (District)</v>
          </cell>
          <cell r="C394">
            <v>0</v>
          </cell>
          <cell r="D394">
            <v>95.044173986901143</v>
          </cell>
          <cell r="E394">
            <v>272</v>
          </cell>
          <cell r="F394">
            <v>34.942711024596008</v>
          </cell>
          <cell r="G394" t="str">
            <v>Yes</v>
          </cell>
          <cell r="H394" t="str">
            <v>Yes</v>
          </cell>
          <cell r="I394" t="str">
            <v>Yes</v>
          </cell>
          <cell r="J394">
            <v>66045.149091272091</v>
          </cell>
          <cell r="K394">
            <v>17778.501449005147</v>
          </cell>
          <cell r="L394">
            <v>57366.82207681195</v>
          </cell>
          <cell r="M394">
            <v>77522.144823849856</v>
          </cell>
          <cell r="N394">
            <v>134888.96690066182</v>
          </cell>
        </row>
        <row r="395">
          <cell r="A395" t="str">
            <v>3505</v>
          </cell>
          <cell r="B395" t="str">
            <v>UP Academy Charter School of Dorchester (District)</v>
          </cell>
          <cell r="C395">
            <v>0</v>
          </cell>
          <cell r="D395">
            <v>275.57472193571766</v>
          </cell>
          <cell r="E395">
            <v>680</v>
          </cell>
          <cell r="F395">
            <v>40.525694402311416</v>
          </cell>
          <cell r="G395" t="str">
            <v>Yes</v>
          </cell>
          <cell r="H395" t="str">
            <v>Yes</v>
          </cell>
          <cell r="I395" t="str">
            <v>Yes</v>
          </cell>
          <cell r="J395">
            <v>191172.5645163068</v>
          </cell>
          <cell r="K395">
            <v>52109.841826813157</v>
          </cell>
          <cell r="L395">
            <v>168327.54079119599</v>
          </cell>
          <cell r="M395">
            <v>227747.37440830428</v>
          </cell>
          <cell r="N395">
            <v>396074.91519950028</v>
          </cell>
        </row>
        <row r="396">
          <cell r="A396" t="str">
            <v>3506</v>
          </cell>
          <cell r="B396" t="str">
            <v>Pioneer Charter School of Science II (PCSS-II) (District)</v>
          </cell>
          <cell r="C396">
            <v>0</v>
          </cell>
          <cell r="D396">
            <v>44.375315163119964</v>
          </cell>
          <cell r="E396">
            <v>357</v>
          </cell>
          <cell r="F396">
            <v>12.430060269781503</v>
          </cell>
          <cell r="G396" t="str">
            <v>Yes</v>
          </cell>
          <cell r="H396" t="str">
            <v>Yes</v>
          </cell>
          <cell r="I396" t="str">
            <v>Yes</v>
          </cell>
          <cell r="J396">
            <v>36853.908294326997</v>
          </cell>
          <cell r="K396">
            <v>8318.5290010297485</v>
          </cell>
          <cell r="L396">
            <v>16220.341343892114</v>
          </cell>
          <cell r="M396">
            <v>18265.418087128146</v>
          </cell>
          <cell r="N396">
            <v>34485.759431020262</v>
          </cell>
        </row>
        <row r="397">
          <cell r="A397" t="str">
            <v>3507</v>
          </cell>
          <cell r="B397" t="str">
            <v>City on a Hill Charter Public School New Bedford (District)</v>
          </cell>
          <cell r="C397">
            <v>0</v>
          </cell>
          <cell r="D397">
            <v>60.509010934669277</v>
          </cell>
          <cell r="E397">
            <v>236</v>
          </cell>
          <cell r="F397">
            <v>25.639411412995454</v>
          </cell>
          <cell r="G397" t="str">
            <v>Yes</v>
          </cell>
          <cell r="H397" t="str">
            <v>Yes</v>
          </cell>
          <cell r="I397" t="str">
            <v>Yes</v>
          </cell>
          <cell r="J397">
            <v>70063.485848320328</v>
          </cell>
          <cell r="K397">
            <v>18122.205047043262</v>
          </cell>
          <cell r="L397">
            <v>37582.242469865858</v>
          </cell>
          <cell r="M397">
            <v>44898.739260107686</v>
          </cell>
          <cell r="N397">
            <v>82480.981729973544</v>
          </cell>
        </row>
        <row r="398">
          <cell r="A398" t="str">
            <v>3508</v>
          </cell>
          <cell r="B398" t="str">
            <v>Phoenix Academy Public Charter High School Springfield (District)</v>
          </cell>
          <cell r="C398">
            <v>0</v>
          </cell>
          <cell r="D398">
            <v>89.135846808323194</v>
          </cell>
          <cell r="E398">
            <v>203</v>
          </cell>
          <cell r="F398">
            <v>43.909284142031133</v>
          </cell>
          <cell r="G398" t="str">
            <v>Yes</v>
          </cell>
          <cell r="H398" t="str">
            <v>Yes</v>
          </cell>
          <cell r="I398" t="str">
            <v>Yes</v>
          </cell>
          <cell r="J398">
            <v>67815.511921440819</v>
          </cell>
          <cell r="K398">
            <v>17866.254942961161</v>
          </cell>
          <cell r="L398">
            <v>47724.585667104962</v>
          </cell>
          <cell r="M398">
            <v>59616.236230539609</v>
          </cell>
          <cell r="N398">
            <v>107340.82189764458</v>
          </cell>
        </row>
        <row r="399">
          <cell r="A399" t="str">
            <v>3509</v>
          </cell>
          <cell r="B399" t="str">
            <v>Argosy Collegiate Charter School (District)</v>
          </cell>
          <cell r="C399">
            <v>1</v>
          </cell>
          <cell r="D399">
            <v>86.253942775343049</v>
          </cell>
          <cell r="E399">
            <v>398</v>
          </cell>
          <cell r="F399">
            <v>21.671844918427901</v>
          </cell>
          <cell r="G399" t="str">
            <v>Yes</v>
          </cell>
          <cell r="H399" t="str">
            <v>Yes</v>
          </cell>
          <cell r="I399" t="str">
            <v>Yes</v>
          </cell>
          <cell r="J399">
            <v>71509.07883551874</v>
          </cell>
          <cell r="K399">
            <v>17569.431348202095</v>
          </cell>
          <cell r="L399">
            <v>36887.912187033791</v>
          </cell>
          <cell r="M399">
            <v>43835.382532544376</v>
          </cell>
          <cell r="N399">
            <v>80723.294719578174</v>
          </cell>
        </row>
        <row r="400">
          <cell r="A400" t="str">
            <v>3510</v>
          </cell>
          <cell r="B400" t="str">
            <v>Springfield Preparatory Charter School (District)</v>
          </cell>
          <cell r="C400">
            <v>1</v>
          </cell>
          <cell r="D400">
            <v>78.65688906156592</v>
          </cell>
          <cell r="E400">
            <v>215</v>
          </cell>
          <cell r="F400">
            <v>36.584599563519035</v>
          </cell>
          <cell r="G400" t="str">
            <v>Yes</v>
          </cell>
          <cell r="H400" t="str">
            <v>Yes</v>
          </cell>
          <cell r="I400" t="str">
            <v>Yes</v>
          </cell>
          <cell r="J400">
            <v>56884.801920319638</v>
          </cell>
          <cell r="K400">
            <v>15094.343691693352</v>
          </cell>
          <cell r="L400">
            <v>41936.036785159558</v>
          </cell>
          <cell r="M400">
            <v>52341.414439592969</v>
          </cell>
          <cell r="N400">
            <v>94277.451224752527</v>
          </cell>
        </row>
        <row r="401">
          <cell r="A401" t="str">
            <v>3511</v>
          </cell>
          <cell r="B401" t="str">
            <v>Bentley Academy Charter School (District)</v>
          </cell>
          <cell r="C401">
            <v>0</v>
          </cell>
          <cell r="D401">
            <v>86.883432290094234</v>
          </cell>
          <cell r="E401">
            <v>296</v>
          </cell>
          <cell r="F401">
            <v>29.352510908815621</v>
          </cell>
          <cell r="G401" t="str">
            <v>Yes</v>
          </cell>
          <cell r="H401" t="str">
            <v>Yes</v>
          </cell>
          <cell r="I401" t="str">
            <v>Yes</v>
          </cell>
          <cell r="J401">
            <v>58945.477668791777</v>
          </cell>
          <cell r="K401">
            <v>16230.630418671912</v>
          </cell>
          <cell r="L401">
            <v>26746.843060550367</v>
          </cell>
          <cell r="M401">
            <v>28331.289622795153</v>
          </cell>
          <cell r="N401">
            <v>55078.132683345524</v>
          </cell>
        </row>
        <row r="402">
          <cell r="A402" t="str">
            <v>3513</v>
          </cell>
          <cell r="B402" t="str">
            <v>New Heights Charter School of Brockton (District)</v>
          </cell>
          <cell r="C402">
            <v>1</v>
          </cell>
          <cell r="D402">
            <v>60.399244961627346</v>
          </cell>
          <cell r="E402">
            <v>422</v>
          </cell>
          <cell r="F402">
            <v>14.312617289485152</v>
          </cell>
          <cell r="G402" t="str">
            <v>Yes</v>
          </cell>
          <cell r="H402" t="str">
            <v>Yes</v>
          </cell>
          <cell r="I402" t="str">
            <v>Yes</v>
          </cell>
          <cell r="J402">
            <v>56178.321428571428</v>
          </cell>
          <cell r="K402">
            <v>14270.801785714282</v>
          </cell>
          <cell r="L402">
            <v>28031.558035714286</v>
          </cell>
          <cell r="M402">
            <v>33326.815178571429</v>
          </cell>
          <cell r="N402">
            <v>61358.373214285719</v>
          </cell>
        </row>
        <row r="403">
          <cell r="A403">
            <v>3514</v>
          </cell>
          <cell r="B403" t="str">
            <v>Libertas Academy Charter School (District)</v>
          </cell>
          <cell r="C403">
            <v>1</v>
          </cell>
          <cell r="D403">
            <v>36.428284510397717</v>
          </cell>
          <cell r="E403">
            <v>90</v>
          </cell>
          <cell r="F403">
            <v>40.475871678219683</v>
          </cell>
          <cell r="G403" t="str">
            <v>Yes</v>
          </cell>
          <cell r="H403" t="str">
            <v>Yes</v>
          </cell>
          <cell r="I403" t="str">
            <v>Yes</v>
          </cell>
          <cell r="J403">
            <v>21843.243243516928</v>
          </cell>
          <cell r="K403">
            <v>6805.3129368712671</v>
          </cell>
          <cell r="L403">
            <v>19592.071822623639</v>
          </cell>
          <cell r="M403">
            <v>24468.480411949255</v>
          </cell>
          <cell r="N403">
            <v>44060.552234572897</v>
          </cell>
        </row>
        <row r="404">
          <cell r="A404" t="str">
            <v>3515</v>
          </cell>
          <cell r="B404" t="str">
            <v xml:space="preserve">Old Sturbridge Academy Charter Public School </v>
          </cell>
          <cell r="C404">
            <v>1</v>
          </cell>
          <cell r="D404">
            <v>16.905259490137947</v>
          </cell>
          <cell r="E404">
            <v>160</v>
          </cell>
          <cell r="F404">
            <v>10.565787181336217</v>
          </cell>
          <cell r="G404" t="str">
            <v>Yes</v>
          </cell>
          <cell r="H404" t="str">
            <v>No</v>
          </cell>
          <cell r="I404" t="str">
            <v>Yes</v>
          </cell>
          <cell r="J404">
            <v>13738.663247897237</v>
          </cell>
          <cell r="K404">
            <v>0</v>
          </cell>
          <cell r="L404">
            <v>6562.7122742261181</v>
          </cell>
          <cell r="M404">
            <v>7345.7</v>
          </cell>
          <cell r="N404">
            <v>13908.412274226117</v>
          </cell>
        </row>
        <row r="405">
          <cell r="A405" t="str">
            <v>3901</v>
          </cell>
          <cell r="B405" t="str">
            <v>Massachusetts Virtual Academy at Greenfield Commonwealth Virtual District</v>
          </cell>
          <cell r="C405">
            <v>0</v>
          </cell>
          <cell r="D405">
            <v>134.63345206997471</v>
          </cell>
          <cell r="E405">
            <v>585</v>
          </cell>
          <cell r="F405">
            <v>23.014265311106787</v>
          </cell>
          <cell r="G405" t="str">
            <v>Yes</v>
          </cell>
          <cell r="H405" t="str">
            <v>Yes</v>
          </cell>
          <cell r="I405" t="str">
            <v>Yes</v>
          </cell>
          <cell r="J405">
            <v>103383.38179727996</v>
          </cell>
          <cell r="K405">
            <v>18650.391520707213</v>
          </cell>
          <cell r="L405">
            <v>51909.475864486863</v>
          </cell>
          <cell r="M405">
            <v>60045.70445082376</v>
          </cell>
          <cell r="N405">
            <v>111955.18031531063</v>
          </cell>
        </row>
        <row r="406">
          <cell r="A406" t="str">
            <v>3902</v>
          </cell>
          <cell r="B406" t="str">
            <v>TEC Connections Academy Commonwealth Virtual School District</v>
          </cell>
          <cell r="C406">
            <v>0</v>
          </cell>
          <cell r="D406">
            <v>277.56350173292572</v>
          </cell>
          <cell r="E406">
            <v>1538</v>
          </cell>
          <cell r="F406">
            <v>18.047041725157719</v>
          </cell>
          <cell r="G406" t="str">
            <v>Yes</v>
          </cell>
          <cell r="H406" t="str">
            <v>Yes</v>
          </cell>
          <cell r="I406" t="str">
            <v>Yes</v>
          </cell>
          <cell r="J406">
            <v>159250.36050061006</v>
          </cell>
          <cell r="K406">
            <v>32968.340434214049</v>
          </cell>
          <cell r="L406">
            <v>100332.34454456432</v>
          </cell>
          <cell r="M406">
            <v>115601.96009463296</v>
          </cell>
          <cell r="N406">
            <v>215934.30463919727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9E923-1520-434D-86C5-B0B42571DC3C}">
  <sheetPr>
    <pageSetUpPr fitToPage="1"/>
  </sheetPr>
  <dimension ref="A1:U302"/>
  <sheetViews>
    <sheetView tabSelected="1" zoomScaleNormal="100" workbookViewId="0">
      <pane xSplit="1" ySplit="8" topLeftCell="B9" activePane="bottomRight" state="frozen"/>
      <selection pane="topRight" activeCell="E1" sqref="E1"/>
      <selection pane="bottomLeft" activeCell="A9" sqref="A9"/>
      <selection pane="bottomRight"/>
    </sheetView>
  </sheetViews>
  <sheetFormatPr defaultRowHeight="12.75" x14ac:dyDescent="0.2"/>
  <cols>
    <col min="1" max="1" width="41.7109375" customWidth="1"/>
    <col min="2" max="2" width="8.5703125" bestFit="1" customWidth="1"/>
    <col min="3" max="3" width="11.42578125" customWidth="1"/>
    <col min="4" max="4" width="11.42578125" bestFit="1" customWidth="1"/>
    <col min="5" max="5" width="8.5703125" bestFit="1" customWidth="1"/>
    <col min="6" max="6" width="11.42578125" customWidth="1"/>
    <col min="7" max="7" width="11.42578125" bestFit="1" customWidth="1"/>
    <col min="8" max="8" width="8.5703125" bestFit="1" customWidth="1"/>
    <col min="9" max="9" width="11.42578125" customWidth="1"/>
    <col min="10" max="10" width="11.42578125" bestFit="1" customWidth="1"/>
    <col min="11" max="11" width="9.140625" customWidth="1"/>
    <col min="12" max="12" width="10.28515625" customWidth="1"/>
    <col min="13" max="13" width="13.42578125" bestFit="1" customWidth="1"/>
    <col min="14" max="15" width="12.28515625" customWidth="1"/>
    <col min="16" max="16" width="12.28515625" bestFit="1" customWidth="1"/>
    <col min="17" max="17" width="14" customWidth="1"/>
    <col min="18" max="18" width="11.140625" bestFit="1" customWidth="1"/>
    <col min="19" max="19" width="11.28515625" bestFit="1" customWidth="1"/>
    <col min="20" max="20" width="19.140625" customWidth="1"/>
    <col min="21" max="21" width="16.28515625" bestFit="1" customWidth="1"/>
    <col min="230" max="232" width="9.140625" customWidth="1"/>
    <col min="233" max="233" width="41.7109375" customWidth="1"/>
    <col min="234" max="237" width="9.140625" customWidth="1"/>
    <col min="238" max="238" width="7.85546875" bestFit="1" customWidth="1"/>
    <col min="239" max="239" width="10.85546875" bestFit="1" customWidth="1"/>
    <col min="240" max="240" width="11.42578125" bestFit="1" customWidth="1"/>
    <col min="241" max="241" width="8.5703125" bestFit="1" customWidth="1"/>
    <col min="242" max="242" width="11.42578125" customWidth="1"/>
    <col min="243" max="243" width="11.42578125" bestFit="1" customWidth="1"/>
    <col min="244" max="247" width="9.140625" customWidth="1"/>
    <col min="249" max="266" width="9.140625" customWidth="1"/>
    <col min="268" max="268" width="9.140625" customWidth="1"/>
    <col min="269" max="269" width="9.5703125" bestFit="1" customWidth="1"/>
    <col min="270" max="270" width="12.28515625" bestFit="1" customWidth="1"/>
    <col min="271" max="272" width="12.28515625" customWidth="1"/>
    <col min="273" max="273" width="11.28515625" customWidth="1"/>
    <col min="274" max="275" width="12.28515625" bestFit="1" customWidth="1"/>
    <col min="276" max="276" width="13.42578125" bestFit="1" customWidth="1"/>
    <col min="277" max="277" width="16.28515625" bestFit="1" customWidth="1"/>
    <col min="486" max="488" width="9.140625" customWidth="1"/>
    <col min="489" max="489" width="41.7109375" customWidth="1"/>
    <col min="490" max="493" width="9.140625" customWidth="1"/>
    <col min="494" max="494" width="7.85546875" bestFit="1" customWidth="1"/>
    <col min="495" max="495" width="10.85546875" bestFit="1" customWidth="1"/>
    <col min="496" max="496" width="11.42578125" bestFit="1" customWidth="1"/>
    <col min="497" max="497" width="8.5703125" bestFit="1" customWidth="1"/>
    <col min="498" max="498" width="11.42578125" customWidth="1"/>
    <col min="499" max="499" width="11.42578125" bestFit="1" customWidth="1"/>
    <col min="500" max="503" width="9.140625" customWidth="1"/>
    <col min="505" max="522" width="9.140625" customWidth="1"/>
    <col min="524" max="524" width="9.140625" customWidth="1"/>
    <col min="525" max="525" width="9.5703125" bestFit="1" customWidth="1"/>
    <col min="526" max="526" width="12.28515625" bestFit="1" customWidth="1"/>
    <col min="527" max="528" width="12.28515625" customWidth="1"/>
    <col min="529" max="529" width="11.28515625" customWidth="1"/>
    <col min="530" max="531" width="12.28515625" bestFit="1" customWidth="1"/>
    <col min="532" max="532" width="13.42578125" bestFit="1" customWidth="1"/>
    <col min="533" max="533" width="16.28515625" bestFit="1" customWidth="1"/>
    <col min="742" max="744" width="9.140625" customWidth="1"/>
    <col min="745" max="745" width="41.7109375" customWidth="1"/>
    <col min="746" max="749" width="9.140625" customWidth="1"/>
    <col min="750" max="750" width="7.85546875" bestFit="1" customWidth="1"/>
    <col min="751" max="751" width="10.85546875" bestFit="1" customWidth="1"/>
    <col min="752" max="752" width="11.42578125" bestFit="1" customWidth="1"/>
    <col min="753" max="753" width="8.5703125" bestFit="1" customWidth="1"/>
    <col min="754" max="754" width="11.42578125" customWidth="1"/>
    <col min="755" max="755" width="11.42578125" bestFit="1" customWidth="1"/>
    <col min="756" max="759" width="9.140625" customWidth="1"/>
    <col min="761" max="778" width="9.140625" customWidth="1"/>
    <col min="780" max="780" width="9.140625" customWidth="1"/>
    <col min="781" max="781" width="9.5703125" bestFit="1" customWidth="1"/>
    <col min="782" max="782" width="12.28515625" bestFit="1" customWidth="1"/>
    <col min="783" max="784" width="12.28515625" customWidth="1"/>
    <col min="785" max="785" width="11.28515625" customWidth="1"/>
    <col min="786" max="787" width="12.28515625" bestFit="1" customWidth="1"/>
    <col min="788" max="788" width="13.42578125" bestFit="1" customWidth="1"/>
    <col min="789" max="789" width="16.28515625" bestFit="1" customWidth="1"/>
    <col min="998" max="1000" width="9.140625" customWidth="1"/>
    <col min="1001" max="1001" width="41.7109375" customWidth="1"/>
    <col min="1002" max="1005" width="9.140625" customWidth="1"/>
    <col min="1006" max="1006" width="7.85546875" bestFit="1" customWidth="1"/>
    <col min="1007" max="1007" width="10.85546875" bestFit="1" customWidth="1"/>
    <col min="1008" max="1008" width="11.42578125" bestFit="1" customWidth="1"/>
    <col min="1009" max="1009" width="8.5703125" bestFit="1" customWidth="1"/>
    <col min="1010" max="1010" width="11.42578125" customWidth="1"/>
    <col min="1011" max="1011" width="11.42578125" bestFit="1" customWidth="1"/>
    <col min="1012" max="1015" width="9.140625" customWidth="1"/>
    <col min="1017" max="1034" width="9.140625" customWidth="1"/>
    <col min="1036" max="1036" width="9.140625" customWidth="1"/>
    <col min="1037" max="1037" width="9.5703125" bestFit="1" customWidth="1"/>
    <col min="1038" max="1038" width="12.28515625" bestFit="1" customWidth="1"/>
    <col min="1039" max="1040" width="12.28515625" customWidth="1"/>
    <col min="1041" max="1041" width="11.28515625" customWidth="1"/>
    <col min="1042" max="1043" width="12.28515625" bestFit="1" customWidth="1"/>
    <col min="1044" max="1044" width="13.42578125" bestFit="1" customWidth="1"/>
    <col min="1045" max="1045" width="16.28515625" bestFit="1" customWidth="1"/>
    <col min="1254" max="1256" width="9.140625" customWidth="1"/>
    <col min="1257" max="1257" width="41.7109375" customWidth="1"/>
    <col min="1258" max="1261" width="9.140625" customWidth="1"/>
    <col min="1262" max="1262" width="7.85546875" bestFit="1" customWidth="1"/>
    <col min="1263" max="1263" width="10.85546875" bestFit="1" customWidth="1"/>
    <col min="1264" max="1264" width="11.42578125" bestFit="1" customWidth="1"/>
    <col min="1265" max="1265" width="8.5703125" bestFit="1" customWidth="1"/>
    <col min="1266" max="1266" width="11.42578125" customWidth="1"/>
    <col min="1267" max="1267" width="11.42578125" bestFit="1" customWidth="1"/>
    <col min="1268" max="1271" width="9.140625" customWidth="1"/>
    <col min="1273" max="1290" width="9.140625" customWidth="1"/>
    <col min="1292" max="1292" width="9.140625" customWidth="1"/>
    <col min="1293" max="1293" width="9.5703125" bestFit="1" customWidth="1"/>
    <col min="1294" max="1294" width="12.28515625" bestFit="1" customWidth="1"/>
    <col min="1295" max="1296" width="12.28515625" customWidth="1"/>
    <col min="1297" max="1297" width="11.28515625" customWidth="1"/>
    <col min="1298" max="1299" width="12.28515625" bestFit="1" customWidth="1"/>
    <col min="1300" max="1300" width="13.42578125" bestFit="1" customWidth="1"/>
    <col min="1301" max="1301" width="16.28515625" bestFit="1" customWidth="1"/>
    <col min="1510" max="1512" width="9.140625" customWidth="1"/>
    <col min="1513" max="1513" width="41.7109375" customWidth="1"/>
    <col min="1514" max="1517" width="9.140625" customWidth="1"/>
    <col min="1518" max="1518" width="7.85546875" bestFit="1" customWidth="1"/>
    <col min="1519" max="1519" width="10.85546875" bestFit="1" customWidth="1"/>
    <col min="1520" max="1520" width="11.42578125" bestFit="1" customWidth="1"/>
    <col min="1521" max="1521" width="8.5703125" bestFit="1" customWidth="1"/>
    <col min="1522" max="1522" width="11.42578125" customWidth="1"/>
    <col min="1523" max="1523" width="11.42578125" bestFit="1" customWidth="1"/>
    <col min="1524" max="1527" width="9.140625" customWidth="1"/>
    <col min="1529" max="1546" width="9.140625" customWidth="1"/>
    <col min="1548" max="1548" width="9.140625" customWidth="1"/>
    <col min="1549" max="1549" width="9.5703125" bestFit="1" customWidth="1"/>
    <col min="1550" max="1550" width="12.28515625" bestFit="1" customWidth="1"/>
    <col min="1551" max="1552" width="12.28515625" customWidth="1"/>
    <col min="1553" max="1553" width="11.28515625" customWidth="1"/>
    <col min="1554" max="1555" width="12.28515625" bestFit="1" customWidth="1"/>
    <col min="1556" max="1556" width="13.42578125" bestFit="1" customWidth="1"/>
    <col min="1557" max="1557" width="16.28515625" bestFit="1" customWidth="1"/>
    <col min="1766" max="1768" width="9.140625" customWidth="1"/>
    <col min="1769" max="1769" width="41.7109375" customWidth="1"/>
    <col min="1770" max="1773" width="9.140625" customWidth="1"/>
    <col min="1774" max="1774" width="7.85546875" bestFit="1" customWidth="1"/>
    <col min="1775" max="1775" width="10.85546875" bestFit="1" customWidth="1"/>
    <col min="1776" max="1776" width="11.42578125" bestFit="1" customWidth="1"/>
    <col min="1777" max="1777" width="8.5703125" bestFit="1" customWidth="1"/>
    <col min="1778" max="1778" width="11.42578125" customWidth="1"/>
    <col min="1779" max="1779" width="11.42578125" bestFit="1" customWidth="1"/>
    <col min="1780" max="1783" width="9.140625" customWidth="1"/>
    <col min="1785" max="1802" width="9.140625" customWidth="1"/>
    <col min="1804" max="1804" width="9.140625" customWidth="1"/>
    <col min="1805" max="1805" width="9.5703125" bestFit="1" customWidth="1"/>
    <col min="1806" max="1806" width="12.28515625" bestFit="1" customWidth="1"/>
    <col min="1807" max="1808" width="12.28515625" customWidth="1"/>
    <col min="1809" max="1809" width="11.28515625" customWidth="1"/>
    <col min="1810" max="1811" width="12.28515625" bestFit="1" customWidth="1"/>
    <col min="1812" max="1812" width="13.42578125" bestFit="1" customWidth="1"/>
    <col min="1813" max="1813" width="16.28515625" bestFit="1" customWidth="1"/>
    <col min="2022" max="2024" width="9.140625" customWidth="1"/>
    <col min="2025" max="2025" width="41.7109375" customWidth="1"/>
    <col min="2026" max="2029" width="9.140625" customWidth="1"/>
    <col min="2030" max="2030" width="7.85546875" bestFit="1" customWidth="1"/>
    <col min="2031" max="2031" width="10.85546875" bestFit="1" customWidth="1"/>
    <col min="2032" max="2032" width="11.42578125" bestFit="1" customWidth="1"/>
    <col min="2033" max="2033" width="8.5703125" bestFit="1" customWidth="1"/>
    <col min="2034" max="2034" width="11.42578125" customWidth="1"/>
    <col min="2035" max="2035" width="11.42578125" bestFit="1" customWidth="1"/>
    <col min="2036" max="2039" width="9.140625" customWidth="1"/>
    <col min="2041" max="2058" width="9.140625" customWidth="1"/>
    <col min="2060" max="2060" width="9.140625" customWidth="1"/>
    <col min="2061" max="2061" width="9.5703125" bestFit="1" customWidth="1"/>
    <col min="2062" max="2062" width="12.28515625" bestFit="1" customWidth="1"/>
    <col min="2063" max="2064" width="12.28515625" customWidth="1"/>
    <col min="2065" max="2065" width="11.28515625" customWidth="1"/>
    <col min="2066" max="2067" width="12.28515625" bestFit="1" customWidth="1"/>
    <col min="2068" max="2068" width="13.42578125" bestFit="1" customWidth="1"/>
    <col min="2069" max="2069" width="16.28515625" bestFit="1" customWidth="1"/>
    <col min="2278" max="2280" width="9.140625" customWidth="1"/>
    <col min="2281" max="2281" width="41.7109375" customWidth="1"/>
    <col min="2282" max="2285" width="9.140625" customWidth="1"/>
    <col min="2286" max="2286" width="7.85546875" bestFit="1" customWidth="1"/>
    <col min="2287" max="2287" width="10.85546875" bestFit="1" customWidth="1"/>
    <col min="2288" max="2288" width="11.42578125" bestFit="1" customWidth="1"/>
    <col min="2289" max="2289" width="8.5703125" bestFit="1" customWidth="1"/>
    <col min="2290" max="2290" width="11.42578125" customWidth="1"/>
    <col min="2291" max="2291" width="11.42578125" bestFit="1" customWidth="1"/>
    <col min="2292" max="2295" width="9.140625" customWidth="1"/>
    <col min="2297" max="2314" width="9.140625" customWidth="1"/>
    <col min="2316" max="2316" width="9.140625" customWidth="1"/>
    <col min="2317" max="2317" width="9.5703125" bestFit="1" customWidth="1"/>
    <col min="2318" max="2318" width="12.28515625" bestFit="1" customWidth="1"/>
    <col min="2319" max="2320" width="12.28515625" customWidth="1"/>
    <col min="2321" max="2321" width="11.28515625" customWidth="1"/>
    <col min="2322" max="2323" width="12.28515625" bestFit="1" customWidth="1"/>
    <col min="2324" max="2324" width="13.42578125" bestFit="1" customWidth="1"/>
    <col min="2325" max="2325" width="16.28515625" bestFit="1" customWidth="1"/>
    <col min="2534" max="2536" width="9.140625" customWidth="1"/>
    <col min="2537" max="2537" width="41.7109375" customWidth="1"/>
    <col min="2538" max="2541" width="9.140625" customWidth="1"/>
    <col min="2542" max="2542" width="7.85546875" bestFit="1" customWidth="1"/>
    <col min="2543" max="2543" width="10.85546875" bestFit="1" customWidth="1"/>
    <col min="2544" max="2544" width="11.42578125" bestFit="1" customWidth="1"/>
    <col min="2545" max="2545" width="8.5703125" bestFit="1" customWidth="1"/>
    <col min="2546" max="2546" width="11.42578125" customWidth="1"/>
    <col min="2547" max="2547" width="11.42578125" bestFit="1" customWidth="1"/>
    <col min="2548" max="2551" width="9.140625" customWidth="1"/>
    <col min="2553" max="2570" width="9.140625" customWidth="1"/>
    <col min="2572" max="2572" width="9.140625" customWidth="1"/>
    <col min="2573" max="2573" width="9.5703125" bestFit="1" customWidth="1"/>
    <col min="2574" max="2574" width="12.28515625" bestFit="1" customWidth="1"/>
    <col min="2575" max="2576" width="12.28515625" customWidth="1"/>
    <col min="2577" max="2577" width="11.28515625" customWidth="1"/>
    <col min="2578" max="2579" width="12.28515625" bestFit="1" customWidth="1"/>
    <col min="2580" max="2580" width="13.42578125" bestFit="1" customWidth="1"/>
    <col min="2581" max="2581" width="16.28515625" bestFit="1" customWidth="1"/>
    <col min="2790" max="2792" width="9.140625" customWidth="1"/>
    <col min="2793" max="2793" width="41.7109375" customWidth="1"/>
    <col min="2794" max="2797" width="9.140625" customWidth="1"/>
    <col min="2798" max="2798" width="7.85546875" bestFit="1" customWidth="1"/>
    <col min="2799" max="2799" width="10.85546875" bestFit="1" customWidth="1"/>
    <col min="2800" max="2800" width="11.42578125" bestFit="1" customWidth="1"/>
    <col min="2801" max="2801" width="8.5703125" bestFit="1" customWidth="1"/>
    <col min="2802" max="2802" width="11.42578125" customWidth="1"/>
    <col min="2803" max="2803" width="11.42578125" bestFit="1" customWidth="1"/>
    <col min="2804" max="2807" width="9.140625" customWidth="1"/>
    <col min="2809" max="2826" width="9.140625" customWidth="1"/>
    <col min="2828" max="2828" width="9.140625" customWidth="1"/>
    <col min="2829" max="2829" width="9.5703125" bestFit="1" customWidth="1"/>
    <col min="2830" max="2830" width="12.28515625" bestFit="1" customWidth="1"/>
    <col min="2831" max="2832" width="12.28515625" customWidth="1"/>
    <col min="2833" max="2833" width="11.28515625" customWidth="1"/>
    <col min="2834" max="2835" width="12.28515625" bestFit="1" customWidth="1"/>
    <col min="2836" max="2836" width="13.42578125" bestFit="1" customWidth="1"/>
    <col min="2837" max="2837" width="16.28515625" bestFit="1" customWidth="1"/>
    <col min="3046" max="3048" width="9.140625" customWidth="1"/>
    <col min="3049" max="3049" width="41.7109375" customWidth="1"/>
    <col min="3050" max="3053" width="9.140625" customWidth="1"/>
    <col min="3054" max="3054" width="7.85546875" bestFit="1" customWidth="1"/>
    <col min="3055" max="3055" width="10.85546875" bestFit="1" customWidth="1"/>
    <col min="3056" max="3056" width="11.42578125" bestFit="1" customWidth="1"/>
    <col min="3057" max="3057" width="8.5703125" bestFit="1" customWidth="1"/>
    <col min="3058" max="3058" width="11.42578125" customWidth="1"/>
    <col min="3059" max="3059" width="11.42578125" bestFit="1" customWidth="1"/>
    <col min="3060" max="3063" width="9.140625" customWidth="1"/>
    <col min="3065" max="3082" width="9.140625" customWidth="1"/>
    <col min="3084" max="3084" width="9.140625" customWidth="1"/>
    <col min="3085" max="3085" width="9.5703125" bestFit="1" customWidth="1"/>
    <col min="3086" max="3086" width="12.28515625" bestFit="1" customWidth="1"/>
    <col min="3087" max="3088" width="12.28515625" customWidth="1"/>
    <col min="3089" max="3089" width="11.28515625" customWidth="1"/>
    <col min="3090" max="3091" width="12.28515625" bestFit="1" customWidth="1"/>
    <col min="3092" max="3092" width="13.42578125" bestFit="1" customWidth="1"/>
    <col min="3093" max="3093" width="16.28515625" bestFit="1" customWidth="1"/>
    <col min="3302" max="3304" width="9.140625" customWidth="1"/>
    <col min="3305" max="3305" width="41.7109375" customWidth="1"/>
    <col min="3306" max="3309" width="9.140625" customWidth="1"/>
    <col min="3310" max="3310" width="7.85546875" bestFit="1" customWidth="1"/>
    <col min="3311" max="3311" width="10.85546875" bestFit="1" customWidth="1"/>
    <col min="3312" max="3312" width="11.42578125" bestFit="1" customWidth="1"/>
    <col min="3313" max="3313" width="8.5703125" bestFit="1" customWidth="1"/>
    <col min="3314" max="3314" width="11.42578125" customWidth="1"/>
    <col min="3315" max="3315" width="11.42578125" bestFit="1" customWidth="1"/>
    <col min="3316" max="3319" width="9.140625" customWidth="1"/>
    <col min="3321" max="3338" width="9.140625" customWidth="1"/>
    <col min="3340" max="3340" width="9.140625" customWidth="1"/>
    <col min="3341" max="3341" width="9.5703125" bestFit="1" customWidth="1"/>
    <col min="3342" max="3342" width="12.28515625" bestFit="1" customWidth="1"/>
    <col min="3343" max="3344" width="12.28515625" customWidth="1"/>
    <col min="3345" max="3345" width="11.28515625" customWidth="1"/>
    <col min="3346" max="3347" width="12.28515625" bestFit="1" customWidth="1"/>
    <col min="3348" max="3348" width="13.42578125" bestFit="1" customWidth="1"/>
    <col min="3349" max="3349" width="16.28515625" bestFit="1" customWidth="1"/>
    <col min="3558" max="3560" width="9.140625" customWidth="1"/>
    <col min="3561" max="3561" width="41.7109375" customWidth="1"/>
    <col min="3562" max="3565" width="9.140625" customWidth="1"/>
    <col min="3566" max="3566" width="7.85546875" bestFit="1" customWidth="1"/>
    <col min="3567" max="3567" width="10.85546875" bestFit="1" customWidth="1"/>
    <col min="3568" max="3568" width="11.42578125" bestFit="1" customWidth="1"/>
    <col min="3569" max="3569" width="8.5703125" bestFit="1" customWidth="1"/>
    <col min="3570" max="3570" width="11.42578125" customWidth="1"/>
    <col min="3571" max="3571" width="11.42578125" bestFit="1" customWidth="1"/>
    <col min="3572" max="3575" width="9.140625" customWidth="1"/>
    <col min="3577" max="3594" width="9.140625" customWidth="1"/>
    <col min="3596" max="3596" width="9.140625" customWidth="1"/>
    <col min="3597" max="3597" width="9.5703125" bestFit="1" customWidth="1"/>
    <col min="3598" max="3598" width="12.28515625" bestFit="1" customWidth="1"/>
    <col min="3599" max="3600" width="12.28515625" customWidth="1"/>
    <col min="3601" max="3601" width="11.28515625" customWidth="1"/>
    <col min="3602" max="3603" width="12.28515625" bestFit="1" customWidth="1"/>
    <col min="3604" max="3604" width="13.42578125" bestFit="1" customWidth="1"/>
    <col min="3605" max="3605" width="16.28515625" bestFit="1" customWidth="1"/>
    <col min="3814" max="3816" width="9.140625" customWidth="1"/>
    <col min="3817" max="3817" width="41.7109375" customWidth="1"/>
    <col min="3818" max="3821" width="9.140625" customWidth="1"/>
    <col min="3822" max="3822" width="7.85546875" bestFit="1" customWidth="1"/>
    <col min="3823" max="3823" width="10.85546875" bestFit="1" customWidth="1"/>
    <col min="3824" max="3824" width="11.42578125" bestFit="1" customWidth="1"/>
    <col min="3825" max="3825" width="8.5703125" bestFit="1" customWidth="1"/>
    <col min="3826" max="3826" width="11.42578125" customWidth="1"/>
    <col min="3827" max="3827" width="11.42578125" bestFit="1" customWidth="1"/>
    <col min="3828" max="3831" width="9.140625" customWidth="1"/>
    <col min="3833" max="3850" width="9.140625" customWidth="1"/>
    <col min="3852" max="3852" width="9.140625" customWidth="1"/>
    <col min="3853" max="3853" width="9.5703125" bestFit="1" customWidth="1"/>
    <col min="3854" max="3854" width="12.28515625" bestFit="1" customWidth="1"/>
    <col min="3855" max="3856" width="12.28515625" customWidth="1"/>
    <col min="3857" max="3857" width="11.28515625" customWidth="1"/>
    <col min="3858" max="3859" width="12.28515625" bestFit="1" customWidth="1"/>
    <col min="3860" max="3860" width="13.42578125" bestFit="1" customWidth="1"/>
    <col min="3861" max="3861" width="16.28515625" bestFit="1" customWidth="1"/>
    <col min="4070" max="4072" width="9.140625" customWidth="1"/>
    <col min="4073" max="4073" width="41.7109375" customWidth="1"/>
    <col min="4074" max="4077" width="9.140625" customWidth="1"/>
    <col min="4078" max="4078" width="7.85546875" bestFit="1" customWidth="1"/>
    <col min="4079" max="4079" width="10.85546875" bestFit="1" customWidth="1"/>
    <col min="4080" max="4080" width="11.42578125" bestFit="1" customWidth="1"/>
    <col min="4081" max="4081" width="8.5703125" bestFit="1" customWidth="1"/>
    <col min="4082" max="4082" width="11.42578125" customWidth="1"/>
    <col min="4083" max="4083" width="11.42578125" bestFit="1" customWidth="1"/>
    <col min="4084" max="4087" width="9.140625" customWidth="1"/>
    <col min="4089" max="4106" width="9.140625" customWidth="1"/>
    <col min="4108" max="4108" width="9.140625" customWidth="1"/>
    <col min="4109" max="4109" width="9.5703125" bestFit="1" customWidth="1"/>
    <col min="4110" max="4110" width="12.28515625" bestFit="1" customWidth="1"/>
    <col min="4111" max="4112" width="12.28515625" customWidth="1"/>
    <col min="4113" max="4113" width="11.28515625" customWidth="1"/>
    <col min="4114" max="4115" width="12.28515625" bestFit="1" customWidth="1"/>
    <col min="4116" max="4116" width="13.42578125" bestFit="1" customWidth="1"/>
    <col min="4117" max="4117" width="16.28515625" bestFit="1" customWidth="1"/>
    <col min="4326" max="4328" width="9.140625" customWidth="1"/>
    <col min="4329" max="4329" width="41.7109375" customWidth="1"/>
    <col min="4330" max="4333" width="9.140625" customWidth="1"/>
    <col min="4334" max="4334" width="7.85546875" bestFit="1" customWidth="1"/>
    <col min="4335" max="4335" width="10.85546875" bestFit="1" customWidth="1"/>
    <col min="4336" max="4336" width="11.42578125" bestFit="1" customWidth="1"/>
    <col min="4337" max="4337" width="8.5703125" bestFit="1" customWidth="1"/>
    <col min="4338" max="4338" width="11.42578125" customWidth="1"/>
    <col min="4339" max="4339" width="11.42578125" bestFit="1" customWidth="1"/>
    <col min="4340" max="4343" width="9.140625" customWidth="1"/>
    <col min="4345" max="4362" width="9.140625" customWidth="1"/>
    <col min="4364" max="4364" width="9.140625" customWidth="1"/>
    <col min="4365" max="4365" width="9.5703125" bestFit="1" customWidth="1"/>
    <col min="4366" max="4366" width="12.28515625" bestFit="1" customWidth="1"/>
    <col min="4367" max="4368" width="12.28515625" customWidth="1"/>
    <col min="4369" max="4369" width="11.28515625" customWidth="1"/>
    <col min="4370" max="4371" width="12.28515625" bestFit="1" customWidth="1"/>
    <col min="4372" max="4372" width="13.42578125" bestFit="1" customWidth="1"/>
    <col min="4373" max="4373" width="16.28515625" bestFit="1" customWidth="1"/>
    <col min="4582" max="4584" width="9.140625" customWidth="1"/>
    <col min="4585" max="4585" width="41.7109375" customWidth="1"/>
    <col min="4586" max="4589" width="9.140625" customWidth="1"/>
    <col min="4590" max="4590" width="7.85546875" bestFit="1" customWidth="1"/>
    <col min="4591" max="4591" width="10.85546875" bestFit="1" customWidth="1"/>
    <col min="4592" max="4592" width="11.42578125" bestFit="1" customWidth="1"/>
    <col min="4593" max="4593" width="8.5703125" bestFit="1" customWidth="1"/>
    <col min="4594" max="4594" width="11.42578125" customWidth="1"/>
    <col min="4595" max="4595" width="11.42578125" bestFit="1" customWidth="1"/>
    <col min="4596" max="4599" width="9.140625" customWidth="1"/>
    <col min="4601" max="4618" width="9.140625" customWidth="1"/>
    <col min="4620" max="4620" width="9.140625" customWidth="1"/>
    <col min="4621" max="4621" width="9.5703125" bestFit="1" customWidth="1"/>
    <col min="4622" max="4622" width="12.28515625" bestFit="1" customWidth="1"/>
    <col min="4623" max="4624" width="12.28515625" customWidth="1"/>
    <col min="4625" max="4625" width="11.28515625" customWidth="1"/>
    <col min="4626" max="4627" width="12.28515625" bestFit="1" customWidth="1"/>
    <col min="4628" max="4628" width="13.42578125" bestFit="1" customWidth="1"/>
    <col min="4629" max="4629" width="16.28515625" bestFit="1" customWidth="1"/>
    <col min="4838" max="4840" width="9.140625" customWidth="1"/>
    <col min="4841" max="4841" width="41.7109375" customWidth="1"/>
    <col min="4842" max="4845" width="9.140625" customWidth="1"/>
    <col min="4846" max="4846" width="7.85546875" bestFit="1" customWidth="1"/>
    <col min="4847" max="4847" width="10.85546875" bestFit="1" customWidth="1"/>
    <col min="4848" max="4848" width="11.42578125" bestFit="1" customWidth="1"/>
    <col min="4849" max="4849" width="8.5703125" bestFit="1" customWidth="1"/>
    <col min="4850" max="4850" width="11.42578125" customWidth="1"/>
    <col min="4851" max="4851" width="11.42578125" bestFit="1" customWidth="1"/>
    <col min="4852" max="4855" width="9.140625" customWidth="1"/>
    <col min="4857" max="4874" width="9.140625" customWidth="1"/>
    <col min="4876" max="4876" width="9.140625" customWidth="1"/>
    <col min="4877" max="4877" width="9.5703125" bestFit="1" customWidth="1"/>
    <col min="4878" max="4878" width="12.28515625" bestFit="1" customWidth="1"/>
    <col min="4879" max="4880" width="12.28515625" customWidth="1"/>
    <col min="4881" max="4881" width="11.28515625" customWidth="1"/>
    <col min="4882" max="4883" width="12.28515625" bestFit="1" customWidth="1"/>
    <col min="4884" max="4884" width="13.42578125" bestFit="1" customWidth="1"/>
    <col min="4885" max="4885" width="16.28515625" bestFit="1" customWidth="1"/>
    <col min="5094" max="5096" width="9.140625" customWidth="1"/>
    <col min="5097" max="5097" width="41.7109375" customWidth="1"/>
    <col min="5098" max="5101" width="9.140625" customWidth="1"/>
    <col min="5102" max="5102" width="7.85546875" bestFit="1" customWidth="1"/>
    <col min="5103" max="5103" width="10.85546875" bestFit="1" customWidth="1"/>
    <col min="5104" max="5104" width="11.42578125" bestFit="1" customWidth="1"/>
    <col min="5105" max="5105" width="8.5703125" bestFit="1" customWidth="1"/>
    <col min="5106" max="5106" width="11.42578125" customWidth="1"/>
    <col min="5107" max="5107" width="11.42578125" bestFit="1" customWidth="1"/>
    <col min="5108" max="5111" width="9.140625" customWidth="1"/>
    <col min="5113" max="5130" width="9.140625" customWidth="1"/>
    <col min="5132" max="5132" width="9.140625" customWidth="1"/>
    <col min="5133" max="5133" width="9.5703125" bestFit="1" customWidth="1"/>
    <col min="5134" max="5134" width="12.28515625" bestFit="1" customWidth="1"/>
    <col min="5135" max="5136" width="12.28515625" customWidth="1"/>
    <col min="5137" max="5137" width="11.28515625" customWidth="1"/>
    <col min="5138" max="5139" width="12.28515625" bestFit="1" customWidth="1"/>
    <col min="5140" max="5140" width="13.42578125" bestFit="1" customWidth="1"/>
    <col min="5141" max="5141" width="16.28515625" bestFit="1" customWidth="1"/>
    <col min="5350" max="5352" width="9.140625" customWidth="1"/>
    <col min="5353" max="5353" width="41.7109375" customWidth="1"/>
    <col min="5354" max="5357" width="9.140625" customWidth="1"/>
    <col min="5358" max="5358" width="7.85546875" bestFit="1" customWidth="1"/>
    <col min="5359" max="5359" width="10.85546875" bestFit="1" customWidth="1"/>
    <col min="5360" max="5360" width="11.42578125" bestFit="1" customWidth="1"/>
    <col min="5361" max="5361" width="8.5703125" bestFit="1" customWidth="1"/>
    <col min="5362" max="5362" width="11.42578125" customWidth="1"/>
    <col min="5363" max="5363" width="11.42578125" bestFit="1" customWidth="1"/>
    <col min="5364" max="5367" width="9.140625" customWidth="1"/>
    <col min="5369" max="5386" width="9.140625" customWidth="1"/>
    <col min="5388" max="5388" width="9.140625" customWidth="1"/>
    <col min="5389" max="5389" width="9.5703125" bestFit="1" customWidth="1"/>
    <col min="5390" max="5390" width="12.28515625" bestFit="1" customWidth="1"/>
    <col min="5391" max="5392" width="12.28515625" customWidth="1"/>
    <col min="5393" max="5393" width="11.28515625" customWidth="1"/>
    <col min="5394" max="5395" width="12.28515625" bestFit="1" customWidth="1"/>
    <col min="5396" max="5396" width="13.42578125" bestFit="1" customWidth="1"/>
    <col min="5397" max="5397" width="16.28515625" bestFit="1" customWidth="1"/>
    <col min="5606" max="5608" width="9.140625" customWidth="1"/>
    <col min="5609" max="5609" width="41.7109375" customWidth="1"/>
    <col min="5610" max="5613" width="9.140625" customWidth="1"/>
    <col min="5614" max="5614" width="7.85546875" bestFit="1" customWidth="1"/>
    <col min="5615" max="5615" width="10.85546875" bestFit="1" customWidth="1"/>
    <col min="5616" max="5616" width="11.42578125" bestFit="1" customWidth="1"/>
    <col min="5617" max="5617" width="8.5703125" bestFit="1" customWidth="1"/>
    <col min="5618" max="5618" width="11.42578125" customWidth="1"/>
    <col min="5619" max="5619" width="11.42578125" bestFit="1" customWidth="1"/>
    <col min="5620" max="5623" width="9.140625" customWidth="1"/>
    <col min="5625" max="5642" width="9.140625" customWidth="1"/>
    <col min="5644" max="5644" width="9.140625" customWidth="1"/>
    <col min="5645" max="5645" width="9.5703125" bestFit="1" customWidth="1"/>
    <col min="5646" max="5646" width="12.28515625" bestFit="1" customWidth="1"/>
    <col min="5647" max="5648" width="12.28515625" customWidth="1"/>
    <col min="5649" max="5649" width="11.28515625" customWidth="1"/>
    <col min="5650" max="5651" width="12.28515625" bestFit="1" customWidth="1"/>
    <col min="5652" max="5652" width="13.42578125" bestFit="1" customWidth="1"/>
    <col min="5653" max="5653" width="16.28515625" bestFit="1" customWidth="1"/>
    <col min="5862" max="5864" width="9.140625" customWidth="1"/>
    <col min="5865" max="5865" width="41.7109375" customWidth="1"/>
    <col min="5866" max="5869" width="9.140625" customWidth="1"/>
    <col min="5870" max="5870" width="7.85546875" bestFit="1" customWidth="1"/>
    <col min="5871" max="5871" width="10.85546875" bestFit="1" customWidth="1"/>
    <col min="5872" max="5872" width="11.42578125" bestFit="1" customWidth="1"/>
    <col min="5873" max="5873" width="8.5703125" bestFit="1" customWidth="1"/>
    <col min="5874" max="5874" width="11.42578125" customWidth="1"/>
    <col min="5875" max="5875" width="11.42578125" bestFit="1" customWidth="1"/>
    <col min="5876" max="5879" width="9.140625" customWidth="1"/>
    <col min="5881" max="5898" width="9.140625" customWidth="1"/>
    <col min="5900" max="5900" width="9.140625" customWidth="1"/>
    <col min="5901" max="5901" width="9.5703125" bestFit="1" customWidth="1"/>
    <col min="5902" max="5902" width="12.28515625" bestFit="1" customWidth="1"/>
    <col min="5903" max="5904" width="12.28515625" customWidth="1"/>
    <col min="5905" max="5905" width="11.28515625" customWidth="1"/>
    <col min="5906" max="5907" width="12.28515625" bestFit="1" customWidth="1"/>
    <col min="5908" max="5908" width="13.42578125" bestFit="1" customWidth="1"/>
    <col min="5909" max="5909" width="16.28515625" bestFit="1" customWidth="1"/>
    <col min="6118" max="6120" width="9.140625" customWidth="1"/>
    <col min="6121" max="6121" width="41.7109375" customWidth="1"/>
    <col min="6122" max="6125" width="9.140625" customWidth="1"/>
    <col min="6126" max="6126" width="7.85546875" bestFit="1" customWidth="1"/>
    <col min="6127" max="6127" width="10.85546875" bestFit="1" customWidth="1"/>
    <col min="6128" max="6128" width="11.42578125" bestFit="1" customWidth="1"/>
    <col min="6129" max="6129" width="8.5703125" bestFit="1" customWidth="1"/>
    <col min="6130" max="6130" width="11.42578125" customWidth="1"/>
    <col min="6131" max="6131" width="11.42578125" bestFit="1" customWidth="1"/>
    <col min="6132" max="6135" width="9.140625" customWidth="1"/>
    <col min="6137" max="6154" width="9.140625" customWidth="1"/>
    <col min="6156" max="6156" width="9.140625" customWidth="1"/>
    <col min="6157" max="6157" width="9.5703125" bestFit="1" customWidth="1"/>
    <col min="6158" max="6158" width="12.28515625" bestFit="1" customWidth="1"/>
    <col min="6159" max="6160" width="12.28515625" customWidth="1"/>
    <col min="6161" max="6161" width="11.28515625" customWidth="1"/>
    <col min="6162" max="6163" width="12.28515625" bestFit="1" customWidth="1"/>
    <col min="6164" max="6164" width="13.42578125" bestFit="1" customWidth="1"/>
    <col min="6165" max="6165" width="16.28515625" bestFit="1" customWidth="1"/>
    <col min="6374" max="6376" width="9.140625" customWidth="1"/>
    <col min="6377" max="6377" width="41.7109375" customWidth="1"/>
    <col min="6378" max="6381" width="9.140625" customWidth="1"/>
    <col min="6382" max="6382" width="7.85546875" bestFit="1" customWidth="1"/>
    <col min="6383" max="6383" width="10.85546875" bestFit="1" customWidth="1"/>
    <col min="6384" max="6384" width="11.42578125" bestFit="1" customWidth="1"/>
    <col min="6385" max="6385" width="8.5703125" bestFit="1" customWidth="1"/>
    <col min="6386" max="6386" width="11.42578125" customWidth="1"/>
    <col min="6387" max="6387" width="11.42578125" bestFit="1" customWidth="1"/>
    <col min="6388" max="6391" width="9.140625" customWidth="1"/>
    <col min="6393" max="6410" width="9.140625" customWidth="1"/>
    <col min="6412" max="6412" width="9.140625" customWidth="1"/>
    <col min="6413" max="6413" width="9.5703125" bestFit="1" customWidth="1"/>
    <col min="6414" max="6414" width="12.28515625" bestFit="1" customWidth="1"/>
    <col min="6415" max="6416" width="12.28515625" customWidth="1"/>
    <col min="6417" max="6417" width="11.28515625" customWidth="1"/>
    <col min="6418" max="6419" width="12.28515625" bestFit="1" customWidth="1"/>
    <col min="6420" max="6420" width="13.42578125" bestFit="1" customWidth="1"/>
    <col min="6421" max="6421" width="16.28515625" bestFit="1" customWidth="1"/>
    <col min="6630" max="6632" width="9.140625" customWidth="1"/>
    <col min="6633" max="6633" width="41.7109375" customWidth="1"/>
    <col min="6634" max="6637" width="9.140625" customWidth="1"/>
    <col min="6638" max="6638" width="7.85546875" bestFit="1" customWidth="1"/>
    <col min="6639" max="6639" width="10.85546875" bestFit="1" customWidth="1"/>
    <col min="6640" max="6640" width="11.42578125" bestFit="1" customWidth="1"/>
    <col min="6641" max="6641" width="8.5703125" bestFit="1" customWidth="1"/>
    <col min="6642" max="6642" width="11.42578125" customWidth="1"/>
    <col min="6643" max="6643" width="11.42578125" bestFit="1" customWidth="1"/>
    <col min="6644" max="6647" width="9.140625" customWidth="1"/>
    <col min="6649" max="6666" width="9.140625" customWidth="1"/>
    <col min="6668" max="6668" width="9.140625" customWidth="1"/>
    <col min="6669" max="6669" width="9.5703125" bestFit="1" customWidth="1"/>
    <col min="6670" max="6670" width="12.28515625" bestFit="1" customWidth="1"/>
    <col min="6671" max="6672" width="12.28515625" customWidth="1"/>
    <col min="6673" max="6673" width="11.28515625" customWidth="1"/>
    <col min="6674" max="6675" width="12.28515625" bestFit="1" customWidth="1"/>
    <col min="6676" max="6676" width="13.42578125" bestFit="1" customWidth="1"/>
    <col min="6677" max="6677" width="16.28515625" bestFit="1" customWidth="1"/>
    <col min="6886" max="6888" width="9.140625" customWidth="1"/>
    <col min="6889" max="6889" width="41.7109375" customWidth="1"/>
    <col min="6890" max="6893" width="9.140625" customWidth="1"/>
    <col min="6894" max="6894" width="7.85546875" bestFit="1" customWidth="1"/>
    <col min="6895" max="6895" width="10.85546875" bestFit="1" customWidth="1"/>
    <col min="6896" max="6896" width="11.42578125" bestFit="1" customWidth="1"/>
    <col min="6897" max="6897" width="8.5703125" bestFit="1" customWidth="1"/>
    <col min="6898" max="6898" width="11.42578125" customWidth="1"/>
    <col min="6899" max="6899" width="11.42578125" bestFit="1" customWidth="1"/>
    <col min="6900" max="6903" width="9.140625" customWidth="1"/>
    <col min="6905" max="6922" width="9.140625" customWidth="1"/>
    <col min="6924" max="6924" width="9.140625" customWidth="1"/>
    <col min="6925" max="6925" width="9.5703125" bestFit="1" customWidth="1"/>
    <col min="6926" max="6926" width="12.28515625" bestFit="1" customWidth="1"/>
    <col min="6927" max="6928" width="12.28515625" customWidth="1"/>
    <col min="6929" max="6929" width="11.28515625" customWidth="1"/>
    <col min="6930" max="6931" width="12.28515625" bestFit="1" customWidth="1"/>
    <col min="6932" max="6932" width="13.42578125" bestFit="1" customWidth="1"/>
    <col min="6933" max="6933" width="16.28515625" bestFit="1" customWidth="1"/>
    <col min="7142" max="7144" width="9.140625" customWidth="1"/>
    <col min="7145" max="7145" width="41.7109375" customWidth="1"/>
    <col min="7146" max="7149" width="9.140625" customWidth="1"/>
    <col min="7150" max="7150" width="7.85546875" bestFit="1" customWidth="1"/>
    <col min="7151" max="7151" width="10.85546875" bestFit="1" customWidth="1"/>
    <col min="7152" max="7152" width="11.42578125" bestFit="1" customWidth="1"/>
    <col min="7153" max="7153" width="8.5703125" bestFit="1" customWidth="1"/>
    <col min="7154" max="7154" width="11.42578125" customWidth="1"/>
    <col min="7155" max="7155" width="11.42578125" bestFit="1" customWidth="1"/>
    <col min="7156" max="7159" width="9.140625" customWidth="1"/>
    <col min="7161" max="7178" width="9.140625" customWidth="1"/>
    <col min="7180" max="7180" width="9.140625" customWidth="1"/>
    <col min="7181" max="7181" width="9.5703125" bestFit="1" customWidth="1"/>
    <col min="7182" max="7182" width="12.28515625" bestFit="1" customWidth="1"/>
    <col min="7183" max="7184" width="12.28515625" customWidth="1"/>
    <col min="7185" max="7185" width="11.28515625" customWidth="1"/>
    <col min="7186" max="7187" width="12.28515625" bestFit="1" customWidth="1"/>
    <col min="7188" max="7188" width="13.42578125" bestFit="1" customWidth="1"/>
    <col min="7189" max="7189" width="16.28515625" bestFit="1" customWidth="1"/>
    <col min="7398" max="7400" width="9.140625" customWidth="1"/>
    <col min="7401" max="7401" width="41.7109375" customWidth="1"/>
    <col min="7402" max="7405" width="9.140625" customWidth="1"/>
    <col min="7406" max="7406" width="7.85546875" bestFit="1" customWidth="1"/>
    <col min="7407" max="7407" width="10.85546875" bestFit="1" customWidth="1"/>
    <col min="7408" max="7408" width="11.42578125" bestFit="1" customWidth="1"/>
    <col min="7409" max="7409" width="8.5703125" bestFit="1" customWidth="1"/>
    <col min="7410" max="7410" width="11.42578125" customWidth="1"/>
    <col min="7411" max="7411" width="11.42578125" bestFit="1" customWidth="1"/>
    <col min="7412" max="7415" width="9.140625" customWidth="1"/>
    <col min="7417" max="7434" width="9.140625" customWidth="1"/>
    <col min="7436" max="7436" width="9.140625" customWidth="1"/>
    <col min="7437" max="7437" width="9.5703125" bestFit="1" customWidth="1"/>
    <col min="7438" max="7438" width="12.28515625" bestFit="1" customWidth="1"/>
    <col min="7439" max="7440" width="12.28515625" customWidth="1"/>
    <col min="7441" max="7441" width="11.28515625" customWidth="1"/>
    <col min="7442" max="7443" width="12.28515625" bestFit="1" customWidth="1"/>
    <col min="7444" max="7444" width="13.42578125" bestFit="1" customWidth="1"/>
    <col min="7445" max="7445" width="16.28515625" bestFit="1" customWidth="1"/>
    <col min="7654" max="7656" width="9.140625" customWidth="1"/>
    <col min="7657" max="7657" width="41.7109375" customWidth="1"/>
    <col min="7658" max="7661" width="9.140625" customWidth="1"/>
    <col min="7662" max="7662" width="7.85546875" bestFit="1" customWidth="1"/>
    <col min="7663" max="7663" width="10.85546875" bestFit="1" customWidth="1"/>
    <col min="7664" max="7664" width="11.42578125" bestFit="1" customWidth="1"/>
    <col min="7665" max="7665" width="8.5703125" bestFit="1" customWidth="1"/>
    <col min="7666" max="7666" width="11.42578125" customWidth="1"/>
    <col min="7667" max="7667" width="11.42578125" bestFit="1" customWidth="1"/>
    <col min="7668" max="7671" width="9.140625" customWidth="1"/>
    <col min="7673" max="7690" width="9.140625" customWidth="1"/>
    <col min="7692" max="7692" width="9.140625" customWidth="1"/>
    <col min="7693" max="7693" width="9.5703125" bestFit="1" customWidth="1"/>
    <col min="7694" max="7694" width="12.28515625" bestFit="1" customWidth="1"/>
    <col min="7695" max="7696" width="12.28515625" customWidth="1"/>
    <col min="7697" max="7697" width="11.28515625" customWidth="1"/>
    <col min="7698" max="7699" width="12.28515625" bestFit="1" customWidth="1"/>
    <col min="7700" max="7700" width="13.42578125" bestFit="1" customWidth="1"/>
    <col min="7701" max="7701" width="16.28515625" bestFit="1" customWidth="1"/>
    <col min="7910" max="7912" width="9.140625" customWidth="1"/>
    <col min="7913" max="7913" width="41.7109375" customWidth="1"/>
    <col min="7914" max="7917" width="9.140625" customWidth="1"/>
    <col min="7918" max="7918" width="7.85546875" bestFit="1" customWidth="1"/>
    <col min="7919" max="7919" width="10.85546875" bestFit="1" customWidth="1"/>
    <col min="7920" max="7920" width="11.42578125" bestFit="1" customWidth="1"/>
    <col min="7921" max="7921" width="8.5703125" bestFit="1" customWidth="1"/>
    <col min="7922" max="7922" width="11.42578125" customWidth="1"/>
    <col min="7923" max="7923" width="11.42578125" bestFit="1" customWidth="1"/>
    <col min="7924" max="7927" width="9.140625" customWidth="1"/>
    <col min="7929" max="7946" width="9.140625" customWidth="1"/>
    <col min="7948" max="7948" width="9.140625" customWidth="1"/>
    <col min="7949" max="7949" width="9.5703125" bestFit="1" customWidth="1"/>
    <col min="7950" max="7950" width="12.28515625" bestFit="1" customWidth="1"/>
    <col min="7951" max="7952" width="12.28515625" customWidth="1"/>
    <col min="7953" max="7953" width="11.28515625" customWidth="1"/>
    <col min="7954" max="7955" width="12.28515625" bestFit="1" customWidth="1"/>
    <col min="7956" max="7956" width="13.42578125" bestFit="1" customWidth="1"/>
    <col min="7957" max="7957" width="16.28515625" bestFit="1" customWidth="1"/>
    <col min="8166" max="8168" width="9.140625" customWidth="1"/>
    <col min="8169" max="8169" width="41.7109375" customWidth="1"/>
    <col min="8170" max="8173" width="9.140625" customWidth="1"/>
    <col min="8174" max="8174" width="7.85546875" bestFit="1" customWidth="1"/>
    <col min="8175" max="8175" width="10.85546875" bestFit="1" customWidth="1"/>
    <col min="8176" max="8176" width="11.42578125" bestFit="1" customWidth="1"/>
    <col min="8177" max="8177" width="8.5703125" bestFit="1" customWidth="1"/>
    <col min="8178" max="8178" width="11.42578125" customWidth="1"/>
    <col min="8179" max="8179" width="11.42578125" bestFit="1" customWidth="1"/>
    <col min="8180" max="8183" width="9.140625" customWidth="1"/>
    <col min="8185" max="8202" width="9.140625" customWidth="1"/>
    <col min="8204" max="8204" width="9.140625" customWidth="1"/>
    <col min="8205" max="8205" width="9.5703125" bestFit="1" customWidth="1"/>
    <col min="8206" max="8206" width="12.28515625" bestFit="1" customWidth="1"/>
    <col min="8207" max="8208" width="12.28515625" customWidth="1"/>
    <col min="8209" max="8209" width="11.28515625" customWidth="1"/>
    <col min="8210" max="8211" width="12.28515625" bestFit="1" customWidth="1"/>
    <col min="8212" max="8212" width="13.42578125" bestFit="1" customWidth="1"/>
    <col min="8213" max="8213" width="16.28515625" bestFit="1" customWidth="1"/>
    <col min="8422" max="8424" width="9.140625" customWidth="1"/>
    <col min="8425" max="8425" width="41.7109375" customWidth="1"/>
    <col min="8426" max="8429" width="9.140625" customWidth="1"/>
    <col min="8430" max="8430" width="7.85546875" bestFit="1" customWidth="1"/>
    <col min="8431" max="8431" width="10.85546875" bestFit="1" customWidth="1"/>
    <col min="8432" max="8432" width="11.42578125" bestFit="1" customWidth="1"/>
    <col min="8433" max="8433" width="8.5703125" bestFit="1" customWidth="1"/>
    <col min="8434" max="8434" width="11.42578125" customWidth="1"/>
    <col min="8435" max="8435" width="11.42578125" bestFit="1" customWidth="1"/>
    <col min="8436" max="8439" width="9.140625" customWidth="1"/>
    <col min="8441" max="8458" width="9.140625" customWidth="1"/>
    <col min="8460" max="8460" width="9.140625" customWidth="1"/>
    <col min="8461" max="8461" width="9.5703125" bestFit="1" customWidth="1"/>
    <col min="8462" max="8462" width="12.28515625" bestFit="1" customWidth="1"/>
    <col min="8463" max="8464" width="12.28515625" customWidth="1"/>
    <col min="8465" max="8465" width="11.28515625" customWidth="1"/>
    <col min="8466" max="8467" width="12.28515625" bestFit="1" customWidth="1"/>
    <col min="8468" max="8468" width="13.42578125" bestFit="1" customWidth="1"/>
    <col min="8469" max="8469" width="16.28515625" bestFit="1" customWidth="1"/>
    <col min="8678" max="8680" width="9.140625" customWidth="1"/>
    <col min="8681" max="8681" width="41.7109375" customWidth="1"/>
    <col min="8682" max="8685" width="9.140625" customWidth="1"/>
    <col min="8686" max="8686" width="7.85546875" bestFit="1" customWidth="1"/>
    <col min="8687" max="8687" width="10.85546875" bestFit="1" customWidth="1"/>
    <col min="8688" max="8688" width="11.42578125" bestFit="1" customWidth="1"/>
    <col min="8689" max="8689" width="8.5703125" bestFit="1" customWidth="1"/>
    <col min="8690" max="8690" width="11.42578125" customWidth="1"/>
    <col min="8691" max="8691" width="11.42578125" bestFit="1" customWidth="1"/>
    <col min="8692" max="8695" width="9.140625" customWidth="1"/>
    <col min="8697" max="8714" width="9.140625" customWidth="1"/>
    <col min="8716" max="8716" width="9.140625" customWidth="1"/>
    <col min="8717" max="8717" width="9.5703125" bestFit="1" customWidth="1"/>
    <col min="8718" max="8718" width="12.28515625" bestFit="1" customWidth="1"/>
    <col min="8719" max="8720" width="12.28515625" customWidth="1"/>
    <col min="8721" max="8721" width="11.28515625" customWidth="1"/>
    <col min="8722" max="8723" width="12.28515625" bestFit="1" customWidth="1"/>
    <col min="8724" max="8724" width="13.42578125" bestFit="1" customWidth="1"/>
    <col min="8725" max="8725" width="16.28515625" bestFit="1" customWidth="1"/>
    <col min="8934" max="8936" width="9.140625" customWidth="1"/>
    <col min="8937" max="8937" width="41.7109375" customWidth="1"/>
    <col min="8938" max="8941" width="9.140625" customWidth="1"/>
    <col min="8942" max="8942" width="7.85546875" bestFit="1" customWidth="1"/>
    <col min="8943" max="8943" width="10.85546875" bestFit="1" customWidth="1"/>
    <col min="8944" max="8944" width="11.42578125" bestFit="1" customWidth="1"/>
    <col min="8945" max="8945" width="8.5703125" bestFit="1" customWidth="1"/>
    <col min="8946" max="8946" width="11.42578125" customWidth="1"/>
    <col min="8947" max="8947" width="11.42578125" bestFit="1" customWidth="1"/>
    <col min="8948" max="8951" width="9.140625" customWidth="1"/>
    <col min="8953" max="8970" width="9.140625" customWidth="1"/>
    <col min="8972" max="8972" width="9.140625" customWidth="1"/>
    <col min="8973" max="8973" width="9.5703125" bestFit="1" customWidth="1"/>
    <col min="8974" max="8974" width="12.28515625" bestFit="1" customWidth="1"/>
    <col min="8975" max="8976" width="12.28515625" customWidth="1"/>
    <col min="8977" max="8977" width="11.28515625" customWidth="1"/>
    <col min="8978" max="8979" width="12.28515625" bestFit="1" customWidth="1"/>
    <col min="8980" max="8980" width="13.42578125" bestFit="1" customWidth="1"/>
    <col min="8981" max="8981" width="16.28515625" bestFit="1" customWidth="1"/>
    <col min="9190" max="9192" width="9.140625" customWidth="1"/>
    <col min="9193" max="9193" width="41.7109375" customWidth="1"/>
    <col min="9194" max="9197" width="9.140625" customWidth="1"/>
    <col min="9198" max="9198" width="7.85546875" bestFit="1" customWidth="1"/>
    <col min="9199" max="9199" width="10.85546875" bestFit="1" customWidth="1"/>
    <col min="9200" max="9200" width="11.42578125" bestFit="1" customWidth="1"/>
    <col min="9201" max="9201" width="8.5703125" bestFit="1" customWidth="1"/>
    <col min="9202" max="9202" width="11.42578125" customWidth="1"/>
    <col min="9203" max="9203" width="11.42578125" bestFit="1" customWidth="1"/>
    <col min="9204" max="9207" width="9.140625" customWidth="1"/>
    <col min="9209" max="9226" width="9.140625" customWidth="1"/>
    <col min="9228" max="9228" width="9.140625" customWidth="1"/>
    <col min="9229" max="9229" width="9.5703125" bestFit="1" customWidth="1"/>
    <col min="9230" max="9230" width="12.28515625" bestFit="1" customWidth="1"/>
    <col min="9231" max="9232" width="12.28515625" customWidth="1"/>
    <col min="9233" max="9233" width="11.28515625" customWidth="1"/>
    <col min="9234" max="9235" width="12.28515625" bestFit="1" customWidth="1"/>
    <col min="9236" max="9236" width="13.42578125" bestFit="1" customWidth="1"/>
    <col min="9237" max="9237" width="16.28515625" bestFit="1" customWidth="1"/>
    <col min="9446" max="9448" width="9.140625" customWidth="1"/>
    <col min="9449" max="9449" width="41.7109375" customWidth="1"/>
    <col min="9450" max="9453" width="9.140625" customWidth="1"/>
    <col min="9454" max="9454" width="7.85546875" bestFit="1" customWidth="1"/>
    <col min="9455" max="9455" width="10.85546875" bestFit="1" customWidth="1"/>
    <col min="9456" max="9456" width="11.42578125" bestFit="1" customWidth="1"/>
    <col min="9457" max="9457" width="8.5703125" bestFit="1" customWidth="1"/>
    <col min="9458" max="9458" width="11.42578125" customWidth="1"/>
    <col min="9459" max="9459" width="11.42578125" bestFit="1" customWidth="1"/>
    <col min="9460" max="9463" width="9.140625" customWidth="1"/>
    <col min="9465" max="9482" width="9.140625" customWidth="1"/>
    <col min="9484" max="9484" width="9.140625" customWidth="1"/>
    <col min="9485" max="9485" width="9.5703125" bestFit="1" customWidth="1"/>
    <col min="9486" max="9486" width="12.28515625" bestFit="1" customWidth="1"/>
    <col min="9487" max="9488" width="12.28515625" customWidth="1"/>
    <col min="9489" max="9489" width="11.28515625" customWidth="1"/>
    <col min="9490" max="9491" width="12.28515625" bestFit="1" customWidth="1"/>
    <col min="9492" max="9492" width="13.42578125" bestFit="1" customWidth="1"/>
    <col min="9493" max="9493" width="16.28515625" bestFit="1" customWidth="1"/>
    <col min="9702" max="9704" width="9.140625" customWidth="1"/>
    <col min="9705" max="9705" width="41.7109375" customWidth="1"/>
    <col min="9706" max="9709" width="9.140625" customWidth="1"/>
    <col min="9710" max="9710" width="7.85546875" bestFit="1" customWidth="1"/>
    <col min="9711" max="9711" width="10.85546875" bestFit="1" customWidth="1"/>
    <col min="9712" max="9712" width="11.42578125" bestFit="1" customWidth="1"/>
    <col min="9713" max="9713" width="8.5703125" bestFit="1" customWidth="1"/>
    <col min="9714" max="9714" width="11.42578125" customWidth="1"/>
    <col min="9715" max="9715" width="11.42578125" bestFit="1" customWidth="1"/>
    <col min="9716" max="9719" width="9.140625" customWidth="1"/>
    <col min="9721" max="9738" width="9.140625" customWidth="1"/>
    <col min="9740" max="9740" width="9.140625" customWidth="1"/>
    <col min="9741" max="9741" width="9.5703125" bestFit="1" customWidth="1"/>
    <col min="9742" max="9742" width="12.28515625" bestFit="1" customWidth="1"/>
    <col min="9743" max="9744" width="12.28515625" customWidth="1"/>
    <col min="9745" max="9745" width="11.28515625" customWidth="1"/>
    <col min="9746" max="9747" width="12.28515625" bestFit="1" customWidth="1"/>
    <col min="9748" max="9748" width="13.42578125" bestFit="1" customWidth="1"/>
    <col min="9749" max="9749" width="16.28515625" bestFit="1" customWidth="1"/>
    <col min="9958" max="9960" width="9.140625" customWidth="1"/>
    <col min="9961" max="9961" width="41.7109375" customWidth="1"/>
    <col min="9962" max="9965" width="9.140625" customWidth="1"/>
    <col min="9966" max="9966" width="7.85546875" bestFit="1" customWidth="1"/>
    <col min="9967" max="9967" width="10.85546875" bestFit="1" customWidth="1"/>
    <col min="9968" max="9968" width="11.42578125" bestFit="1" customWidth="1"/>
    <col min="9969" max="9969" width="8.5703125" bestFit="1" customWidth="1"/>
    <col min="9970" max="9970" width="11.42578125" customWidth="1"/>
    <col min="9971" max="9971" width="11.42578125" bestFit="1" customWidth="1"/>
    <col min="9972" max="9975" width="9.140625" customWidth="1"/>
    <col min="9977" max="9994" width="9.140625" customWidth="1"/>
    <col min="9996" max="9996" width="9.140625" customWidth="1"/>
    <col min="9997" max="9997" width="9.5703125" bestFit="1" customWidth="1"/>
    <col min="9998" max="9998" width="12.28515625" bestFit="1" customWidth="1"/>
    <col min="9999" max="10000" width="12.28515625" customWidth="1"/>
    <col min="10001" max="10001" width="11.28515625" customWidth="1"/>
    <col min="10002" max="10003" width="12.28515625" bestFit="1" customWidth="1"/>
    <col min="10004" max="10004" width="13.42578125" bestFit="1" customWidth="1"/>
    <col min="10005" max="10005" width="16.28515625" bestFit="1" customWidth="1"/>
    <col min="10214" max="10216" width="9.140625" customWidth="1"/>
    <col min="10217" max="10217" width="41.7109375" customWidth="1"/>
    <col min="10218" max="10221" width="9.140625" customWidth="1"/>
    <col min="10222" max="10222" width="7.85546875" bestFit="1" customWidth="1"/>
    <col min="10223" max="10223" width="10.85546875" bestFit="1" customWidth="1"/>
    <col min="10224" max="10224" width="11.42578125" bestFit="1" customWidth="1"/>
    <col min="10225" max="10225" width="8.5703125" bestFit="1" customWidth="1"/>
    <col min="10226" max="10226" width="11.42578125" customWidth="1"/>
    <col min="10227" max="10227" width="11.42578125" bestFit="1" customWidth="1"/>
    <col min="10228" max="10231" width="9.140625" customWidth="1"/>
    <col min="10233" max="10250" width="9.140625" customWidth="1"/>
    <col min="10252" max="10252" width="9.140625" customWidth="1"/>
    <col min="10253" max="10253" width="9.5703125" bestFit="1" customWidth="1"/>
    <col min="10254" max="10254" width="12.28515625" bestFit="1" customWidth="1"/>
    <col min="10255" max="10256" width="12.28515625" customWidth="1"/>
    <col min="10257" max="10257" width="11.28515625" customWidth="1"/>
    <col min="10258" max="10259" width="12.28515625" bestFit="1" customWidth="1"/>
    <col min="10260" max="10260" width="13.42578125" bestFit="1" customWidth="1"/>
    <col min="10261" max="10261" width="16.28515625" bestFit="1" customWidth="1"/>
    <col min="10470" max="10472" width="9.140625" customWidth="1"/>
    <col min="10473" max="10473" width="41.7109375" customWidth="1"/>
    <col min="10474" max="10477" width="9.140625" customWidth="1"/>
    <col min="10478" max="10478" width="7.85546875" bestFit="1" customWidth="1"/>
    <col min="10479" max="10479" width="10.85546875" bestFit="1" customWidth="1"/>
    <col min="10480" max="10480" width="11.42578125" bestFit="1" customWidth="1"/>
    <col min="10481" max="10481" width="8.5703125" bestFit="1" customWidth="1"/>
    <col min="10482" max="10482" width="11.42578125" customWidth="1"/>
    <col min="10483" max="10483" width="11.42578125" bestFit="1" customWidth="1"/>
    <col min="10484" max="10487" width="9.140625" customWidth="1"/>
    <col min="10489" max="10506" width="9.140625" customWidth="1"/>
    <col min="10508" max="10508" width="9.140625" customWidth="1"/>
    <col min="10509" max="10509" width="9.5703125" bestFit="1" customWidth="1"/>
    <col min="10510" max="10510" width="12.28515625" bestFit="1" customWidth="1"/>
    <col min="10511" max="10512" width="12.28515625" customWidth="1"/>
    <col min="10513" max="10513" width="11.28515625" customWidth="1"/>
    <col min="10514" max="10515" width="12.28515625" bestFit="1" customWidth="1"/>
    <col min="10516" max="10516" width="13.42578125" bestFit="1" customWidth="1"/>
    <col min="10517" max="10517" width="16.28515625" bestFit="1" customWidth="1"/>
    <col min="10726" max="10728" width="9.140625" customWidth="1"/>
    <col min="10729" max="10729" width="41.7109375" customWidth="1"/>
    <col min="10730" max="10733" width="9.140625" customWidth="1"/>
    <col min="10734" max="10734" width="7.85546875" bestFit="1" customWidth="1"/>
    <col min="10735" max="10735" width="10.85546875" bestFit="1" customWidth="1"/>
    <col min="10736" max="10736" width="11.42578125" bestFit="1" customWidth="1"/>
    <col min="10737" max="10737" width="8.5703125" bestFit="1" customWidth="1"/>
    <col min="10738" max="10738" width="11.42578125" customWidth="1"/>
    <col min="10739" max="10739" width="11.42578125" bestFit="1" customWidth="1"/>
    <col min="10740" max="10743" width="9.140625" customWidth="1"/>
    <col min="10745" max="10762" width="9.140625" customWidth="1"/>
    <col min="10764" max="10764" width="9.140625" customWidth="1"/>
    <col min="10765" max="10765" width="9.5703125" bestFit="1" customWidth="1"/>
    <col min="10766" max="10766" width="12.28515625" bestFit="1" customWidth="1"/>
    <col min="10767" max="10768" width="12.28515625" customWidth="1"/>
    <col min="10769" max="10769" width="11.28515625" customWidth="1"/>
    <col min="10770" max="10771" width="12.28515625" bestFit="1" customWidth="1"/>
    <col min="10772" max="10772" width="13.42578125" bestFit="1" customWidth="1"/>
    <col min="10773" max="10773" width="16.28515625" bestFit="1" customWidth="1"/>
    <col min="10982" max="10984" width="9.140625" customWidth="1"/>
    <col min="10985" max="10985" width="41.7109375" customWidth="1"/>
    <col min="10986" max="10989" width="9.140625" customWidth="1"/>
    <col min="10990" max="10990" width="7.85546875" bestFit="1" customWidth="1"/>
    <col min="10991" max="10991" width="10.85546875" bestFit="1" customWidth="1"/>
    <col min="10992" max="10992" width="11.42578125" bestFit="1" customWidth="1"/>
    <col min="10993" max="10993" width="8.5703125" bestFit="1" customWidth="1"/>
    <col min="10994" max="10994" width="11.42578125" customWidth="1"/>
    <col min="10995" max="10995" width="11.42578125" bestFit="1" customWidth="1"/>
    <col min="10996" max="10999" width="9.140625" customWidth="1"/>
    <col min="11001" max="11018" width="9.140625" customWidth="1"/>
    <col min="11020" max="11020" width="9.140625" customWidth="1"/>
    <col min="11021" max="11021" width="9.5703125" bestFit="1" customWidth="1"/>
    <col min="11022" max="11022" width="12.28515625" bestFit="1" customWidth="1"/>
    <col min="11023" max="11024" width="12.28515625" customWidth="1"/>
    <col min="11025" max="11025" width="11.28515625" customWidth="1"/>
    <col min="11026" max="11027" width="12.28515625" bestFit="1" customWidth="1"/>
    <col min="11028" max="11028" width="13.42578125" bestFit="1" customWidth="1"/>
    <col min="11029" max="11029" width="16.28515625" bestFit="1" customWidth="1"/>
    <col min="11238" max="11240" width="9.140625" customWidth="1"/>
    <col min="11241" max="11241" width="41.7109375" customWidth="1"/>
    <col min="11242" max="11245" width="9.140625" customWidth="1"/>
    <col min="11246" max="11246" width="7.85546875" bestFit="1" customWidth="1"/>
    <col min="11247" max="11247" width="10.85546875" bestFit="1" customWidth="1"/>
    <col min="11248" max="11248" width="11.42578125" bestFit="1" customWidth="1"/>
    <col min="11249" max="11249" width="8.5703125" bestFit="1" customWidth="1"/>
    <col min="11250" max="11250" width="11.42578125" customWidth="1"/>
    <col min="11251" max="11251" width="11.42578125" bestFit="1" customWidth="1"/>
    <col min="11252" max="11255" width="9.140625" customWidth="1"/>
    <col min="11257" max="11274" width="9.140625" customWidth="1"/>
    <col min="11276" max="11276" width="9.140625" customWidth="1"/>
    <col min="11277" max="11277" width="9.5703125" bestFit="1" customWidth="1"/>
    <col min="11278" max="11278" width="12.28515625" bestFit="1" customWidth="1"/>
    <col min="11279" max="11280" width="12.28515625" customWidth="1"/>
    <col min="11281" max="11281" width="11.28515625" customWidth="1"/>
    <col min="11282" max="11283" width="12.28515625" bestFit="1" customWidth="1"/>
    <col min="11284" max="11284" width="13.42578125" bestFit="1" customWidth="1"/>
    <col min="11285" max="11285" width="16.28515625" bestFit="1" customWidth="1"/>
    <col min="11494" max="11496" width="9.140625" customWidth="1"/>
    <col min="11497" max="11497" width="41.7109375" customWidth="1"/>
    <col min="11498" max="11501" width="9.140625" customWidth="1"/>
    <col min="11502" max="11502" width="7.85546875" bestFit="1" customWidth="1"/>
    <col min="11503" max="11503" width="10.85546875" bestFit="1" customWidth="1"/>
    <col min="11504" max="11504" width="11.42578125" bestFit="1" customWidth="1"/>
    <col min="11505" max="11505" width="8.5703125" bestFit="1" customWidth="1"/>
    <col min="11506" max="11506" width="11.42578125" customWidth="1"/>
    <col min="11507" max="11507" width="11.42578125" bestFit="1" customWidth="1"/>
    <col min="11508" max="11511" width="9.140625" customWidth="1"/>
    <col min="11513" max="11530" width="9.140625" customWidth="1"/>
    <col min="11532" max="11532" width="9.140625" customWidth="1"/>
    <col min="11533" max="11533" width="9.5703125" bestFit="1" customWidth="1"/>
    <col min="11534" max="11534" width="12.28515625" bestFit="1" customWidth="1"/>
    <col min="11535" max="11536" width="12.28515625" customWidth="1"/>
    <col min="11537" max="11537" width="11.28515625" customWidth="1"/>
    <col min="11538" max="11539" width="12.28515625" bestFit="1" customWidth="1"/>
    <col min="11540" max="11540" width="13.42578125" bestFit="1" customWidth="1"/>
    <col min="11541" max="11541" width="16.28515625" bestFit="1" customWidth="1"/>
    <col min="11750" max="11752" width="9.140625" customWidth="1"/>
    <col min="11753" max="11753" width="41.7109375" customWidth="1"/>
    <col min="11754" max="11757" width="9.140625" customWidth="1"/>
    <col min="11758" max="11758" width="7.85546875" bestFit="1" customWidth="1"/>
    <col min="11759" max="11759" width="10.85546875" bestFit="1" customWidth="1"/>
    <col min="11760" max="11760" width="11.42578125" bestFit="1" customWidth="1"/>
    <col min="11761" max="11761" width="8.5703125" bestFit="1" customWidth="1"/>
    <col min="11762" max="11762" width="11.42578125" customWidth="1"/>
    <col min="11763" max="11763" width="11.42578125" bestFit="1" customWidth="1"/>
    <col min="11764" max="11767" width="9.140625" customWidth="1"/>
    <col min="11769" max="11786" width="9.140625" customWidth="1"/>
    <col min="11788" max="11788" width="9.140625" customWidth="1"/>
    <col min="11789" max="11789" width="9.5703125" bestFit="1" customWidth="1"/>
    <col min="11790" max="11790" width="12.28515625" bestFit="1" customWidth="1"/>
    <col min="11791" max="11792" width="12.28515625" customWidth="1"/>
    <col min="11793" max="11793" width="11.28515625" customWidth="1"/>
    <col min="11794" max="11795" width="12.28515625" bestFit="1" customWidth="1"/>
    <col min="11796" max="11796" width="13.42578125" bestFit="1" customWidth="1"/>
    <col min="11797" max="11797" width="16.28515625" bestFit="1" customWidth="1"/>
    <col min="12006" max="12008" width="9.140625" customWidth="1"/>
    <col min="12009" max="12009" width="41.7109375" customWidth="1"/>
    <col min="12010" max="12013" width="9.140625" customWidth="1"/>
    <col min="12014" max="12014" width="7.85546875" bestFit="1" customWidth="1"/>
    <col min="12015" max="12015" width="10.85546875" bestFit="1" customWidth="1"/>
    <col min="12016" max="12016" width="11.42578125" bestFit="1" customWidth="1"/>
    <col min="12017" max="12017" width="8.5703125" bestFit="1" customWidth="1"/>
    <col min="12018" max="12018" width="11.42578125" customWidth="1"/>
    <col min="12019" max="12019" width="11.42578125" bestFit="1" customWidth="1"/>
    <col min="12020" max="12023" width="9.140625" customWidth="1"/>
    <col min="12025" max="12042" width="9.140625" customWidth="1"/>
    <col min="12044" max="12044" width="9.140625" customWidth="1"/>
    <col min="12045" max="12045" width="9.5703125" bestFit="1" customWidth="1"/>
    <col min="12046" max="12046" width="12.28515625" bestFit="1" customWidth="1"/>
    <col min="12047" max="12048" width="12.28515625" customWidth="1"/>
    <col min="12049" max="12049" width="11.28515625" customWidth="1"/>
    <col min="12050" max="12051" width="12.28515625" bestFit="1" customWidth="1"/>
    <col min="12052" max="12052" width="13.42578125" bestFit="1" customWidth="1"/>
    <col min="12053" max="12053" width="16.28515625" bestFit="1" customWidth="1"/>
    <col min="12262" max="12264" width="9.140625" customWidth="1"/>
    <col min="12265" max="12265" width="41.7109375" customWidth="1"/>
    <col min="12266" max="12269" width="9.140625" customWidth="1"/>
    <col min="12270" max="12270" width="7.85546875" bestFit="1" customWidth="1"/>
    <col min="12271" max="12271" width="10.85546875" bestFit="1" customWidth="1"/>
    <col min="12272" max="12272" width="11.42578125" bestFit="1" customWidth="1"/>
    <col min="12273" max="12273" width="8.5703125" bestFit="1" customWidth="1"/>
    <col min="12274" max="12274" width="11.42578125" customWidth="1"/>
    <col min="12275" max="12275" width="11.42578125" bestFit="1" customWidth="1"/>
    <col min="12276" max="12279" width="9.140625" customWidth="1"/>
    <col min="12281" max="12298" width="9.140625" customWidth="1"/>
    <col min="12300" max="12300" width="9.140625" customWidth="1"/>
    <col min="12301" max="12301" width="9.5703125" bestFit="1" customWidth="1"/>
    <col min="12302" max="12302" width="12.28515625" bestFit="1" customWidth="1"/>
    <col min="12303" max="12304" width="12.28515625" customWidth="1"/>
    <col min="12305" max="12305" width="11.28515625" customWidth="1"/>
    <col min="12306" max="12307" width="12.28515625" bestFit="1" customWidth="1"/>
    <col min="12308" max="12308" width="13.42578125" bestFit="1" customWidth="1"/>
    <col min="12309" max="12309" width="16.28515625" bestFit="1" customWidth="1"/>
    <col min="12518" max="12520" width="9.140625" customWidth="1"/>
    <col min="12521" max="12521" width="41.7109375" customWidth="1"/>
    <col min="12522" max="12525" width="9.140625" customWidth="1"/>
    <col min="12526" max="12526" width="7.85546875" bestFit="1" customWidth="1"/>
    <col min="12527" max="12527" width="10.85546875" bestFit="1" customWidth="1"/>
    <col min="12528" max="12528" width="11.42578125" bestFit="1" customWidth="1"/>
    <col min="12529" max="12529" width="8.5703125" bestFit="1" customWidth="1"/>
    <col min="12530" max="12530" width="11.42578125" customWidth="1"/>
    <col min="12531" max="12531" width="11.42578125" bestFit="1" customWidth="1"/>
    <col min="12532" max="12535" width="9.140625" customWidth="1"/>
    <col min="12537" max="12554" width="9.140625" customWidth="1"/>
    <col min="12556" max="12556" width="9.140625" customWidth="1"/>
    <col min="12557" max="12557" width="9.5703125" bestFit="1" customWidth="1"/>
    <col min="12558" max="12558" width="12.28515625" bestFit="1" customWidth="1"/>
    <col min="12559" max="12560" width="12.28515625" customWidth="1"/>
    <col min="12561" max="12561" width="11.28515625" customWidth="1"/>
    <col min="12562" max="12563" width="12.28515625" bestFit="1" customWidth="1"/>
    <col min="12564" max="12564" width="13.42578125" bestFit="1" customWidth="1"/>
    <col min="12565" max="12565" width="16.28515625" bestFit="1" customWidth="1"/>
    <col min="12774" max="12776" width="9.140625" customWidth="1"/>
    <col min="12777" max="12777" width="41.7109375" customWidth="1"/>
    <col min="12778" max="12781" width="9.140625" customWidth="1"/>
    <col min="12782" max="12782" width="7.85546875" bestFit="1" customWidth="1"/>
    <col min="12783" max="12783" width="10.85546875" bestFit="1" customWidth="1"/>
    <col min="12784" max="12784" width="11.42578125" bestFit="1" customWidth="1"/>
    <col min="12785" max="12785" width="8.5703125" bestFit="1" customWidth="1"/>
    <col min="12786" max="12786" width="11.42578125" customWidth="1"/>
    <col min="12787" max="12787" width="11.42578125" bestFit="1" customWidth="1"/>
    <col min="12788" max="12791" width="9.140625" customWidth="1"/>
    <col min="12793" max="12810" width="9.140625" customWidth="1"/>
    <col min="12812" max="12812" width="9.140625" customWidth="1"/>
    <col min="12813" max="12813" width="9.5703125" bestFit="1" customWidth="1"/>
    <col min="12814" max="12814" width="12.28515625" bestFit="1" customWidth="1"/>
    <col min="12815" max="12816" width="12.28515625" customWidth="1"/>
    <col min="12817" max="12817" width="11.28515625" customWidth="1"/>
    <col min="12818" max="12819" width="12.28515625" bestFit="1" customWidth="1"/>
    <col min="12820" max="12820" width="13.42578125" bestFit="1" customWidth="1"/>
    <col min="12821" max="12821" width="16.28515625" bestFit="1" customWidth="1"/>
    <col min="13030" max="13032" width="9.140625" customWidth="1"/>
    <col min="13033" max="13033" width="41.7109375" customWidth="1"/>
    <col min="13034" max="13037" width="9.140625" customWidth="1"/>
    <col min="13038" max="13038" width="7.85546875" bestFit="1" customWidth="1"/>
    <col min="13039" max="13039" width="10.85546875" bestFit="1" customWidth="1"/>
    <col min="13040" max="13040" width="11.42578125" bestFit="1" customWidth="1"/>
    <col min="13041" max="13041" width="8.5703125" bestFit="1" customWidth="1"/>
    <col min="13042" max="13042" width="11.42578125" customWidth="1"/>
    <col min="13043" max="13043" width="11.42578125" bestFit="1" customWidth="1"/>
    <col min="13044" max="13047" width="9.140625" customWidth="1"/>
    <col min="13049" max="13066" width="9.140625" customWidth="1"/>
    <col min="13068" max="13068" width="9.140625" customWidth="1"/>
    <col min="13069" max="13069" width="9.5703125" bestFit="1" customWidth="1"/>
    <col min="13070" max="13070" width="12.28515625" bestFit="1" customWidth="1"/>
    <col min="13071" max="13072" width="12.28515625" customWidth="1"/>
    <col min="13073" max="13073" width="11.28515625" customWidth="1"/>
    <col min="13074" max="13075" width="12.28515625" bestFit="1" customWidth="1"/>
    <col min="13076" max="13076" width="13.42578125" bestFit="1" customWidth="1"/>
    <col min="13077" max="13077" width="16.28515625" bestFit="1" customWidth="1"/>
    <col min="13286" max="13288" width="9.140625" customWidth="1"/>
    <col min="13289" max="13289" width="41.7109375" customWidth="1"/>
    <col min="13290" max="13293" width="9.140625" customWidth="1"/>
    <col min="13294" max="13294" width="7.85546875" bestFit="1" customWidth="1"/>
    <col min="13295" max="13295" width="10.85546875" bestFit="1" customWidth="1"/>
    <col min="13296" max="13296" width="11.42578125" bestFit="1" customWidth="1"/>
    <col min="13297" max="13297" width="8.5703125" bestFit="1" customWidth="1"/>
    <col min="13298" max="13298" width="11.42578125" customWidth="1"/>
    <col min="13299" max="13299" width="11.42578125" bestFit="1" customWidth="1"/>
    <col min="13300" max="13303" width="9.140625" customWidth="1"/>
    <col min="13305" max="13322" width="9.140625" customWidth="1"/>
    <col min="13324" max="13324" width="9.140625" customWidth="1"/>
    <col min="13325" max="13325" width="9.5703125" bestFit="1" customWidth="1"/>
    <col min="13326" max="13326" width="12.28515625" bestFit="1" customWidth="1"/>
    <col min="13327" max="13328" width="12.28515625" customWidth="1"/>
    <col min="13329" max="13329" width="11.28515625" customWidth="1"/>
    <col min="13330" max="13331" width="12.28515625" bestFit="1" customWidth="1"/>
    <col min="13332" max="13332" width="13.42578125" bestFit="1" customWidth="1"/>
    <col min="13333" max="13333" width="16.28515625" bestFit="1" customWidth="1"/>
    <col min="13542" max="13544" width="9.140625" customWidth="1"/>
    <col min="13545" max="13545" width="41.7109375" customWidth="1"/>
    <col min="13546" max="13549" width="9.140625" customWidth="1"/>
    <col min="13550" max="13550" width="7.85546875" bestFit="1" customWidth="1"/>
    <col min="13551" max="13551" width="10.85546875" bestFit="1" customWidth="1"/>
    <col min="13552" max="13552" width="11.42578125" bestFit="1" customWidth="1"/>
    <col min="13553" max="13553" width="8.5703125" bestFit="1" customWidth="1"/>
    <col min="13554" max="13554" width="11.42578125" customWidth="1"/>
    <col min="13555" max="13555" width="11.42578125" bestFit="1" customWidth="1"/>
    <col min="13556" max="13559" width="9.140625" customWidth="1"/>
    <col min="13561" max="13578" width="9.140625" customWidth="1"/>
    <col min="13580" max="13580" width="9.140625" customWidth="1"/>
    <col min="13581" max="13581" width="9.5703125" bestFit="1" customWidth="1"/>
    <col min="13582" max="13582" width="12.28515625" bestFit="1" customWidth="1"/>
    <col min="13583" max="13584" width="12.28515625" customWidth="1"/>
    <col min="13585" max="13585" width="11.28515625" customWidth="1"/>
    <col min="13586" max="13587" width="12.28515625" bestFit="1" customWidth="1"/>
    <col min="13588" max="13588" width="13.42578125" bestFit="1" customWidth="1"/>
    <col min="13589" max="13589" width="16.28515625" bestFit="1" customWidth="1"/>
    <col min="13798" max="13800" width="9.140625" customWidth="1"/>
    <col min="13801" max="13801" width="41.7109375" customWidth="1"/>
    <col min="13802" max="13805" width="9.140625" customWidth="1"/>
    <col min="13806" max="13806" width="7.85546875" bestFit="1" customWidth="1"/>
    <col min="13807" max="13807" width="10.85546875" bestFit="1" customWidth="1"/>
    <col min="13808" max="13808" width="11.42578125" bestFit="1" customWidth="1"/>
    <col min="13809" max="13809" width="8.5703125" bestFit="1" customWidth="1"/>
    <col min="13810" max="13810" width="11.42578125" customWidth="1"/>
    <col min="13811" max="13811" width="11.42578125" bestFit="1" customWidth="1"/>
    <col min="13812" max="13815" width="9.140625" customWidth="1"/>
    <col min="13817" max="13834" width="9.140625" customWidth="1"/>
    <col min="13836" max="13836" width="9.140625" customWidth="1"/>
    <col min="13837" max="13837" width="9.5703125" bestFit="1" customWidth="1"/>
    <col min="13838" max="13838" width="12.28515625" bestFit="1" customWidth="1"/>
    <col min="13839" max="13840" width="12.28515625" customWidth="1"/>
    <col min="13841" max="13841" width="11.28515625" customWidth="1"/>
    <col min="13842" max="13843" width="12.28515625" bestFit="1" customWidth="1"/>
    <col min="13844" max="13844" width="13.42578125" bestFit="1" customWidth="1"/>
    <col min="13845" max="13845" width="16.28515625" bestFit="1" customWidth="1"/>
    <col min="14054" max="14056" width="9.140625" customWidth="1"/>
    <col min="14057" max="14057" width="41.7109375" customWidth="1"/>
    <col min="14058" max="14061" width="9.140625" customWidth="1"/>
    <col min="14062" max="14062" width="7.85546875" bestFit="1" customWidth="1"/>
    <col min="14063" max="14063" width="10.85546875" bestFit="1" customWidth="1"/>
    <col min="14064" max="14064" width="11.42578125" bestFit="1" customWidth="1"/>
    <col min="14065" max="14065" width="8.5703125" bestFit="1" customWidth="1"/>
    <col min="14066" max="14066" width="11.42578125" customWidth="1"/>
    <col min="14067" max="14067" width="11.42578125" bestFit="1" customWidth="1"/>
    <col min="14068" max="14071" width="9.140625" customWidth="1"/>
    <col min="14073" max="14090" width="9.140625" customWidth="1"/>
    <col min="14092" max="14092" width="9.140625" customWidth="1"/>
    <col min="14093" max="14093" width="9.5703125" bestFit="1" customWidth="1"/>
    <col min="14094" max="14094" width="12.28515625" bestFit="1" customWidth="1"/>
    <col min="14095" max="14096" width="12.28515625" customWidth="1"/>
    <col min="14097" max="14097" width="11.28515625" customWidth="1"/>
    <col min="14098" max="14099" width="12.28515625" bestFit="1" customWidth="1"/>
    <col min="14100" max="14100" width="13.42578125" bestFit="1" customWidth="1"/>
    <col min="14101" max="14101" width="16.28515625" bestFit="1" customWidth="1"/>
    <col min="14310" max="14312" width="9.140625" customWidth="1"/>
    <col min="14313" max="14313" width="41.7109375" customWidth="1"/>
    <col min="14314" max="14317" width="9.140625" customWidth="1"/>
    <col min="14318" max="14318" width="7.85546875" bestFit="1" customWidth="1"/>
    <col min="14319" max="14319" width="10.85546875" bestFit="1" customWidth="1"/>
    <col min="14320" max="14320" width="11.42578125" bestFit="1" customWidth="1"/>
    <col min="14321" max="14321" width="8.5703125" bestFit="1" customWidth="1"/>
    <col min="14322" max="14322" width="11.42578125" customWidth="1"/>
    <col min="14323" max="14323" width="11.42578125" bestFit="1" customWidth="1"/>
    <col min="14324" max="14327" width="9.140625" customWidth="1"/>
    <col min="14329" max="14346" width="9.140625" customWidth="1"/>
    <col min="14348" max="14348" width="9.140625" customWidth="1"/>
    <col min="14349" max="14349" width="9.5703125" bestFit="1" customWidth="1"/>
    <col min="14350" max="14350" width="12.28515625" bestFit="1" customWidth="1"/>
    <col min="14351" max="14352" width="12.28515625" customWidth="1"/>
    <col min="14353" max="14353" width="11.28515625" customWidth="1"/>
    <col min="14354" max="14355" width="12.28515625" bestFit="1" customWidth="1"/>
    <col min="14356" max="14356" width="13.42578125" bestFit="1" customWidth="1"/>
    <col min="14357" max="14357" width="16.28515625" bestFit="1" customWidth="1"/>
    <col min="14566" max="14568" width="9.140625" customWidth="1"/>
    <col min="14569" max="14569" width="41.7109375" customWidth="1"/>
    <col min="14570" max="14573" width="9.140625" customWidth="1"/>
    <col min="14574" max="14574" width="7.85546875" bestFit="1" customWidth="1"/>
    <col min="14575" max="14575" width="10.85546875" bestFit="1" customWidth="1"/>
    <col min="14576" max="14576" width="11.42578125" bestFit="1" customWidth="1"/>
    <col min="14577" max="14577" width="8.5703125" bestFit="1" customWidth="1"/>
    <col min="14578" max="14578" width="11.42578125" customWidth="1"/>
    <col min="14579" max="14579" width="11.42578125" bestFit="1" customWidth="1"/>
    <col min="14580" max="14583" width="9.140625" customWidth="1"/>
    <col min="14585" max="14602" width="9.140625" customWidth="1"/>
    <col min="14604" max="14604" width="9.140625" customWidth="1"/>
    <col min="14605" max="14605" width="9.5703125" bestFit="1" customWidth="1"/>
    <col min="14606" max="14606" width="12.28515625" bestFit="1" customWidth="1"/>
    <col min="14607" max="14608" width="12.28515625" customWidth="1"/>
    <col min="14609" max="14609" width="11.28515625" customWidth="1"/>
    <col min="14610" max="14611" width="12.28515625" bestFit="1" customWidth="1"/>
    <col min="14612" max="14612" width="13.42578125" bestFit="1" customWidth="1"/>
    <col min="14613" max="14613" width="16.28515625" bestFit="1" customWidth="1"/>
    <col min="14822" max="14824" width="9.140625" customWidth="1"/>
    <col min="14825" max="14825" width="41.7109375" customWidth="1"/>
    <col min="14826" max="14829" width="9.140625" customWidth="1"/>
    <col min="14830" max="14830" width="7.85546875" bestFit="1" customWidth="1"/>
    <col min="14831" max="14831" width="10.85546875" bestFit="1" customWidth="1"/>
    <col min="14832" max="14832" width="11.42578125" bestFit="1" customWidth="1"/>
    <col min="14833" max="14833" width="8.5703125" bestFit="1" customWidth="1"/>
    <col min="14834" max="14834" width="11.42578125" customWidth="1"/>
    <col min="14835" max="14835" width="11.42578125" bestFit="1" customWidth="1"/>
    <col min="14836" max="14839" width="9.140625" customWidth="1"/>
    <col min="14841" max="14858" width="9.140625" customWidth="1"/>
    <col min="14860" max="14860" width="9.140625" customWidth="1"/>
    <col min="14861" max="14861" width="9.5703125" bestFit="1" customWidth="1"/>
    <col min="14862" max="14862" width="12.28515625" bestFit="1" customWidth="1"/>
    <col min="14863" max="14864" width="12.28515625" customWidth="1"/>
    <col min="14865" max="14865" width="11.28515625" customWidth="1"/>
    <col min="14866" max="14867" width="12.28515625" bestFit="1" customWidth="1"/>
    <col min="14868" max="14868" width="13.42578125" bestFit="1" customWidth="1"/>
    <col min="14869" max="14869" width="16.28515625" bestFit="1" customWidth="1"/>
    <col min="15078" max="15080" width="9.140625" customWidth="1"/>
    <col min="15081" max="15081" width="41.7109375" customWidth="1"/>
    <col min="15082" max="15085" width="9.140625" customWidth="1"/>
    <col min="15086" max="15086" width="7.85546875" bestFit="1" customWidth="1"/>
    <col min="15087" max="15087" width="10.85546875" bestFit="1" customWidth="1"/>
    <col min="15088" max="15088" width="11.42578125" bestFit="1" customWidth="1"/>
    <col min="15089" max="15089" width="8.5703125" bestFit="1" customWidth="1"/>
    <col min="15090" max="15090" width="11.42578125" customWidth="1"/>
    <col min="15091" max="15091" width="11.42578125" bestFit="1" customWidth="1"/>
    <col min="15092" max="15095" width="9.140625" customWidth="1"/>
    <col min="15097" max="15114" width="9.140625" customWidth="1"/>
    <col min="15116" max="15116" width="9.140625" customWidth="1"/>
    <col min="15117" max="15117" width="9.5703125" bestFit="1" customWidth="1"/>
    <col min="15118" max="15118" width="12.28515625" bestFit="1" customWidth="1"/>
    <col min="15119" max="15120" width="12.28515625" customWidth="1"/>
    <col min="15121" max="15121" width="11.28515625" customWidth="1"/>
    <col min="15122" max="15123" width="12.28515625" bestFit="1" customWidth="1"/>
    <col min="15124" max="15124" width="13.42578125" bestFit="1" customWidth="1"/>
    <col min="15125" max="15125" width="16.28515625" bestFit="1" customWidth="1"/>
    <col min="15334" max="15336" width="9.140625" customWidth="1"/>
    <col min="15337" max="15337" width="41.7109375" customWidth="1"/>
    <col min="15338" max="15341" width="9.140625" customWidth="1"/>
    <col min="15342" max="15342" width="7.85546875" bestFit="1" customWidth="1"/>
    <col min="15343" max="15343" width="10.85546875" bestFit="1" customWidth="1"/>
    <col min="15344" max="15344" width="11.42578125" bestFit="1" customWidth="1"/>
    <col min="15345" max="15345" width="8.5703125" bestFit="1" customWidth="1"/>
    <col min="15346" max="15346" width="11.42578125" customWidth="1"/>
    <col min="15347" max="15347" width="11.42578125" bestFit="1" customWidth="1"/>
    <col min="15348" max="15351" width="9.140625" customWidth="1"/>
    <col min="15353" max="15370" width="9.140625" customWidth="1"/>
    <col min="15372" max="15372" width="9.140625" customWidth="1"/>
    <col min="15373" max="15373" width="9.5703125" bestFit="1" customWidth="1"/>
    <col min="15374" max="15374" width="12.28515625" bestFit="1" customWidth="1"/>
    <col min="15375" max="15376" width="12.28515625" customWidth="1"/>
    <col min="15377" max="15377" width="11.28515625" customWidth="1"/>
    <col min="15378" max="15379" width="12.28515625" bestFit="1" customWidth="1"/>
    <col min="15380" max="15380" width="13.42578125" bestFit="1" customWidth="1"/>
    <col min="15381" max="15381" width="16.28515625" bestFit="1" customWidth="1"/>
    <col min="15590" max="15592" width="9.140625" customWidth="1"/>
    <col min="15593" max="15593" width="41.7109375" customWidth="1"/>
    <col min="15594" max="15597" width="9.140625" customWidth="1"/>
    <col min="15598" max="15598" width="7.85546875" bestFit="1" customWidth="1"/>
    <col min="15599" max="15599" width="10.85546875" bestFit="1" customWidth="1"/>
    <col min="15600" max="15600" width="11.42578125" bestFit="1" customWidth="1"/>
    <col min="15601" max="15601" width="8.5703125" bestFit="1" customWidth="1"/>
    <col min="15602" max="15602" width="11.42578125" customWidth="1"/>
    <col min="15603" max="15603" width="11.42578125" bestFit="1" customWidth="1"/>
    <col min="15604" max="15607" width="9.140625" customWidth="1"/>
    <col min="15609" max="15626" width="9.140625" customWidth="1"/>
    <col min="15628" max="15628" width="9.140625" customWidth="1"/>
    <col min="15629" max="15629" width="9.5703125" bestFit="1" customWidth="1"/>
    <col min="15630" max="15630" width="12.28515625" bestFit="1" customWidth="1"/>
    <col min="15631" max="15632" width="12.28515625" customWidth="1"/>
    <col min="15633" max="15633" width="11.28515625" customWidth="1"/>
    <col min="15634" max="15635" width="12.28515625" bestFit="1" customWidth="1"/>
    <col min="15636" max="15636" width="13.42578125" bestFit="1" customWidth="1"/>
    <col min="15637" max="15637" width="16.28515625" bestFit="1" customWidth="1"/>
    <col min="15846" max="15848" width="9.140625" customWidth="1"/>
    <col min="15849" max="15849" width="41.7109375" customWidth="1"/>
    <col min="15850" max="15853" width="9.140625" customWidth="1"/>
    <col min="15854" max="15854" width="7.85546875" bestFit="1" customWidth="1"/>
    <col min="15855" max="15855" width="10.85546875" bestFit="1" customWidth="1"/>
    <col min="15856" max="15856" width="11.42578125" bestFit="1" customWidth="1"/>
    <col min="15857" max="15857" width="8.5703125" bestFit="1" customWidth="1"/>
    <col min="15858" max="15858" width="11.42578125" customWidth="1"/>
    <col min="15859" max="15859" width="11.42578125" bestFit="1" customWidth="1"/>
    <col min="15860" max="15863" width="9.140625" customWidth="1"/>
    <col min="15865" max="15882" width="9.140625" customWidth="1"/>
    <col min="15884" max="15884" width="9.140625" customWidth="1"/>
    <col min="15885" max="15885" width="9.5703125" bestFit="1" customWidth="1"/>
    <col min="15886" max="15886" width="12.28515625" bestFit="1" customWidth="1"/>
    <col min="15887" max="15888" width="12.28515625" customWidth="1"/>
    <col min="15889" max="15889" width="11.28515625" customWidth="1"/>
    <col min="15890" max="15891" width="12.28515625" bestFit="1" customWidth="1"/>
    <col min="15892" max="15892" width="13.42578125" bestFit="1" customWidth="1"/>
    <col min="15893" max="15893" width="16.28515625" bestFit="1" customWidth="1"/>
    <col min="16102" max="16104" width="9.140625" customWidth="1"/>
    <col min="16105" max="16105" width="41.7109375" customWidth="1"/>
    <col min="16106" max="16109" width="9.140625" customWidth="1"/>
    <col min="16110" max="16110" width="7.85546875" bestFit="1" customWidth="1"/>
    <col min="16111" max="16111" width="10.85546875" bestFit="1" customWidth="1"/>
    <col min="16112" max="16112" width="11.42578125" bestFit="1" customWidth="1"/>
    <col min="16113" max="16113" width="8.5703125" bestFit="1" customWidth="1"/>
    <col min="16114" max="16114" width="11.42578125" customWidth="1"/>
    <col min="16115" max="16115" width="11.42578125" bestFit="1" customWidth="1"/>
    <col min="16116" max="16119" width="9.140625" customWidth="1"/>
    <col min="16121" max="16138" width="9.140625" customWidth="1"/>
    <col min="16140" max="16140" width="9.140625" customWidth="1"/>
    <col min="16141" max="16141" width="9.5703125" bestFit="1" customWidth="1"/>
    <col min="16142" max="16142" width="12.28515625" bestFit="1" customWidth="1"/>
    <col min="16143" max="16144" width="12.28515625" customWidth="1"/>
    <col min="16145" max="16145" width="11.28515625" customWidth="1"/>
    <col min="16146" max="16147" width="12.28515625" bestFit="1" customWidth="1"/>
    <col min="16148" max="16148" width="13.42578125" bestFit="1" customWidth="1"/>
    <col min="16149" max="16149" width="16.28515625" bestFit="1" customWidth="1"/>
  </cols>
  <sheetData>
    <row r="1" spans="1:21" ht="12.75" customHeight="1" x14ac:dyDescent="0.2">
      <c r="A1" s="1" t="s">
        <v>0</v>
      </c>
    </row>
    <row r="2" spans="1:21" ht="12.75" customHeight="1" x14ac:dyDescent="0.2"/>
    <row r="3" spans="1:21" ht="12.75" customHeight="1" x14ac:dyDescent="0.2"/>
    <row r="4" spans="1:21" ht="12.75" customHeight="1" x14ac:dyDescent="0.2">
      <c r="B4" s="47" t="s">
        <v>1</v>
      </c>
      <c r="C4" s="48"/>
      <c r="D4" s="49"/>
      <c r="E4" s="47" t="s">
        <v>2</v>
      </c>
      <c r="F4" s="48"/>
      <c r="G4" s="49"/>
      <c r="H4" s="47" t="s">
        <v>3</v>
      </c>
      <c r="I4" s="48"/>
      <c r="J4" s="49"/>
      <c r="K4" s="50" t="s">
        <v>4</v>
      </c>
    </row>
    <row r="5" spans="1:21" ht="12.75" customHeight="1" x14ac:dyDescent="0.2">
      <c r="A5" s="2"/>
      <c r="B5" s="3" t="s">
        <v>5</v>
      </c>
      <c r="C5" s="3" t="s">
        <v>5</v>
      </c>
      <c r="D5" s="3"/>
      <c r="E5" s="3" t="s">
        <v>6</v>
      </c>
      <c r="F5" s="3" t="s">
        <v>6</v>
      </c>
      <c r="G5" s="3"/>
      <c r="H5" s="3" t="s">
        <v>7</v>
      </c>
      <c r="I5" s="3" t="s">
        <v>7</v>
      </c>
      <c r="J5" s="3"/>
      <c r="K5" s="50"/>
      <c r="L5" s="51" t="s">
        <v>8</v>
      </c>
      <c r="M5" s="51"/>
      <c r="N5" s="51"/>
      <c r="O5" s="51"/>
      <c r="P5" s="51"/>
      <c r="Q5" s="51"/>
      <c r="R5" s="51"/>
      <c r="S5" s="51"/>
      <c r="T5" s="51"/>
      <c r="U5" s="51"/>
    </row>
    <row r="6" spans="1:21" ht="12.75" customHeight="1" x14ac:dyDescent="0.2">
      <c r="A6" s="4"/>
      <c r="B6" s="6" t="s">
        <v>9</v>
      </c>
      <c r="C6" s="6" t="s">
        <v>9</v>
      </c>
      <c r="D6" s="7" t="s">
        <v>5</v>
      </c>
      <c r="E6" s="6" t="s">
        <v>9</v>
      </c>
      <c r="F6" s="6" t="s">
        <v>9</v>
      </c>
      <c r="G6" s="7" t="s">
        <v>6</v>
      </c>
      <c r="H6" s="6" t="s">
        <v>9</v>
      </c>
      <c r="I6" s="6" t="s">
        <v>9</v>
      </c>
      <c r="J6" s="7" t="s">
        <v>7</v>
      </c>
      <c r="K6" s="50"/>
      <c r="L6" s="52" t="s">
        <v>10</v>
      </c>
      <c r="M6" s="53"/>
      <c r="N6" s="54" t="s">
        <v>11</v>
      </c>
      <c r="O6" s="55"/>
      <c r="P6" s="52" t="s">
        <v>13</v>
      </c>
      <c r="Q6" s="55"/>
      <c r="R6" s="52" t="s">
        <v>12</v>
      </c>
      <c r="S6" s="56"/>
      <c r="T6" s="55"/>
      <c r="U6" s="8" t="s">
        <v>14</v>
      </c>
    </row>
    <row r="7" spans="1:21" x14ac:dyDescent="0.2">
      <c r="A7" s="5" t="s">
        <v>15</v>
      </c>
      <c r="B7" s="7" t="s">
        <v>16</v>
      </c>
      <c r="C7" s="7" t="s">
        <v>16</v>
      </c>
      <c r="D7" s="9" t="s">
        <v>17</v>
      </c>
      <c r="E7" s="7" t="s">
        <v>16</v>
      </c>
      <c r="F7" s="7" t="s">
        <v>16</v>
      </c>
      <c r="G7" s="9" t="s">
        <v>17</v>
      </c>
      <c r="H7" s="7" t="s">
        <v>16</v>
      </c>
      <c r="I7" s="7" t="s">
        <v>16</v>
      </c>
      <c r="J7" s="9" t="s">
        <v>17</v>
      </c>
      <c r="K7" s="50"/>
      <c r="L7" s="52"/>
      <c r="M7" s="53"/>
      <c r="N7" s="54"/>
      <c r="O7" s="55"/>
      <c r="P7" s="52"/>
      <c r="Q7" s="55"/>
      <c r="R7" s="52"/>
      <c r="S7" s="56"/>
      <c r="T7" s="55"/>
      <c r="U7" s="10" t="s">
        <v>18</v>
      </c>
    </row>
    <row r="8" spans="1:21" x14ac:dyDescent="0.2">
      <c r="A8" s="11" t="s">
        <v>19</v>
      </c>
      <c r="B8" s="12" t="s">
        <v>17</v>
      </c>
      <c r="C8" s="12" t="s">
        <v>20</v>
      </c>
      <c r="D8" s="13" t="s">
        <v>21</v>
      </c>
      <c r="E8" s="12" t="s">
        <v>17</v>
      </c>
      <c r="F8" s="12" t="s">
        <v>20</v>
      </c>
      <c r="G8" s="13" t="s">
        <v>21</v>
      </c>
      <c r="H8" s="12" t="s">
        <v>17</v>
      </c>
      <c r="I8" s="12" t="s">
        <v>20</v>
      </c>
      <c r="J8" s="13" t="s">
        <v>21</v>
      </c>
      <c r="K8" s="50"/>
      <c r="L8" s="14" t="s">
        <v>22</v>
      </c>
      <c r="M8" s="15" t="s">
        <v>23</v>
      </c>
      <c r="N8" s="31" t="s">
        <v>22</v>
      </c>
      <c r="O8" s="32" t="s">
        <v>23</v>
      </c>
      <c r="P8" s="14" t="s">
        <v>22</v>
      </c>
      <c r="Q8" s="15" t="s">
        <v>23</v>
      </c>
      <c r="R8" s="15" t="s">
        <v>22</v>
      </c>
      <c r="S8" s="15" t="s">
        <v>23</v>
      </c>
      <c r="T8" s="15" t="s">
        <v>325</v>
      </c>
      <c r="U8" s="10" t="s">
        <v>24</v>
      </c>
    </row>
    <row r="9" spans="1:21" x14ac:dyDescent="0.2">
      <c r="A9" s="2"/>
      <c r="B9" s="16"/>
      <c r="C9" s="16"/>
      <c r="D9" s="16"/>
      <c r="E9" s="16"/>
      <c r="F9" s="16"/>
      <c r="G9" s="16"/>
      <c r="H9" s="16"/>
      <c r="I9" s="16"/>
      <c r="J9" s="16"/>
      <c r="L9" s="30"/>
      <c r="M9" s="33"/>
      <c r="N9" s="34"/>
      <c r="O9" s="18"/>
      <c r="P9" s="17"/>
      <c r="Q9" s="18"/>
      <c r="R9" s="17"/>
      <c r="S9" s="33"/>
      <c r="T9" s="35"/>
      <c r="U9" s="19"/>
    </row>
    <row r="10" spans="1:21" x14ac:dyDescent="0.2">
      <c r="A10" s="21" t="s">
        <v>25</v>
      </c>
      <c r="B10" s="22">
        <v>117</v>
      </c>
      <c r="C10" s="22">
        <v>2493</v>
      </c>
      <c r="D10" s="23">
        <v>4.6931407942238268E-2</v>
      </c>
      <c r="E10" s="22">
        <v>139</v>
      </c>
      <c r="F10" s="22">
        <v>2519</v>
      </c>
      <c r="G10" s="23">
        <v>5.5180627233028981E-2</v>
      </c>
      <c r="H10" s="22">
        <v>166</v>
      </c>
      <c r="I10" s="22">
        <v>2449</v>
      </c>
      <c r="J10" s="23">
        <v>6.7782768476929364E-2</v>
      </c>
      <c r="K10" s="24">
        <v>0.19424460431654678</v>
      </c>
      <c r="L10" s="36" t="s">
        <v>324</v>
      </c>
      <c r="M10" s="37">
        <v>0</v>
      </c>
      <c r="N10" s="38" t="s">
        <v>324</v>
      </c>
      <c r="O10" s="26">
        <v>0</v>
      </c>
      <c r="P10" s="25" t="s">
        <v>324</v>
      </c>
      <c r="Q10" s="26">
        <v>0</v>
      </c>
      <c r="R10" s="25" t="s">
        <v>324</v>
      </c>
      <c r="S10" s="39">
        <v>0</v>
      </c>
      <c r="T10" s="29"/>
      <c r="U10" s="19">
        <v>0</v>
      </c>
    </row>
    <row r="11" spans="1:21" x14ac:dyDescent="0.2">
      <c r="A11" s="21" t="s">
        <v>26</v>
      </c>
      <c r="B11" s="22">
        <v>163</v>
      </c>
      <c r="C11" s="22">
        <v>6110</v>
      </c>
      <c r="D11" s="23">
        <v>2.667757774140753E-2</v>
      </c>
      <c r="E11" s="22">
        <v>181</v>
      </c>
      <c r="F11" s="22">
        <v>5820</v>
      </c>
      <c r="G11" s="23">
        <v>3.1099656357388317E-2</v>
      </c>
      <c r="H11" s="22">
        <v>181</v>
      </c>
      <c r="I11" s="22">
        <v>5712</v>
      </c>
      <c r="J11" s="23">
        <v>3.168767507002801E-2</v>
      </c>
      <c r="K11" s="24">
        <v>0</v>
      </c>
      <c r="L11" s="36" t="s">
        <v>324</v>
      </c>
      <c r="M11" s="37">
        <v>0</v>
      </c>
      <c r="N11" s="38" t="s">
        <v>324</v>
      </c>
      <c r="O11" s="26">
        <v>0</v>
      </c>
      <c r="P11" s="25" t="s">
        <v>324</v>
      </c>
      <c r="Q11" s="26">
        <v>0</v>
      </c>
      <c r="R11" s="25" t="s">
        <v>324</v>
      </c>
      <c r="S11" s="39">
        <v>0</v>
      </c>
      <c r="T11" s="29"/>
      <c r="U11" s="19">
        <v>0</v>
      </c>
    </row>
    <row r="12" spans="1:21" x14ac:dyDescent="0.2">
      <c r="A12" s="21" t="s">
        <v>27</v>
      </c>
      <c r="B12" s="22">
        <v>68</v>
      </c>
      <c r="C12" s="22">
        <v>993</v>
      </c>
      <c r="D12" s="23">
        <v>6.8479355488418936E-2</v>
      </c>
      <c r="E12" s="22">
        <v>81</v>
      </c>
      <c r="F12" s="22">
        <v>1034</v>
      </c>
      <c r="G12" s="23">
        <v>7.8336557059961315E-2</v>
      </c>
      <c r="H12" s="22">
        <v>80</v>
      </c>
      <c r="I12" s="22">
        <v>1017</v>
      </c>
      <c r="J12" s="23">
        <v>7.8662733529990161E-2</v>
      </c>
      <c r="K12" s="24">
        <v>-1.2345679012345678E-2</v>
      </c>
      <c r="L12" s="36" t="s">
        <v>324</v>
      </c>
      <c r="M12" s="37">
        <v>0</v>
      </c>
      <c r="N12" s="38" t="s">
        <v>324</v>
      </c>
      <c r="O12" s="26">
        <v>0</v>
      </c>
      <c r="P12" s="25" t="s">
        <v>324</v>
      </c>
      <c r="Q12" s="26">
        <v>0</v>
      </c>
      <c r="R12" s="25" t="s">
        <v>324</v>
      </c>
      <c r="S12" s="39">
        <v>0</v>
      </c>
      <c r="T12" s="29"/>
      <c r="U12" s="19">
        <v>0</v>
      </c>
    </row>
    <row r="13" spans="1:21" x14ac:dyDescent="0.2">
      <c r="A13" s="21" t="s">
        <v>29</v>
      </c>
      <c r="B13" s="22">
        <v>421</v>
      </c>
      <c r="C13" s="22">
        <v>3939</v>
      </c>
      <c r="D13" s="23">
        <v>0.10687991876110688</v>
      </c>
      <c r="E13" s="22">
        <v>525</v>
      </c>
      <c r="F13" s="22">
        <v>3955</v>
      </c>
      <c r="G13" s="23">
        <v>0.13274336283185842</v>
      </c>
      <c r="H13" s="22">
        <v>444</v>
      </c>
      <c r="I13" s="22">
        <v>3849</v>
      </c>
      <c r="J13" s="23">
        <v>0.11535463756819954</v>
      </c>
      <c r="K13" s="24">
        <v>-0.15428571428571428</v>
      </c>
      <c r="L13" s="36" t="s">
        <v>324</v>
      </c>
      <c r="M13" s="37">
        <v>0</v>
      </c>
      <c r="N13" s="38" t="s">
        <v>324</v>
      </c>
      <c r="O13" s="26">
        <v>0</v>
      </c>
      <c r="P13" s="25" t="s">
        <v>324</v>
      </c>
      <c r="Q13" s="26">
        <v>0</v>
      </c>
      <c r="R13" s="25" t="s">
        <v>324</v>
      </c>
      <c r="S13" s="39">
        <v>0</v>
      </c>
      <c r="T13" s="29"/>
      <c r="U13" s="19">
        <v>0</v>
      </c>
    </row>
    <row r="14" spans="1:21" x14ac:dyDescent="0.2">
      <c r="A14" s="21" t="s">
        <v>30</v>
      </c>
      <c r="B14" s="22">
        <v>188</v>
      </c>
      <c r="C14" s="22">
        <v>2517</v>
      </c>
      <c r="D14" s="23">
        <v>7.4692093762415576E-2</v>
      </c>
      <c r="E14" s="22">
        <v>197</v>
      </c>
      <c r="F14" s="22">
        <v>2333</v>
      </c>
      <c r="G14" s="23">
        <v>8.4440634376339474E-2</v>
      </c>
      <c r="H14" s="22">
        <v>185</v>
      </c>
      <c r="I14" s="22">
        <v>2289</v>
      </c>
      <c r="J14" s="23">
        <v>8.0821319353429441E-2</v>
      </c>
      <c r="K14" s="24">
        <v>-6.0913705583756347E-2</v>
      </c>
      <c r="L14" s="36" t="s">
        <v>324</v>
      </c>
      <c r="M14" s="37">
        <v>0</v>
      </c>
      <c r="N14" s="38" t="s">
        <v>324</v>
      </c>
      <c r="O14" s="26">
        <v>0</v>
      </c>
      <c r="P14" s="25" t="s">
        <v>324</v>
      </c>
      <c r="Q14" s="26">
        <v>0</v>
      </c>
      <c r="R14" s="25" t="s">
        <v>324</v>
      </c>
      <c r="S14" s="39">
        <v>0</v>
      </c>
      <c r="T14" s="29"/>
      <c r="U14" s="19">
        <v>0</v>
      </c>
    </row>
    <row r="15" spans="1:21" x14ac:dyDescent="0.2">
      <c r="A15" s="21" t="s">
        <v>31</v>
      </c>
      <c r="B15" s="22">
        <v>131</v>
      </c>
      <c r="C15" s="22">
        <v>1267</v>
      </c>
      <c r="D15" s="23">
        <v>0.10339384372533544</v>
      </c>
      <c r="E15" s="22">
        <v>162</v>
      </c>
      <c r="F15" s="22">
        <v>1334</v>
      </c>
      <c r="G15" s="23">
        <v>0.12143928035982009</v>
      </c>
      <c r="H15" s="22">
        <v>139</v>
      </c>
      <c r="I15" s="22">
        <v>1304</v>
      </c>
      <c r="J15" s="23">
        <v>0.10659509202453987</v>
      </c>
      <c r="K15" s="24">
        <v>-0.1419753086419753</v>
      </c>
      <c r="L15" s="36" t="s">
        <v>324</v>
      </c>
      <c r="M15" s="37">
        <v>0</v>
      </c>
      <c r="N15" s="38" t="s">
        <v>324</v>
      </c>
      <c r="O15" s="26">
        <v>0</v>
      </c>
      <c r="P15" s="25" t="s">
        <v>324</v>
      </c>
      <c r="Q15" s="26">
        <v>0</v>
      </c>
      <c r="R15" s="25" t="s">
        <v>324</v>
      </c>
      <c r="S15" s="39">
        <v>0</v>
      </c>
      <c r="T15" s="29"/>
      <c r="U15" s="19">
        <v>0</v>
      </c>
    </row>
    <row r="16" spans="1:21" x14ac:dyDescent="0.2">
      <c r="A16" s="21" t="s">
        <v>32</v>
      </c>
      <c r="B16" s="22">
        <v>147</v>
      </c>
      <c r="C16" s="22">
        <v>1633</v>
      </c>
      <c r="D16" s="23">
        <v>9.0018371096142066E-2</v>
      </c>
      <c r="E16" s="22">
        <v>173</v>
      </c>
      <c r="F16" s="22">
        <v>1672</v>
      </c>
      <c r="G16" s="23">
        <v>0.1034688995215311</v>
      </c>
      <c r="H16" s="22">
        <v>148</v>
      </c>
      <c r="I16" s="22">
        <v>1634</v>
      </c>
      <c r="J16" s="23">
        <v>9.057527539779682E-2</v>
      </c>
      <c r="K16" s="24">
        <v>-0.14450867052023122</v>
      </c>
      <c r="L16" s="36" t="s">
        <v>324</v>
      </c>
      <c r="M16" s="37">
        <v>0</v>
      </c>
      <c r="N16" s="38" t="s">
        <v>324</v>
      </c>
      <c r="O16" s="26">
        <v>0</v>
      </c>
      <c r="P16" s="25" t="s">
        <v>324</v>
      </c>
      <c r="Q16" s="26">
        <v>0</v>
      </c>
      <c r="R16" s="25" t="s">
        <v>324</v>
      </c>
      <c r="S16" s="39">
        <v>0</v>
      </c>
      <c r="T16" s="29"/>
      <c r="U16" s="19">
        <v>0</v>
      </c>
    </row>
    <row r="17" spans="1:21" x14ac:dyDescent="0.2">
      <c r="A17" s="21" t="s">
        <v>33</v>
      </c>
      <c r="B17" s="22">
        <v>177</v>
      </c>
      <c r="C17" s="22">
        <v>6702</v>
      </c>
      <c r="D17" s="23">
        <v>2.6410026857654433E-2</v>
      </c>
      <c r="E17" s="22">
        <v>207</v>
      </c>
      <c r="F17" s="22">
        <v>6808</v>
      </c>
      <c r="G17" s="23">
        <v>3.0405405405405407E-2</v>
      </c>
      <c r="H17" s="22">
        <v>198</v>
      </c>
      <c r="I17" s="22">
        <v>6678</v>
      </c>
      <c r="J17" s="23">
        <v>2.9649595687331536E-2</v>
      </c>
      <c r="K17" s="24">
        <v>-4.3478260869565216E-2</v>
      </c>
      <c r="L17" s="36" t="s">
        <v>323</v>
      </c>
      <c r="M17" s="37">
        <v>149366</v>
      </c>
      <c r="N17" s="38" t="s">
        <v>324</v>
      </c>
      <c r="O17" s="26">
        <v>0</v>
      </c>
      <c r="P17" s="25" t="s">
        <v>324</v>
      </c>
      <c r="Q17" s="26">
        <v>0</v>
      </c>
      <c r="R17" s="25" t="s">
        <v>324</v>
      </c>
      <c r="S17" s="39">
        <v>0</v>
      </c>
      <c r="T17" s="29"/>
      <c r="U17" s="19">
        <v>149366</v>
      </c>
    </row>
    <row r="18" spans="1:21" x14ac:dyDescent="0.2">
      <c r="A18" s="21" t="s">
        <v>34</v>
      </c>
      <c r="B18" s="22">
        <v>191</v>
      </c>
      <c r="C18" s="22">
        <v>5948</v>
      </c>
      <c r="D18" s="23">
        <v>3.2111634162743777E-2</v>
      </c>
      <c r="E18" s="22">
        <v>200</v>
      </c>
      <c r="F18" s="22">
        <v>6801</v>
      </c>
      <c r="G18" s="23">
        <v>2.9407440082340832E-2</v>
      </c>
      <c r="H18" s="22">
        <v>210</v>
      </c>
      <c r="I18" s="22">
        <v>6675</v>
      </c>
      <c r="J18" s="23">
        <v>3.1460674157303373E-2</v>
      </c>
      <c r="K18" s="24">
        <v>0.05</v>
      </c>
      <c r="L18" s="36" t="s">
        <v>324</v>
      </c>
      <c r="M18" s="37">
        <v>0</v>
      </c>
      <c r="N18" s="38" t="s">
        <v>324</v>
      </c>
      <c r="O18" s="26">
        <v>0</v>
      </c>
      <c r="P18" s="25" t="s">
        <v>324</v>
      </c>
      <c r="Q18" s="26">
        <v>0</v>
      </c>
      <c r="R18" s="25" t="s">
        <v>324</v>
      </c>
      <c r="S18" s="39">
        <v>0</v>
      </c>
      <c r="T18" s="29"/>
      <c r="U18" s="19">
        <v>0</v>
      </c>
    </row>
    <row r="19" spans="1:21" x14ac:dyDescent="0.2">
      <c r="A19" s="21" t="s">
        <v>35</v>
      </c>
      <c r="B19" s="22">
        <v>99</v>
      </c>
      <c r="C19" s="22">
        <v>2397</v>
      </c>
      <c r="D19" s="23">
        <v>4.130162703379224E-2</v>
      </c>
      <c r="E19" s="22">
        <v>128</v>
      </c>
      <c r="F19" s="22">
        <v>2606</v>
      </c>
      <c r="G19" s="23">
        <v>4.9117421335379892E-2</v>
      </c>
      <c r="H19" s="22">
        <v>106</v>
      </c>
      <c r="I19" s="22">
        <v>2552</v>
      </c>
      <c r="J19" s="23">
        <v>4.1536050156739814E-2</v>
      </c>
      <c r="K19" s="24">
        <v>-0.171875</v>
      </c>
      <c r="L19" s="36" t="s">
        <v>324</v>
      </c>
      <c r="M19" s="37">
        <v>0</v>
      </c>
      <c r="N19" s="38" t="s">
        <v>324</v>
      </c>
      <c r="O19" s="26">
        <v>0</v>
      </c>
      <c r="P19" s="25" t="s">
        <v>323</v>
      </c>
      <c r="Q19" s="26">
        <v>106322</v>
      </c>
      <c r="R19" s="25" t="s">
        <v>324</v>
      </c>
      <c r="S19" s="39">
        <v>0</v>
      </c>
      <c r="T19" s="41"/>
      <c r="U19" s="42">
        <v>106322</v>
      </c>
    </row>
    <row r="20" spans="1:21" x14ac:dyDescent="0.2">
      <c r="A20" s="21" t="s">
        <v>36</v>
      </c>
      <c r="B20" s="22">
        <v>144</v>
      </c>
      <c r="C20" s="22">
        <v>2901</v>
      </c>
      <c r="D20" s="23">
        <v>4.963805584281282E-2</v>
      </c>
      <c r="E20" s="22">
        <v>157</v>
      </c>
      <c r="F20" s="22">
        <v>2937</v>
      </c>
      <c r="G20" s="23">
        <v>5.3455907388491659E-2</v>
      </c>
      <c r="H20" s="22">
        <v>141</v>
      </c>
      <c r="I20" s="22">
        <v>2883</v>
      </c>
      <c r="J20" s="23">
        <v>4.8907388137356921E-2</v>
      </c>
      <c r="K20" s="24">
        <v>-0.10191082802547771</v>
      </c>
      <c r="L20" s="36" t="s">
        <v>324</v>
      </c>
      <c r="M20" s="37">
        <v>0</v>
      </c>
      <c r="N20" s="38" t="s">
        <v>324</v>
      </c>
      <c r="O20" s="26">
        <v>0</v>
      </c>
      <c r="P20" s="25" t="s">
        <v>323</v>
      </c>
      <c r="Q20" s="26">
        <v>127727</v>
      </c>
      <c r="R20" s="25" t="s">
        <v>324</v>
      </c>
      <c r="S20" s="39">
        <v>0</v>
      </c>
      <c r="T20" s="41"/>
      <c r="U20" s="42">
        <v>127727</v>
      </c>
    </row>
    <row r="21" spans="1:21" x14ac:dyDescent="0.2">
      <c r="A21" s="21" t="s">
        <v>37</v>
      </c>
      <c r="B21" s="22">
        <v>302</v>
      </c>
      <c r="C21" s="22">
        <v>2020</v>
      </c>
      <c r="D21" s="23">
        <v>0.1495049504950495</v>
      </c>
      <c r="E21" s="22">
        <v>333</v>
      </c>
      <c r="F21" s="22">
        <v>2044</v>
      </c>
      <c r="G21" s="23">
        <v>0.16291585127201566</v>
      </c>
      <c r="H21" s="22">
        <v>355</v>
      </c>
      <c r="I21" s="22">
        <v>2001</v>
      </c>
      <c r="J21" s="23">
        <v>0.1774112943528236</v>
      </c>
      <c r="K21" s="24">
        <v>6.6066066066066062E-2</v>
      </c>
      <c r="L21" s="36" t="s">
        <v>324</v>
      </c>
      <c r="M21" s="37">
        <v>0</v>
      </c>
      <c r="N21" s="38" t="s">
        <v>324</v>
      </c>
      <c r="O21" s="26">
        <v>0</v>
      </c>
      <c r="P21" s="25" t="s">
        <v>324</v>
      </c>
      <c r="Q21" s="26">
        <v>0</v>
      </c>
      <c r="R21" s="25" t="s">
        <v>324</v>
      </c>
      <c r="S21" s="39">
        <v>0</v>
      </c>
      <c r="T21" s="41"/>
      <c r="U21" s="42">
        <v>0</v>
      </c>
    </row>
    <row r="22" spans="1:21" x14ac:dyDescent="0.2">
      <c r="A22" s="21" t="s">
        <v>38</v>
      </c>
      <c r="B22" s="22">
        <v>632</v>
      </c>
      <c r="C22" s="22">
        <v>6745</v>
      </c>
      <c r="D22" s="23">
        <v>9.3699036323202367E-2</v>
      </c>
      <c r="E22" s="22">
        <v>687</v>
      </c>
      <c r="F22" s="22">
        <v>6915</v>
      </c>
      <c r="G22" s="23">
        <v>9.9349240780911063E-2</v>
      </c>
      <c r="H22" s="22">
        <v>754</v>
      </c>
      <c r="I22" s="22">
        <v>6804</v>
      </c>
      <c r="J22" s="23">
        <v>0.11081716637272193</v>
      </c>
      <c r="K22" s="24">
        <v>9.75254730713246E-2</v>
      </c>
      <c r="L22" s="36" t="s">
        <v>324</v>
      </c>
      <c r="M22" s="37">
        <v>0</v>
      </c>
      <c r="N22" s="38" t="s">
        <v>324</v>
      </c>
      <c r="O22" s="26">
        <v>0</v>
      </c>
      <c r="P22" s="25" t="s">
        <v>324</v>
      </c>
      <c r="Q22" s="26">
        <v>0</v>
      </c>
      <c r="R22" s="25" t="s">
        <v>324</v>
      </c>
      <c r="S22" s="39">
        <v>0</v>
      </c>
      <c r="T22" s="41"/>
      <c r="U22" s="42">
        <v>0</v>
      </c>
    </row>
    <row r="23" spans="1:21" x14ac:dyDescent="0.2">
      <c r="A23" s="21" t="s">
        <v>39</v>
      </c>
      <c r="B23" s="22">
        <v>130</v>
      </c>
      <c r="C23" s="22">
        <v>2377</v>
      </c>
      <c r="D23" s="23">
        <v>5.4690786705931846E-2</v>
      </c>
      <c r="E23" s="22">
        <v>170</v>
      </c>
      <c r="F23" s="22">
        <v>2606</v>
      </c>
      <c r="G23" s="23">
        <v>6.5234075211051415E-2</v>
      </c>
      <c r="H23" s="22">
        <v>150</v>
      </c>
      <c r="I23" s="22">
        <v>2551</v>
      </c>
      <c r="J23" s="23">
        <v>5.8800470403763232E-2</v>
      </c>
      <c r="K23" s="24">
        <v>-0.11764705882352941</v>
      </c>
      <c r="L23" s="36" t="s">
        <v>324</v>
      </c>
      <c r="M23" s="37">
        <v>0</v>
      </c>
      <c r="N23" s="38" t="s">
        <v>324</v>
      </c>
      <c r="O23" s="26">
        <v>0</v>
      </c>
      <c r="P23" s="25" t="s">
        <v>324</v>
      </c>
      <c r="Q23" s="26">
        <v>0</v>
      </c>
      <c r="R23" s="25" t="s">
        <v>324</v>
      </c>
      <c r="S23" s="39">
        <v>0</v>
      </c>
      <c r="T23" s="41"/>
      <c r="U23" s="42">
        <v>0</v>
      </c>
    </row>
    <row r="24" spans="1:21" x14ac:dyDescent="0.2">
      <c r="A24" s="21" t="s">
        <v>40</v>
      </c>
      <c r="B24" s="22">
        <v>44</v>
      </c>
      <c r="C24" s="22">
        <v>646</v>
      </c>
      <c r="D24" s="23">
        <v>6.8111455108359129E-2</v>
      </c>
      <c r="E24" s="22">
        <v>50</v>
      </c>
      <c r="F24" s="22">
        <v>730</v>
      </c>
      <c r="G24" s="23">
        <v>6.8493150684931503E-2</v>
      </c>
      <c r="H24" s="22">
        <v>54</v>
      </c>
      <c r="I24" s="22">
        <v>717</v>
      </c>
      <c r="J24" s="23">
        <v>7.5313807531380755E-2</v>
      </c>
      <c r="K24" s="24">
        <v>0.08</v>
      </c>
      <c r="L24" s="36" t="s">
        <v>324</v>
      </c>
      <c r="M24" s="37">
        <v>0</v>
      </c>
      <c r="N24" s="38" t="s">
        <v>324</v>
      </c>
      <c r="O24" s="26">
        <v>0</v>
      </c>
      <c r="P24" s="25" t="s">
        <v>324</v>
      </c>
      <c r="Q24" s="26">
        <v>0</v>
      </c>
      <c r="R24" s="25" t="s">
        <v>324</v>
      </c>
      <c r="S24" s="39">
        <v>0</v>
      </c>
      <c r="T24" s="41"/>
      <c r="U24" s="42">
        <v>0</v>
      </c>
    </row>
    <row r="25" spans="1:21" x14ac:dyDescent="0.2">
      <c r="A25" s="21" t="s">
        <v>41</v>
      </c>
      <c r="B25" s="22">
        <v>145</v>
      </c>
      <c r="C25" s="22">
        <v>2166</v>
      </c>
      <c r="D25" s="23">
        <v>6.6943674976915973E-2</v>
      </c>
      <c r="E25" s="22">
        <v>157</v>
      </c>
      <c r="F25" s="22">
        <v>2043</v>
      </c>
      <c r="G25" s="23">
        <v>7.684777288301517E-2</v>
      </c>
      <c r="H25" s="22">
        <v>136</v>
      </c>
      <c r="I25" s="22">
        <v>2005</v>
      </c>
      <c r="J25" s="23">
        <v>6.7830423940149626E-2</v>
      </c>
      <c r="K25" s="24">
        <v>-0.13375796178343949</v>
      </c>
      <c r="L25" s="36" t="s">
        <v>324</v>
      </c>
      <c r="M25" s="37">
        <v>0</v>
      </c>
      <c r="N25" s="38" t="s">
        <v>324</v>
      </c>
      <c r="O25" s="26">
        <v>0</v>
      </c>
      <c r="P25" s="25" t="s">
        <v>324</v>
      </c>
      <c r="Q25" s="26">
        <v>0</v>
      </c>
      <c r="R25" s="25" t="s">
        <v>323</v>
      </c>
      <c r="S25" s="39">
        <v>43490</v>
      </c>
      <c r="T25" s="45" t="s">
        <v>42</v>
      </c>
      <c r="U25" s="43">
        <v>43490</v>
      </c>
    </row>
    <row r="26" spans="1:21" x14ac:dyDescent="0.2">
      <c r="A26" s="21" t="s">
        <v>43</v>
      </c>
      <c r="B26" s="22">
        <v>533</v>
      </c>
      <c r="C26" s="22">
        <v>5089</v>
      </c>
      <c r="D26" s="23">
        <v>0.10473570446060129</v>
      </c>
      <c r="E26" s="22">
        <v>740</v>
      </c>
      <c r="F26" s="22">
        <v>6175</v>
      </c>
      <c r="G26" s="23">
        <v>0.11983805668016194</v>
      </c>
      <c r="H26" s="22">
        <v>604</v>
      </c>
      <c r="I26" s="22">
        <v>5927</v>
      </c>
      <c r="J26" s="23">
        <v>0.10190652944153872</v>
      </c>
      <c r="K26" s="24">
        <v>-0.18378378378378379</v>
      </c>
      <c r="L26" s="36" t="s">
        <v>324</v>
      </c>
      <c r="M26" s="37">
        <v>0</v>
      </c>
      <c r="N26" s="38" t="s">
        <v>324</v>
      </c>
      <c r="O26" s="26">
        <v>0</v>
      </c>
      <c r="P26" s="25" t="s">
        <v>324</v>
      </c>
      <c r="Q26" s="26">
        <v>0</v>
      </c>
      <c r="R26" s="25" t="s">
        <v>324</v>
      </c>
      <c r="S26" s="39">
        <v>0</v>
      </c>
      <c r="T26" s="41"/>
      <c r="U26" s="42">
        <v>0</v>
      </c>
    </row>
    <row r="27" spans="1:21" x14ac:dyDescent="0.2">
      <c r="A27" s="21" t="s">
        <v>44</v>
      </c>
      <c r="B27" s="22">
        <v>61</v>
      </c>
      <c r="C27" s="22">
        <v>2350</v>
      </c>
      <c r="D27" s="23">
        <v>2.5957446808510639E-2</v>
      </c>
      <c r="E27" s="22">
        <v>86</v>
      </c>
      <c r="F27" s="22">
        <v>2537</v>
      </c>
      <c r="G27" s="23">
        <v>3.3898305084745763E-2</v>
      </c>
      <c r="H27" s="22">
        <v>63</v>
      </c>
      <c r="I27" s="22">
        <v>2490</v>
      </c>
      <c r="J27" s="23">
        <v>2.5301204819277109E-2</v>
      </c>
      <c r="K27" s="24">
        <v>-0.26744186046511625</v>
      </c>
      <c r="L27" s="36" t="s">
        <v>323</v>
      </c>
      <c r="M27" s="37">
        <v>61535</v>
      </c>
      <c r="N27" s="38" t="s">
        <v>324</v>
      </c>
      <c r="O27" s="26">
        <v>0</v>
      </c>
      <c r="P27" s="25" t="s">
        <v>324</v>
      </c>
      <c r="Q27" s="26">
        <v>0</v>
      </c>
      <c r="R27" s="25" t="s">
        <v>324</v>
      </c>
      <c r="S27" s="39">
        <v>0</v>
      </c>
      <c r="T27" s="41"/>
      <c r="U27" s="42">
        <v>61535</v>
      </c>
    </row>
    <row r="28" spans="1:21" x14ac:dyDescent="0.2">
      <c r="A28" s="21" t="s">
        <v>45</v>
      </c>
      <c r="B28" s="22">
        <v>150</v>
      </c>
      <c r="C28" s="22">
        <v>2498</v>
      </c>
      <c r="D28" s="23">
        <v>6.0048038430744598E-2</v>
      </c>
      <c r="E28" s="22">
        <v>155</v>
      </c>
      <c r="F28" s="22">
        <v>2398</v>
      </c>
      <c r="G28" s="23">
        <v>6.4637197664720605E-2</v>
      </c>
      <c r="H28" s="22">
        <v>154</v>
      </c>
      <c r="I28" s="22">
        <v>2347</v>
      </c>
      <c r="J28" s="23">
        <v>6.5615679590967188E-2</v>
      </c>
      <c r="K28" s="24">
        <v>-6.4516129032258064E-3</v>
      </c>
      <c r="L28" s="36" t="s">
        <v>324</v>
      </c>
      <c r="M28" s="37">
        <v>0</v>
      </c>
      <c r="N28" s="38" t="s">
        <v>324</v>
      </c>
      <c r="O28" s="26">
        <v>0</v>
      </c>
      <c r="P28" s="25" t="s">
        <v>324</v>
      </c>
      <c r="Q28" s="26">
        <v>0</v>
      </c>
      <c r="R28" s="25" t="s">
        <v>324</v>
      </c>
      <c r="S28" s="39">
        <v>0</v>
      </c>
      <c r="T28" s="41"/>
      <c r="U28" s="42">
        <v>0</v>
      </c>
    </row>
    <row r="29" spans="1:21" x14ac:dyDescent="0.2">
      <c r="A29" s="21" t="s">
        <v>46</v>
      </c>
      <c r="B29" s="22">
        <v>141</v>
      </c>
      <c r="C29" s="22">
        <v>2686</v>
      </c>
      <c r="D29" s="23">
        <v>5.2494415487714073E-2</v>
      </c>
      <c r="E29" s="22">
        <v>151</v>
      </c>
      <c r="F29" s="22">
        <v>2458</v>
      </c>
      <c r="G29" s="23">
        <v>6.1432058584214806E-2</v>
      </c>
      <c r="H29" s="22">
        <v>134</v>
      </c>
      <c r="I29" s="22">
        <v>2415</v>
      </c>
      <c r="J29" s="23">
        <v>5.5486542443064182E-2</v>
      </c>
      <c r="K29" s="24">
        <v>-0.11258278145695365</v>
      </c>
      <c r="L29" s="36" t="s">
        <v>324</v>
      </c>
      <c r="M29" s="37">
        <v>0</v>
      </c>
      <c r="N29" s="38" t="s">
        <v>324</v>
      </c>
      <c r="O29" s="26">
        <v>0</v>
      </c>
      <c r="P29" s="25" t="s">
        <v>324</v>
      </c>
      <c r="Q29" s="26">
        <v>0</v>
      </c>
      <c r="R29" s="25" t="s">
        <v>324</v>
      </c>
      <c r="S29" s="39">
        <v>0</v>
      </c>
      <c r="T29" s="41"/>
      <c r="U29" s="42">
        <v>0</v>
      </c>
    </row>
    <row r="30" spans="1:21" x14ac:dyDescent="0.2">
      <c r="A30" s="21" t="s">
        <v>47</v>
      </c>
      <c r="B30" s="22">
        <v>147</v>
      </c>
      <c r="C30" s="22">
        <v>4437</v>
      </c>
      <c r="D30" s="23">
        <v>3.3130493576741041E-2</v>
      </c>
      <c r="E30" s="22">
        <v>174</v>
      </c>
      <c r="F30" s="22">
        <v>5064</v>
      </c>
      <c r="G30" s="23">
        <v>3.4360189573459717E-2</v>
      </c>
      <c r="H30" s="22">
        <v>176</v>
      </c>
      <c r="I30" s="22">
        <v>4971</v>
      </c>
      <c r="J30" s="23">
        <v>3.540535103600885E-2</v>
      </c>
      <c r="K30" s="24">
        <v>1.1494252873563218E-2</v>
      </c>
      <c r="L30" s="36" t="s">
        <v>324</v>
      </c>
      <c r="M30" s="37">
        <v>0</v>
      </c>
      <c r="N30" s="38" t="s">
        <v>324</v>
      </c>
      <c r="O30" s="26">
        <v>0</v>
      </c>
      <c r="P30" s="25" t="s">
        <v>324</v>
      </c>
      <c r="Q30" s="26">
        <v>0</v>
      </c>
      <c r="R30" s="25" t="s">
        <v>324</v>
      </c>
      <c r="S30" s="39">
        <v>0</v>
      </c>
      <c r="T30" s="41"/>
      <c r="U30" s="42">
        <v>0</v>
      </c>
    </row>
    <row r="31" spans="1:21" x14ac:dyDescent="0.2">
      <c r="A31" s="21" t="s">
        <v>48</v>
      </c>
      <c r="B31" s="22">
        <v>37</v>
      </c>
      <c r="C31" s="22">
        <v>827</v>
      </c>
      <c r="D31" s="23">
        <v>4.4740024183796856E-2</v>
      </c>
      <c r="E31" s="22">
        <v>39</v>
      </c>
      <c r="F31" s="22">
        <v>810</v>
      </c>
      <c r="G31" s="23">
        <v>4.8148148148148148E-2</v>
      </c>
      <c r="H31" s="22">
        <v>41</v>
      </c>
      <c r="I31" s="22">
        <v>797</v>
      </c>
      <c r="J31" s="23">
        <v>5.1442910915934753E-2</v>
      </c>
      <c r="K31" s="24">
        <v>5.128205128205128E-2</v>
      </c>
      <c r="L31" s="36" t="s">
        <v>324</v>
      </c>
      <c r="M31" s="37">
        <v>0</v>
      </c>
      <c r="N31" s="38" t="s">
        <v>324</v>
      </c>
      <c r="O31" s="26">
        <v>0</v>
      </c>
      <c r="P31" s="25" t="s">
        <v>324</v>
      </c>
      <c r="Q31" s="26">
        <v>0</v>
      </c>
      <c r="R31" s="25" t="s">
        <v>324</v>
      </c>
      <c r="S31" s="39">
        <v>0</v>
      </c>
      <c r="T31" s="41"/>
      <c r="U31" s="42">
        <v>0</v>
      </c>
    </row>
    <row r="32" spans="1:21" x14ac:dyDescent="0.2">
      <c r="A32" s="21" t="s">
        <v>49</v>
      </c>
      <c r="B32" s="22">
        <v>103</v>
      </c>
      <c r="C32" s="22">
        <v>1211</v>
      </c>
      <c r="D32" s="23">
        <v>8.5053674649050365E-2</v>
      </c>
      <c r="E32" s="22">
        <v>168</v>
      </c>
      <c r="F32" s="22">
        <v>1318</v>
      </c>
      <c r="G32" s="23">
        <v>0.12746585735963581</v>
      </c>
      <c r="H32" s="22">
        <v>140</v>
      </c>
      <c r="I32" s="22">
        <v>1266</v>
      </c>
      <c r="J32" s="23">
        <v>0.11058451816745656</v>
      </c>
      <c r="K32" s="24">
        <v>-0.16666666666666666</v>
      </c>
      <c r="L32" s="36" t="s">
        <v>324</v>
      </c>
      <c r="M32" s="37">
        <v>0</v>
      </c>
      <c r="N32" s="38" t="s">
        <v>324</v>
      </c>
      <c r="O32" s="26">
        <v>0</v>
      </c>
      <c r="P32" s="25" t="s">
        <v>324</v>
      </c>
      <c r="Q32" s="26">
        <v>0</v>
      </c>
      <c r="R32" s="25" t="s">
        <v>324</v>
      </c>
      <c r="S32" s="39">
        <v>0</v>
      </c>
      <c r="T32" s="41"/>
      <c r="U32" s="42">
        <v>0</v>
      </c>
    </row>
    <row r="33" spans="1:21" x14ac:dyDescent="0.2">
      <c r="A33" s="21" t="s">
        <v>50</v>
      </c>
      <c r="B33" s="22">
        <v>44</v>
      </c>
      <c r="C33" s="22">
        <v>1156</v>
      </c>
      <c r="D33" s="23">
        <v>3.8062283737024222E-2</v>
      </c>
      <c r="E33" s="22">
        <v>56</v>
      </c>
      <c r="F33" s="22">
        <v>1255</v>
      </c>
      <c r="G33" s="23">
        <v>4.4621513944223111E-2</v>
      </c>
      <c r="H33" s="22">
        <v>38</v>
      </c>
      <c r="I33" s="22">
        <v>1229</v>
      </c>
      <c r="J33" s="23">
        <v>3.0919446704637917E-2</v>
      </c>
      <c r="K33" s="24">
        <v>-0.32142857142857145</v>
      </c>
      <c r="L33" s="36" t="s">
        <v>324</v>
      </c>
      <c r="M33" s="37">
        <v>0</v>
      </c>
      <c r="N33" s="38" t="s">
        <v>324</v>
      </c>
      <c r="O33" s="26">
        <v>0</v>
      </c>
      <c r="P33" s="25" t="s">
        <v>324</v>
      </c>
      <c r="Q33" s="26">
        <v>0</v>
      </c>
      <c r="R33" s="25" t="s">
        <v>324</v>
      </c>
      <c r="S33" s="39">
        <v>0</v>
      </c>
      <c r="T33" s="41"/>
      <c r="U33" s="42">
        <v>0</v>
      </c>
    </row>
    <row r="34" spans="1:21" x14ac:dyDescent="0.2">
      <c r="A34" s="21" t="s">
        <v>51</v>
      </c>
      <c r="B34" s="22">
        <v>380</v>
      </c>
      <c r="C34" s="22">
        <v>5307</v>
      </c>
      <c r="D34" s="23">
        <v>7.1603542491049554E-2</v>
      </c>
      <c r="E34" s="22">
        <v>451</v>
      </c>
      <c r="F34" s="22">
        <v>5483</v>
      </c>
      <c r="G34" s="23">
        <v>8.2254240379354374E-2</v>
      </c>
      <c r="H34" s="22">
        <v>469</v>
      </c>
      <c r="I34" s="22">
        <v>5378</v>
      </c>
      <c r="J34" s="23">
        <v>8.7207140200818142E-2</v>
      </c>
      <c r="K34" s="24">
        <v>3.9911308203991129E-2</v>
      </c>
      <c r="L34" s="36" t="s">
        <v>324</v>
      </c>
      <c r="M34" s="37">
        <v>0</v>
      </c>
      <c r="N34" s="38" t="s">
        <v>324</v>
      </c>
      <c r="O34" s="26">
        <v>0</v>
      </c>
      <c r="P34" s="25" t="s">
        <v>324</v>
      </c>
      <c r="Q34" s="26">
        <v>0</v>
      </c>
      <c r="R34" s="25" t="s">
        <v>324</v>
      </c>
      <c r="S34" s="39">
        <v>0</v>
      </c>
      <c r="T34" s="41"/>
      <c r="U34" s="42">
        <v>0</v>
      </c>
    </row>
    <row r="35" spans="1:21" x14ac:dyDescent="0.2">
      <c r="A35" s="21" t="s">
        <v>52</v>
      </c>
      <c r="B35" s="22">
        <v>322</v>
      </c>
      <c r="C35" s="22">
        <v>6991</v>
      </c>
      <c r="D35" s="23">
        <v>4.605921899585181E-2</v>
      </c>
      <c r="E35" s="22">
        <v>312</v>
      </c>
      <c r="F35" s="22">
        <v>5980</v>
      </c>
      <c r="G35" s="23">
        <v>5.2173913043478258E-2</v>
      </c>
      <c r="H35" s="22">
        <v>307</v>
      </c>
      <c r="I35" s="22">
        <v>5870</v>
      </c>
      <c r="J35" s="23">
        <v>5.2299829642248725E-2</v>
      </c>
      <c r="K35" s="24">
        <v>-1.6025641025641024E-2</v>
      </c>
      <c r="L35" s="36" t="s">
        <v>324</v>
      </c>
      <c r="M35" s="37">
        <v>0</v>
      </c>
      <c r="N35" s="38" t="s">
        <v>324</v>
      </c>
      <c r="O35" s="26">
        <v>0</v>
      </c>
      <c r="P35" s="25" t="s">
        <v>323</v>
      </c>
      <c r="Q35" s="26">
        <v>258003</v>
      </c>
      <c r="R35" s="25" t="s">
        <v>324</v>
      </c>
      <c r="S35" s="39">
        <v>0</v>
      </c>
      <c r="T35" s="41"/>
      <c r="U35" s="42">
        <v>258003</v>
      </c>
    </row>
    <row r="36" spans="1:21" x14ac:dyDescent="0.2">
      <c r="A36" s="21" t="s">
        <v>53</v>
      </c>
      <c r="B36" s="22">
        <v>132</v>
      </c>
      <c r="C36" s="22">
        <v>2152</v>
      </c>
      <c r="D36" s="23">
        <v>6.1338289962825282E-2</v>
      </c>
      <c r="E36" s="22">
        <v>140</v>
      </c>
      <c r="F36" s="22">
        <v>1970</v>
      </c>
      <c r="G36" s="23">
        <v>7.1065989847715741E-2</v>
      </c>
      <c r="H36" s="22">
        <v>180</v>
      </c>
      <c r="I36" s="22">
        <v>1929</v>
      </c>
      <c r="J36" s="23">
        <v>9.3312597200622086E-2</v>
      </c>
      <c r="K36" s="24">
        <v>0.2857142857142857</v>
      </c>
      <c r="L36" s="36" t="s">
        <v>324</v>
      </c>
      <c r="M36" s="37">
        <v>0</v>
      </c>
      <c r="N36" s="38" t="s">
        <v>324</v>
      </c>
      <c r="O36" s="26">
        <v>0</v>
      </c>
      <c r="P36" s="25" t="s">
        <v>324</v>
      </c>
      <c r="Q36" s="26">
        <v>0</v>
      </c>
      <c r="R36" s="25" t="s">
        <v>324</v>
      </c>
      <c r="S36" s="39">
        <v>0</v>
      </c>
      <c r="T36" s="41"/>
      <c r="U36" s="42">
        <v>0</v>
      </c>
    </row>
    <row r="37" spans="1:21" x14ac:dyDescent="0.2">
      <c r="A37" s="21" t="s">
        <v>54</v>
      </c>
      <c r="B37" s="22">
        <v>15336</v>
      </c>
      <c r="C37" s="22">
        <v>73293</v>
      </c>
      <c r="D37" s="23">
        <v>0.20924235602308541</v>
      </c>
      <c r="E37" s="22">
        <v>16947</v>
      </c>
      <c r="F37" s="22">
        <v>70117</v>
      </c>
      <c r="G37" s="23">
        <v>0.24169602236262247</v>
      </c>
      <c r="H37" s="22">
        <v>15915</v>
      </c>
      <c r="I37" s="22">
        <v>68724</v>
      </c>
      <c r="J37" s="23">
        <v>0.2315784878645015</v>
      </c>
      <c r="K37" s="24">
        <v>-6.0895733758187291E-2</v>
      </c>
      <c r="L37" s="36" t="s">
        <v>324</v>
      </c>
      <c r="M37" s="37">
        <v>0</v>
      </c>
      <c r="N37" s="38" t="s">
        <v>324</v>
      </c>
      <c r="O37" s="26">
        <v>0</v>
      </c>
      <c r="P37" s="25" t="s">
        <v>324</v>
      </c>
      <c r="Q37" s="26">
        <v>0</v>
      </c>
      <c r="R37" s="25" t="s">
        <v>324</v>
      </c>
      <c r="S37" s="39">
        <v>0</v>
      </c>
      <c r="T37" s="41"/>
      <c r="U37" s="42">
        <v>0</v>
      </c>
    </row>
    <row r="38" spans="1:21" x14ac:dyDescent="0.2">
      <c r="A38" s="21" t="s">
        <v>55</v>
      </c>
      <c r="B38" s="22">
        <v>157</v>
      </c>
      <c r="C38" s="22">
        <v>2264</v>
      </c>
      <c r="D38" s="23">
        <v>6.934628975265017E-2</v>
      </c>
      <c r="E38" s="22">
        <v>197</v>
      </c>
      <c r="F38" s="22">
        <v>2256</v>
      </c>
      <c r="G38" s="23">
        <v>8.7322695035460987E-2</v>
      </c>
      <c r="H38" s="22">
        <v>147</v>
      </c>
      <c r="I38" s="22">
        <v>2166</v>
      </c>
      <c r="J38" s="23">
        <v>6.7867036011080337E-2</v>
      </c>
      <c r="K38" s="24">
        <v>-0.25380710659898476</v>
      </c>
      <c r="L38" s="36" t="s">
        <v>324</v>
      </c>
      <c r="M38" s="37">
        <v>0</v>
      </c>
      <c r="N38" s="38" t="s">
        <v>324</v>
      </c>
      <c r="O38" s="26">
        <v>0</v>
      </c>
      <c r="P38" s="25" t="s">
        <v>324</v>
      </c>
      <c r="Q38" s="26">
        <v>0</v>
      </c>
      <c r="R38" s="25" t="s">
        <v>324</v>
      </c>
      <c r="S38" s="39">
        <v>0</v>
      </c>
      <c r="T38" s="41"/>
      <c r="U38" s="42">
        <v>0</v>
      </c>
    </row>
    <row r="39" spans="1:21" x14ac:dyDescent="0.2">
      <c r="A39" s="21" t="s">
        <v>56</v>
      </c>
      <c r="B39" s="22">
        <v>17</v>
      </c>
      <c r="C39" s="22">
        <v>864</v>
      </c>
      <c r="D39" s="23">
        <v>1.9675925925925927E-2</v>
      </c>
      <c r="E39" s="22">
        <v>26</v>
      </c>
      <c r="F39" s="22">
        <v>826</v>
      </c>
      <c r="G39" s="23">
        <v>3.1476997578692496E-2</v>
      </c>
      <c r="H39" s="22">
        <v>17</v>
      </c>
      <c r="I39" s="22">
        <v>810</v>
      </c>
      <c r="J39" s="23">
        <v>2.0987654320987655E-2</v>
      </c>
      <c r="K39" s="24">
        <v>-0.34615384615384615</v>
      </c>
      <c r="L39" s="36" t="s">
        <v>323</v>
      </c>
      <c r="M39" s="37">
        <v>34707</v>
      </c>
      <c r="N39" s="38" t="s">
        <v>324</v>
      </c>
      <c r="O39" s="26">
        <v>0</v>
      </c>
      <c r="P39" s="25" t="s">
        <v>324</v>
      </c>
      <c r="Q39" s="26">
        <v>0</v>
      </c>
      <c r="R39" s="25" t="s">
        <v>324</v>
      </c>
      <c r="S39" s="39">
        <v>0</v>
      </c>
      <c r="T39" s="41"/>
      <c r="U39" s="42">
        <v>34707</v>
      </c>
    </row>
    <row r="40" spans="1:21" x14ac:dyDescent="0.2">
      <c r="A40" s="21" t="s">
        <v>57</v>
      </c>
      <c r="B40" s="22">
        <v>297</v>
      </c>
      <c r="C40" s="22">
        <v>5769</v>
      </c>
      <c r="D40" s="23">
        <v>5.1482059282371297E-2</v>
      </c>
      <c r="E40" s="22">
        <v>435</v>
      </c>
      <c r="F40" s="22">
        <v>6224</v>
      </c>
      <c r="G40" s="23">
        <v>6.9890745501285351E-2</v>
      </c>
      <c r="H40" s="22">
        <v>310</v>
      </c>
      <c r="I40" s="22">
        <v>6114</v>
      </c>
      <c r="J40" s="23">
        <v>5.0703303892705269E-2</v>
      </c>
      <c r="K40" s="24">
        <v>-0.28735632183908044</v>
      </c>
      <c r="L40" s="36" t="s">
        <v>324</v>
      </c>
      <c r="M40" s="37">
        <v>0</v>
      </c>
      <c r="N40" s="38" t="s">
        <v>324</v>
      </c>
      <c r="O40" s="26">
        <v>0</v>
      </c>
      <c r="P40" s="25" t="s">
        <v>323</v>
      </c>
      <c r="Q40" s="26">
        <v>324049</v>
      </c>
      <c r="R40" s="25" t="s">
        <v>324</v>
      </c>
      <c r="S40" s="39">
        <v>0</v>
      </c>
      <c r="T40" s="41"/>
      <c r="U40" s="42">
        <v>324049</v>
      </c>
    </row>
    <row r="41" spans="1:21" x14ac:dyDescent="0.2">
      <c r="A41" s="21" t="s">
        <v>58</v>
      </c>
      <c r="B41" s="22">
        <v>42</v>
      </c>
      <c r="C41" s="22">
        <v>402</v>
      </c>
      <c r="D41" s="23">
        <v>0.1044776119402985</v>
      </c>
      <c r="E41" s="22">
        <v>66</v>
      </c>
      <c r="F41" s="22">
        <v>447</v>
      </c>
      <c r="G41" s="23">
        <v>0.1476510067114094</v>
      </c>
      <c r="H41" s="22">
        <v>28</v>
      </c>
      <c r="I41" s="22">
        <v>429</v>
      </c>
      <c r="J41" s="23">
        <v>6.5268065268065265E-2</v>
      </c>
      <c r="K41" s="24">
        <v>-0.5757575757575758</v>
      </c>
      <c r="L41" s="36" t="s">
        <v>324</v>
      </c>
      <c r="M41" s="37">
        <v>0</v>
      </c>
      <c r="N41" s="38" t="s">
        <v>324</v>
      </c>
      <c r="O41" s="26">
        <v>0</v>
      </c>
      <c r="P41" s="25" t="s">
        <v>324</v>
      </c>
      <c r="Q41" s="26">
        <v>0</v>
      </c>
      <c r="R41" s="25" t="s">
        <v>323</v>
      </c>
      <c r="S41" s="39">
        <v>16324</v>
      </c>
      <c r="T41" s="41" t="s">
        <v>59</v>
      </c>
      <c r="U41" s="42">
        <f>16324*0.15</f>
        <v>2448.6</v>
      </c>
    </row>
    <row r="42" spans="1:21" x14ac:dyDescent="0.2">
      <c r="A42" s="21" t="s">
        <v>60</v>
      </c>
      <c r="B42" s="22">
        <v>307</v>
      </c>
      <c r="C42" s="22">
        <v>6054</v>
      </c>
      <c r="D42" s="23">
        <v>5.0710274198876776E-2</v>
      </c>
      <c r="E42" s="22">
        <v>339</v>
      </c>
      <c r="F42" s="22">
        <v>6426</v>
      </c>
      <c r="G42" s="23">
        <v>5.2754435107376284E-2</v>
      </c>
      <c r="H42" s="22">
        <v>334</v>
      </c>
      <c r="I42" s="22">
        <v>6278</v>
      </c>
      <c r="J42" s="23">
        <v>5.3201656578528191E-2</v>
      </c>
      <c r="K42" s="24">
        <v>-1.4749262536873156E-2</v>
      </c>
      <c r="L42" s="36" t="s">
        <v>324</v>
      </c>
      <c r="M42" s="37">
        <v>0</v>
      </c>
      <c r="N42" s="38" t="s">
        <v>324</v>
      </c>
      <c r="O42" s="26">
        <v>0</v>
      </c>
      <c r="P42" s="25" t="s">
        <v>323</v>
      </c>
      <c r="Q42" s="26">
        <v>268783</v>
      </c>
      <c r="R42" s="25" t="s">
        <v>324</v>
      </c>
      <c r="S42" s="39">
        <v>0</v>
      </c>
      <c r="T42" s="41"/>
      <c r="U42" s="42">
        <v>268783</v>
      </c>
    </row>
    <row r="43" spans="1:21" x14ac:dyDescent="0.2">
      <c r="A43" s="21" t="s">
        <v>61</v>
      </c>
      <c r="B43" s="22">
        <v>26</v>
      </c>
      <c r="C43" s="22">
        <v>265</v>
      </c>
      <c r="D43" s="23">
        <v>9.8113207547169817E-2</v>
      </c>
      <c r="E43" s="22">
        <v>20</v>
      </c>
      <c r="F43" s="22">
        <v>262</v>
      </c>
      <c r="G43" s="23">
        <v>7.6335877862595422E-2</v>
      </c>
      <c r="H43" s="22">
        <v>22</v>
      </c>
      <c r="I43" s="22">
        <v>255</v>
      </c>
      <c r="J43" s="23">
        <v>8.6274509803921567E-2</v>
      </c>
      <c r="K43" s="24">
        <v>0.1</v>
      </c>
      <c r="L43" s="36" t="s">
        <v>324</v>
      </c>
      <c r="M43" s="37">
        <v>0</v>
      </c>
      <c r="N43" s="38" t="s">
        <v>324</v>
      </c>
      <c r="O43" s="26">
        <v>0</v>
      </c>
      <c r="P43" s="25" t="s">
        <v>324</v>
      </c>
      <c r="Q43" s="26">
        <v>0</v>
      </c>
      <c r="R43" s="25" t="s">
        <v>324</v>
      </c>
      <c r="S43" s="39">
        <v>0</v>
      </c>
      <c r="T43" s="41"/>
      <c r="U43" s="42">
        <v>0</v>
      </c>
    </row>
    <row r="44" spans="1:21" x14ac:dyDescent="0.2">
      <c r="A44" s="21" t="s">
        <v>62</v>
      </c>
      <c r="B44" s="22">
        <v>1981</v>
      </c>
      <c r="C44" s="22">
        <v>15667</v>
      </c>
      <c r="D44" s="23">
        <v>0.12644411821025084</v>
      </c>
      <c r="E44" s="22">
        <v>2773</v>
      </c>
      <c r="F44" s="22">
        <v>18151</v>
      </c>
      <c r="G44" s="23">
        <v>0.15277395184838302</v>
      </c>
      <c r="H44" s="22">
        <v>2855</v>
      </c>
      <c r="I44" s="22">
        <v>17644</v>
      </c>
      <c r="J44" s="23">
        <v>0.1618113806393108</v>
      </c>
      <c r="K44" s="24">
        <v>2.9570861882437793E-2</v>
      </c>
      <c r="L44" s="36" t="s">
        <v>324</v>
      </c>
      <c r="M44" s="37">
        <v>0</v>
      </c>
      <c r="N44" s="38" t="s">
        <v>324</v>
      </c>
      <c r="O44" s="26">
        <v>0</v>
      </c>
      <c r="P44" s="25" t="s">
        <v>324</v>
      </c>
      <c r="Q44" s="26">
        <v>0</v>
      </c>
      <c r="R44" s="25" t="s">
        <v>324</v>
      </c>
      <c r="S44" s="39">
        <v>0</v>
      </c>
      <c r="T44" s="41"/>
      <c r="U44" s="42">
        <v>0</v>
      </c>
    </row>
    <row r="45" spans="1:21" x14ac:dyDescent="0.2">
      <c r="A45" s="21" t="s">
        <v>63</v>
      </c>
      <c r="B45" s="22">
        <v>18</v>
      </c>
      <c r="C45" s="22">
        <v>241</v>
      </c>
      <c r="D45" s="23">
        <v>7.4688796680497924E-2</v>
      </c>
      <c r="E45" s="22">
        <v>18</v>
      </c>
      <c r="F45" s="22">
        <v>230</v>
      </c>
      <c r="G45" s="23">
        <v>7.8260869565217397E-2</v>
      </c>
      <c r="H45" s="22">
        <v>20</v>
      </c>
      <c r="I45" s="22">
        <v>225</v>
      </c>
      <c r="J45" s="23">
        <v>8.8888888888888892E-2</v>
      </c>
      <c r="K45" s="24">
        <v>0.1111111111111111</v>
      </c>
      <c r="L45" s="36" t="s">
        <v>324</v>
      </c>
      <c r="M45" s="37">
        <v>0</v>
      </c>
      <c r="N45" s="38" t="s">
        <v>324</v>
      </c>
      <c r="O45" s="26">
        <v>0</v>
      </c>
      <c r="P45" s="25" t="s">
        <v>324</v>
      </c>
      <c r="Q45" s="26">
        <v>0</v>
      </c>
      <c r="R45" s="25" t="s">
        <v>323</v>
      </c>
      <c r="S45" s="39">
        <v>5491</v>
      </c>
      <c r="T45" s="44" t="s">
        <v>64</v>
      </c>
      <c r="U45" s="42">
        <f>5491*0.15</f>
        <v>823.65</v>
      </c>
    </row>
    <row r="46" spans="1:21" x14ac:dyDescent="0.2">
      <c r="A46" s="21" t="s">
        <v>65</v>
      </c>
      <c r="B46" s="22">
        <v>264</v>
      </c>
      <c r="C46" s="22">
        <v>6827</v>
      </c>
      <c r="D46" s="23">
        <v>3.8669986817049952E-2</v>
      </c>
      <c r="E46" s="22">
        <v>471</v>
      </c>
      <c r="F46" s="22">
        <v>8475</v>
      </c>
      <c r="G46" s="23">
        <v>5.5575221238938051E-2</v>
      </c>
      <c r="H46" s="22">
        <v>378</v>
      </c>
      <c r="I46" s="22">
        <v>8327</v>
      </c>
      <c r="J46" s="23">
        <v>4.5394499819863099E-2</v>
      </c>
      <c r="K46" s="24">
        <v>-0.19745222929936307</v>
      </c>
      <c r="L46" s="36" t="s">
        <v>324</v>
      </c>
      <c r="M46" s="37">
        <v>0</v>
      </c>
      <c r="N46" s="38" t="s">
        <v>324</v>
      </c>
      <c r="O46" s="26">
        <v>0</v>
      </c>
      <c r="P46" s="25" t="s">
        <v>323</v>
      </c>
      <c r="Q46" s="26">
        <v>368166</v>
      </c>
      <c r="R46" s="25" t="s">
        <v>324</v>
      </c>
      <c r="S46" s="39">
        <v>0</v>
      </c>
      <c r="T46" s="41"/>
      <c r="U46" s="42">
        <v>368166</v>
      </c>
    </row>
    <row r="47" spans="1:21" x14ac:dyDescent="0.2">
      <c r="A47" s="21" t="s">
        <v>66</v>
      </c>
      <c r="B47" s="22">
        <v>161</v>
      </c>
      <c r="C47" s="22">
        <v>3927</v>
      </c>
      <c r="D47" s="23">
        <v>4.0998217468805706E-2</v>
      </c>
      <c r="E47" s="22">
        <v>188</v>
      </c>
      <c r="F47" s="22">
        <v>3966</v>
      </c>
      <c r="G47" s="23">
        <v>4.7402924861321229E-2</v>
      </c>
      <c r="H47" s="22">
        <v>196</v>
      </c>
      <c r="I47" s="22">
        <v>3893</v>
      </c>
      <c r="J47" s="23">
        <v>5.0346776265091188E-2</v>
      </c>
      <c r="K47" s="24">
        <v>4.2553191489361701E-2</v>
      </c>
      <c r="L47" s="36" t="s">
        <v>324</v>
      </c>
      <c r="M47" s="37">
        <v>0</v>
      </c>
      <c r="N47" s="38" t="s">
        <v>324</v>
      </c>
      <c r="O47" s="26">
        <v>0</v>
      </c>
      <c r="P47" s="25" t="s">
        <v>324</v>
      </c>
      <c r="Q47" s="26">
        <v>0</v>
      </c>
      <c r="R47" s="25" t="s">
        <v>324</v>
      </c>
      <c r="S47" s="39">
        <v>0</v>
      </c>
      <c r="T47" s="41"/>
      <c r="U47" s="42">
        <v>0</v>
      </c>
    </row>
    <row r="48" spans="1:21" x14ac:dyDescent="0.2">
      <c r="A48" s="27" t="s">
        <v>67</v>
      </c>
      <c r="B48" s="22">
        <v>821</v>
      </c>
      <c r="C48" s="22">
        <v>7366</v>
      </c>
      <c r="D48" s="23">
        <v>0.11145805050230791</v>
      </c>
      <c r="E48" s="22">
        <v>1040</v>
      </c>
      <c r="F48" s="22">
        <v>8745</v>
      </c>
      <c r="G48" s="23">
        <v>0.11892510005717553</v>
      </c>
      <c r="H48" s="22">
        <v>933</v>
      </c>
      <c r="I48" s="22">
        <v>8583</v>
      </c>
      <c r="J48" s="23">
        <v>0.10870325061167424</v>
      </c>
      <c r="K48" s="24">
        <v>-0.10288461538461538</v>
      </c>
      <c r="L48" s="36" t="s">
        <v>324</v>
      </c>
      <c r="M48" s="37">
        <v>0</v>
      </c>
      <c r="N48" s="38" t="s">
        <v>324</v>
      </c>
      <c r="O48" s="26">
        <v>0</v>
      </c>
      <c r="P48" s="25" t="s">
        <v>324</v>
      </c>
      <c r="Q48" s="26">
        <v>0</v>
      </c>
      <c r="R48" s="25" t="s">
        <v>324</v>
      </c>
      <c r="S48" s="39">
        <v>0</v>
      </c>
      <c r="T48" s="41"/>
      <c r="U48" s="42">
        <v>0</v>
      </c>
    </row>
    <row r="49" spans="1:21" x14ac:dyDescent="0.2">
      <c r="A49" s="21" t="s">
        <v>68</v>
      </c>
      <c r="B49" s="22">
        <v>143</v>
      </c>
      <c r="C49" s="22">
        <v>3675</v>
      </c>
      <c r="D49" s="23">
        <v>3.8911564625850339E-2</v>
      </c>
      <c r="E49" s="22">
        <v>225</v>
      </c>
      <c r="F49" s="22">
        <v>3976</v>
      </c>
      <c r="G49" s="23">
        <v>5.6589537223340043E-2</v>
      </c>
      <c r="H49" s="22">
        <v>170</v>
      </c>
      <c r="I49" s="22">
        <v>3905</v>
      </c>
      <c r="J49" s="23">
        <v>4.353393085787452E-2</v>
      </c>
      <c r="K49" s="24">
        <v>-0.24444444444444444</v>
      </c>
      <c r="L49" s="36" t="s">
        <v>324</v>
      </c>
      <c r="M49" s="37">
        <v>0</v>
      </c>
      <c r="N49" s="38" t="s">
        <v>324</v>
      </c>
      <c r="O49" s="26">
        <v>0</v>
      </c>
      <c r="P49" s="25" t="s">
        <v>323</v>
      </c>
      <c r="Q49" s="26">
        <v>165460</v>
      </c>
      <c r="R49" s="25" t="s">
        <v>324</v>
      </c>
      <c r="S49" s="39">
        <v>0</v>
      </c>
      <c r="T49" s="41"/>
      <c r="U49" s="42">
        <v>165460</v>
      </c>
    </row>
    <row r="50" spans="1:21" x14ac:dyDescent="0.2">
      <c r="A50" s="21" t="s">
        <v>69</v>
      </c>
      <c r="B50" s="22">
        <v>19</v>
      </c>
      <c r="C50" s="22">
        <v>701</v>
      </c>
      <c r="D50" s="23">
        <v>2.710413694721826E-2</v>
      </c>
      <c r="E50" s="22">
        <v>16</v>
      </c>
      <c r="F50" s="22">
        <v>663</v>
      </c>
      <c r="G50" s="23">
        <v>2.4132730015082957E-2</v>
      </c>
      <c r="H50" s="22">
        <v>29</v>
      </c>
      <c r="I50" s="22">
        <v>651</v>
      </c>
      <c r="J50" s="23">
        <v>4.4546850998463901E-2</v>
      </c>
      <c r="K50" s="24">
        <v>0.8125</v>
      </c>
      <c r="L50" s="36" t="s">
        <v>324</v>
      </c>
      <c r="M50" s="37">
        <v>0</v>
      </c>
      <c r="N50" s="38" t="s">
        <v>324</v>
      </c>
      <c r="O50" s="26">
        <v>0</v>
      </c>
      <c r="P50" s="25" t="s">
        <v>324</v>
      </c>
      <c r="Q50" s="26">
        <v>0</v>
      </c>
      <c r="R50" s="25" t="s">
        <v>324</v>
      </c>
      <c r="S50" s="39">
        <v>0</v>
      </c>
      <c r="T50" s="41"/>
      <c r="U50" s="42">
        <v>0</v>
      </c>
    </row>
    <row r="51" spans="1:21" x14ac:dyDescent="0.2">
      <c r="A51" s="21" t="s">
        <v>70</v>
      </c>
      <c r="B51" s="22">
        <v>130</v>
      </c>
      <c r="C51" s="22">
        <v>1818</v>
      </c>
      <c r="D51" s="23">
        <v>7.1507150715071507E-2</v>
      </c>
      <c r="E51" s="22">
        <v>121</v>
      </c>
      <c r="F51" s="22">
        <v>1781</v>
      </c>
      <c r="G51" s="23">
        <v>6.7939359910162825E-2</v>
      </c>
      <c r="H51" s="22">
        <v>122</v>
      </c>
      <c r="I51" s="22">
        <v>1731</v>
      </c>
      <c r="J51" s="23">
        <v>7.0479491623339108E-2</v>
      </c>
      <c r="K51" s="24">
        <v>8.2644628099173556E-3</v>
      </c>
      <c r="L51" s="36" t="s">
        <v>324</v>
      </c>
      <c r="M51" s="37">
        <v>0</v>
      </c>
      <c r="N51" s="38" t="s">
        <v>324</v>
      </c>
      <c r="O51" s="26">
        <v>0</v>
      </c>
      <c r="P51" s="25" t="s">
        <v>324</v>
      </c>
      <c r="Q51" s="26">
        <v>0</v>
      </c>
      <c r="R51" s="25" t="s">
        <v>324</v>
      </c>
      <c r="S51" s="39">
        <v>0</v>
      </c>
      <c r="T51" s="41"/>
      <c r="U51" s="42">
        <v>0</v>
      </c>
    </row>
    <row r="52" spans="1:21" x14ac:dyDescent="0.2">
      <c r="A52" s="21" t="s">
        <v>71</v>
      </c>
      <c r="B52" s="22">
        <v>173</v>
      </c>
      <c r="C52" s="22">
        <v>1807</v>
      </c>
      <c r="D52" s="23">
        <v>9.5738793580520204E-2</v>
      </c>
      <c r="E52" s="22">
        <v>149</v>
      </c>
      <c r="F52" s="22">
        <v>1722</v>
      </c>
      <c r="G52" s="23">
        <v>8.6527293844367012E-2</v>
      </c>
      <c r="H52" s="22">
        <v>168</v>
      </c>
      <c r="I52" s="22">
        <v>1655</v>
      </c>
      <c r="J52" s="23">
        <v>0.1015105740181269</v>
      </c>
      <c r="K52" s="24">
        <v>0.12751677852348994</v>
      </c>
      <c r="L52" s="36" t="s">
        <v>324</v>
      </c>
      <c r="M52" s="37">
        <v>0</v>
      </c>
      <c r="N52" s="38" t="s">
        <v>324</v>
      </c>
      <c r="O52" s="26">
        <v>0</v>
      </c>
      <c r="P52" s="25" t="s">
        <v>324</v>
      </c>
      <c r="Q52" s="26">
        <v>0</v>
      </c>
      <c r="R52" s="25" t="s">
        <v>324</v>
      </c>
      <c r="S52" s="39">
        <v>0</v>
      </c>
      <c r="T52" s="40"/>
      <c r="U52" s="42">
        <v>0</v>
      </c>
    </row>
    <row r="53" spans="1:21" x14ac:dyDescent="0.2">
      <c r="A53" s="21" t="s">
        <v>72</v>
      </c>
      <c r="B53" s="22">
        <v>277</v>
      </c>
      <c r="C53" s="22">
        <v>5915</v>
      </c>
      <c r="D53" s="23">
        <v>4.6830092983939135E-2</v>
      </c>
      <c r="E53" s="22">
        <v>273</v>
      </c>
      <c r="F53" s="22">
        <v>5836</v>
      </c>
      <c r="G53" s="23">
        <v>4.6778615490061688E-2</v>
      </c>
      <c r="H53" s="22">
        <v>292</v>
      </c>
      <c r="I53" s="22">
        <v>5727</v>
      </c>
      <c r="J53" s="23">
        <v>5.0986554915313426E-2</v>
      </c>
      <c r="K53" s="24">
        <v>6.95970695970696E-2</v>
      </c>
      <c r="L53" s="36" t="s">
        <v>324</v>
      </c>
      <c r="M53" s="37">
        <v>0</v>
      </c>
      <c r="N53" s="38" t="s">
        <v>324</v>
      </c>
      <c r="O53" s="26">
        <v>0</v>
      </c>
      <c r="P53" s="25" t="s">
        <v>324</v>
      </c>
      <c r="Q53" s="26">
        <v>0</v>
      </c>
      <c r="R53" s="25" t="s">
        <v>324</v>
      </c>
      <c r="S53" s="39">
        <v>0</v>
      </c>
      <c r="T53" s="41"/>
      <c r="U53" s="42">
        <v>0</v>
      </c>
    </row>
    <row r="54" spans="1:21" x14ac:dyDescent="0.2">
      <c r="A54" s="21" t="s">
        <v>73</v>
      </c>
      <c r="B54" s="22">
        <v>1279</v>
      </c>
      <c r="C54" s="22">
        <v>5990</v>
      </c>
      <c r="D54" s="23">
        <v>0.21352253756260434</v>
      </c>
      <c r="E54" s="22">
        <v>2061</v>
      </c>
      <c r="F54" s="22">
        <v>6398</v>
      </c>
      <c r="G54" s="23">
        <v>0.32213191622381993</v>
      </c>
      <c r="H54" s="22">
        <v>1698</v>
      </c>
      <c r="I54" s="22">
        <v>6271</v>
      </c>
      <c r="J54" s="23">
        <v>0.27077021208738639</v>
      </c>
      <c r="K54" s="24">
        <v>-0.17612809315866085</v>
      </c>
      <c r="L54" s="36" t="s">
        <v>324</v>
      </c>
      <c r="M54" s="37">
        <v>0</v>
      </c>
      <c r="N54" s="38" t="s">
        <v>324</v>
      </c>
      <c r="O54" s="26">
        <v>0</v>
      </c>
      <c r="P54" s="25" t="s">
        <v>324</v>
      </c>
      <c r="Q54" s="26">
        <v>0</v>
      </c>
      <c r="R54" s="25" t="s">
        <v>324</v>
      </c>
      <c r="S54" s="39">
        <v>0</v>
      </c>
      <c r="T54" s="41"/>
      <c r="U54" s="42">
        <v>0</v>
      </c>
    </row>
    <row r="55" spans="1:21" x14ac:dyDescent="0.2">
      <c r="A55" s="21" t="s">
        <v>74</v>
      </c>
      <c r="B55" s="22">
        <v>4</v>
      </c>
      <c r="C55" s="22">
        <v>152</v>
      </c>
      <c r="D55" s="23">
        <v>2.6315789473684209E-2</v>
      </c>
      <c r="E55" s="22">
        <v>14</v>
      </c>
      <c r="F55" s="22">
        <v>132</v>
      </c>
      <c r="G55" s="23">
        <v>0.10606060606060606</v>
      </c>
      <c r="H55" s="22">
        <v>10</v>
      </c>
      <c r="I55" s="22">
        <v>129</v>
      </c>
      <c r="J55" s="23">
        <v>7.7519379844961239E-2</v>
      </c>
      <c r="K55" s="24">
        <v>-0.2857142857142857</v>
      </c>
      <c r="L55" s="36" t="s">
        <v>324</v>
      </c>
      <c r="M55" s="37">
        <v>0</v>
      </c>
      <c r="N55" s="38" t="s">
        <v>323</v>
      </c>
      <c r="O55" s="26">
        <v>7035</v>
      </c>
      <c r="P55" s="25" t="s">
        <v>324</v>
      </c>
      <c r="Q55" s="26">
        <v>0</v>
      </c>
      <c r="R55" s="25" t="s">
        <v>324</v>
      </c>
      <c r="S55" s="39">
        <v>0</v>
      </c>
      <c r="T55" s="41"/>
      <c r="U55" s="42">
        <v>7035</v>
      </c>
    </row>
    <row r="56" spans="1:21" x14ac:dyDescent="0.2">
      <c r="A56" s="21" t="s">
        <v>75</v>
      </c>
      <c r="B56" s="22">
        <v>1367</v>
      </c>
      <c r="C56" s="22">
        <v>7434</v>
      </c>
      <c r="D56" s="23">
        <v>0.1838848533763788</v>
      </c>
      <c r="E56" s="22">
        <v>1842</v>
      </c>
      <c r="F56" s="22">
        <v>7915</v>
      </c>
      <c r="G56" s="23">
        <v>0.23272267845862288</v>
      </c>
      <c r="H56" s="22">
        <v>1629</v>
      </c>
      <c r="I56" s="22">
        <v>7704</v>
      </c>
      <c r="J56" s="23">
        <v>0.21144859813084113</v>
      </c>
      <c r="K56" s="24">
        <v>-0.11563517915309446</v>
      </c>
      <c r="L56" s="36" t="s">
        <v>324</v>
      </c>
      <c r="M56" s="37">
        <v>0</v>
      </c>
      <c r="N56" s="38" t="s">
        <v>324</v>
      </c>
      <c r="O56" s="26">
        <v>0</v>
      </c>
      <c r="P56" s="25" t="s">
        <v>324</v>
      </c>
      <c r="Q56" s="26">
        <v>0</v>
      </c>
      <c r="R56" s="25" t="s">
        <v>324</v>
      </c>
      <c r="S56" s="39">
        <v>0</v>
      </c>
      <c r="T56" s="41"/>
      <c r="U56" s="42">
        <v>0</v>
      </c>
    </row>
    <row r="57" spans="1:21" x14ac:dyDescent="0.2">
      <c r="A57" s="21" t="s">
        <v>76</v>
      </c>
      <c r="B57" s="22">
        <v>17</v>
      </c>
      <c r="C57" s="22">
        <v>157</v>
      </c>
      <c r="D57" s="23">
        <v>0.10828025477707007</v>
      </c>
      <c r="E57" s="22">
        <v>22</v>
      </c>
      <c r="F57" s="22">
        <v>154</v>
      </c>
      <c r="G57" s="23">
        <v>0.14285714285714285</v>
      </c>
      <c r="H57" s="22">
        <v>21</v>
      </c>
      <c r="I57" s="22">
        <v>148</v>
      </c>
      <c r="J57" s="23">
        <v>0.14189189189189189</v>
      </c>
      <c r="K57" s="24">
        <v>-4.5454545454545456E-2</v>
      </c>
      <c r="L57" s="36" t="s">
        <v>324</v>
      </c>
      <c r="M57" s="37">
        <v>0</v>
      </c>
      <c r="N57" s="38" t="s">
        <v>324</v>
      </c>
      <c r="O57" s="26">
        <v>0</v>
      </c>
      <c r="P57" s="25" t="s">
        <v>324</v>
      </c>
      <c r="Q57" s="26">
        <v>0</v>
      </c>
      <c r="R57" s="25" t="s">
        <v>324</v>
      </c>
      <c r="S57" s="39">
        <v>0</v>
      </c>
      <c r="T57" s="44"/>
      <c r="U57" s="42">
        <v>0</v>
      </c>
    </row>
    <row r="58" spans="1:21" x14ac:dyDescent="0.2">
      <c r="A58" s="21" t="s">
        <v>77</v>
      </c>
      <c r="B58" s="22">
        <v>168</v>
      </c>
      <c r="C58" s="22">
        <v>1906</v>
      </c>
      <c r="D58" s="23">
        <v>8.8142707240293813E-2</v>
      </c>
      <c r="E58" s="22">
        <v>253</v>
      </c>
      <c r="F58" s="22">
        <v>2133</v>
      </c>
      <c r="G58" s="23">
        <v>0.1186122831692452</v>
      </c>
      <c r="H58" s="22">
        <v>206</v>
      </c>
      <c r="I58" s="22">
        <v>2088</v>
      </c>
      <c r="J58" s="23">
        <v>9.8659003831417624E-2</v>
      </c>
      <c r="K58" s="24">
        <v>-0.1857707509881423</v>
      </c>
      <c r="L58" s="36" t="s">
        <v>324</v>
      </c>
      <c r="M58" s="37">
        <v>0</v>
      </c>
      <c r="N58" s="38" t="s">
        <v>324</v>
      </c>
      <c r="O58" s="26">
        <v>0</v>
      </c>
      <c r="P58" s="25" t="s">
        <v>324</v>
      </c>
      <c r="Q58" s="26">
        <v>0</v>
      </c>
      <c r="R58" s="25" t="s">
        <v>324</v>
      </c>
      <c r="S58" s="39">
        <v>0</v>
      </c>
      <c r="T58" s="40"/>
      <c r="U58" s="42">
        <v>0</v>
      </c>
    </row>
    <row r="59" spans="1:21" x14ac:dyDescent="0.2">
      <c r="A59" s="21" t="s">
        <v>78</v>
      </c>
      <c r="B59" s="22">
        <v>51</v>
      </c>
      <c r="C59" s="22">
        <v>1674</v>
      </c>
      <c r="D59" s="23">
        <v>3.046594982078853E-2</v>
      </c>
      <c r="E59" s="22">
        <v>53</v>
      </c>
      <c r="F59" s="22">
        <v>1780</v>
      </c>
      <c r="G59" s="23">
        <v>2.9775280898876405E-2</v>
      </c>
      <c r="H59" s="22">
        <v>36</v>
      </c>
      <c r="I59" s="22">
        <v>1748</v>
      </c>
      <c r="J59" s="23">
        <v>2.0594965675057208E-2</v>
      </c>
      <c r="K59" s="24">
        <v>-0.32075471698113206</v>
      </c>
      <c r="L59" s="36" t="s">
        <v>323</v>
      </c>
      <c r="M59" s="37">
        <v>41415</v>
      </c>
      <c r="N59" s="38" t="s">
        <v>324</v>
      </c>
      <c r="O59" s="26">
        <v>0</v>
      </c>
      <c r="P59" s="25" t="s">
        <v>324</v>
      </c>
      <c r="Q59" s="26">
        <v>0</v>
      </c>
      <c r="R59" s="25" t="s">
        <v>324</v>
      </c>
      <c r="S59" s="39">
        <v>0</v>
      </c>
      <c r="T59" s="41"/>
      <c r="U59" s="42">
        <v>41415</v>
      </c>
    </row>
    <row r="60" spans="1:21" x14ac:dyDescent="0.2">
      <c r="A60" s="21" t="s">
        <v>79</v>
      </c>
      <c r="B60" s="22">
        <v>57</v>
      </c>
      <c r="C60" s="22">
        <v>2071</v>
      </c>
      <c r="D60" s="23">
        <v>2.7522935779816515E-2</v>
      </c>
      <c r="E60" s="22">
        <v>68</v>
      </c>
      <c r="F60" s="22">
        <v>2192</v>
      </c>
      <c r="G60" s="23">
        <v>3.1021897810218978E-2</v>
      </c>
      <c r="H60" s="22">
        <v>51</v>
      </c>
      <c r="I60" s="22">
        <v>2152</v>
      </c>
      <c r="J60" s="23">
        <v>2.3698884758364312E-2</v>
      </c>
      <c r="K60" s="24">
        <v>-0.25</v>
      </c>
      <c r="L60" s="36" t="s">
        <v>323</v>
      </c>
      <c r="M60" s="37">
        <v>80595</v>
      </c>
      <c r="N60" s="38" t="s">
        <v>324</v>
      </c>
      <c r="O60" s="26">
        <v>0</v>
      </c>
      <c r="P60" s="25" t="s">
        <v>324</v>
      </c>
      <c r="Q60" s="26">
        <v>0</v>
      </c>
      <c r="R60" s="25" t="s">
        <v>324</v>
      </c>
      <c r="S60" s="39">
        <v>0</v>
      </c>
      <c r="T60" s="41"/>
      <c r="U60" s="42">
        <v>80595</v>
      </c>
    </row>
    <row r="61" spans="1:21" x14ac:dyDescent="0.2">
      <c r="A61" s="21" t="s">
        <v>80</v>
      </c>
      <c r="B61" s="22">
        <v>33</v>
      </c>
      <c r="C61" s="22">
        <v>1521</v>
      </c>
      <c r="D61" s="23">
        <v>2.1696252465483234E-2</v>
      </c>
      <c r="E61" s="22">
        <v>38</v>
      </c>
      <c r="F61" s="22">
        <v>1566</v>
      </c>
      <c r="G61" s="23">
        <v>2.4265644955300127E-2</v>
      </c>
      <c r="H61" s="22">
        <v>36</v>
      </c>
      <c r="I61" s="22">
        <v>1537</v>
      </c>
      <c r="J61" s="23">
        <v>2.3422251138581651E-2</v>
      </c>
      <c r="K61" s="24">
        <v>-5.2631578947368418E-2</v>
      </c>
      <c r="L61" s="36" t="s">
        <v>323</v>
      </c>
      <c r="M61" s="37">
        <v>26199</v>
      </c>
      <c r="N61" s="38" t="s">
        <v>324</v>
      </c>
      <c r="O61" s="26">
        <v>0</v>
      </c>
      <c r="P61" s="25" t="s">
        <v>324</v>
      </c>
      <c r="Q61" s="26">
        <v>0</v>
      </c>
      <c r="R61" s="25" t="s">
        <v>324</v>
      </c>
      <c r="S61" s="39">
        <v>0</v>
      </c>
      <c r="T61" s="41"/>
      <c r="U61" s="42">
        <v>26199</v>
      </c>
    </row>
    <row r="62" spans="1:21" x14ac:dyDescent="0.2">
      <c r="A62" s="21" t="s">
        <v>81</v>
      </c>
      <c r="B62" s="22">
        <v>8</v>
      </c>
      <c r="C62" s="22">
        <v>133</v>
      </c>
      <c r="D62" s="23">
        <v>6.0150375939849621E-2</v>
      </c>
      <c r="E62" s="22">
        <v>10</v>
      </c>
      <c r="F62" s="22">
        <v>115</v>
      </c>
      <c r="G62" s="23">
        <v>8.6956521739130432E-2</v>
      </c>
      <c r="H62" s="22">
        <v>6</v>
      </c>
      <c r="I62" s="22">
        <v>112</v>
      </c>
      <c r="J62" s="23">
        <v>5.3571428571428568E-2</v>
      </c>
      <c r="K62" s="24">
        <v>-0.4</v>
      </c>
      <c r="L62" s="36" t="s">
        <v>324</v>
      </c>
      <c r="M62" s="37">
        <v>0</v>
      </c>
      <c r="N62" s="38" t="s">
        <v>323</v>
      </c>
      <c r="O62" s="26">
        <v>5528</v>
      </c>
      <c r="P62" s="25" t="s">
        <v>323</v>
      </c>
      <c r="Q62" s="26">
        <v>8527</v>
      </c>
      <c r="R62" s="25" t="s">
        <v>324</v>
      </c>
      <c r="S62" s="39">
        <v>0</v>
      </c>
      <c r="T62" s="41"/>
      <c r="U62" s="42">
        <v>14055</v>
      </c>
    </row>
    <row r="63" spans="1:21" x14ac:dyDescent="0.2">
      <c r="A63" s="21" t="s">
        <v>82</v>
      </c>
      <c r="B63" s="22">
        <v>221</v>
      </c>
      <c r="C63" s="22">
        <v>4015</v>
      </c>
      <c r="D63" s="23">
        <v>5.5043586550435862E-2</v>
      </c>
      <c r="E63" s="22">
        <v>243</v>
      </c>
      <c r="F63" s="22">
        <v>4088</v>
      </c>
      <c r="G63" s="23">
        <v>5.9442270058708412E-2</v>
      </c>
      <c r="H63" s="22">
        <v>251</v>
      </c>
      <c r="I63" s="22">
        <v>4010</v>
      </c>
      <c r="J63" s="23">
        <v>6.2593516209476313E-2</v>
      </c>
      <c r="K63" s="24">
        <v>3.292181069958848E-2</v>
      </c>
      <c r="L63" s="36" t="s">
        <v>324</v>
      </c>
      <c r="M63" s="37">
        <v>0</v>
      </c>
      <c r="N63" s="38" t="s">
        <v>324</v>
      </c>
      <c r="O63" s="26">
        <v>0</v>
      </c>
      <c r="P63" s="25" t="s">
        <v>324</v>
      </c>
      <c r="Q63" s="26">
        <v>0</v>
      </c>
      <c r="R63" s="25" t="s">
        <v>324</v>
      </c>
      <c r="S63" s="39">
        <v>0</v>
      </c>
      <c r="T63" s="41"/>
      <c r="U63" s="42">
        <v>0</v>
      </c>
    </row>
    <row r="64" spans="1:21" x14ac:dyDescent="0.2">
      <c r="A64" s="21" t="s">
        <v>83</v>
      </c>
      <c r="B64" s="22">
        <v>315</v>
      </c>
      <c r="C64" s="22">
        <v>4480</v>
      </c>
      <c r="D64" s="23">
        <v>7.03125E-2</v>
      </c>
      <c r="E64" s="22">
        <v>315</v>
      </c>
      <c r="F64" s="22">
        <v>4443</v>
      </c>
      <c r="G64" s="23">
        <v>7.0898041863605668E-2</v>
      </c>
      <c r="H64" s="22">
        <v>327</v>
      </c>
      <c r="I64" s="22">
        <v>4371</v>
      </c>
      <c r="J64" s="23">
        <v>7.4811256005490739E-2</v>
      </c>
      <c r="K64" s="24">
        <v>3.8095238095238099E-2</v>
      </c>
      <c r="L64" s="36" t="s">
        <v>324</v>
      </c>
      <c r="M64" s="37">
        <v>0</v>
      </c>
      <c r="N64" s="38" t="s">
        <v>324</v>
      </c>
      <c r="O64" s="26">
        <v>0</v>
      </c>
      <c r="P64" s="25" t="s">
        <v>324</v>
      </c>
      <c r="Q64" s="26">
        <v>0</v>
      </c>
      <c r="R64" s="25" t="s">
        <v>324</v>
      </c>
      <c r="S64" s="39">
        <v>0</v>
      </c>
      <c r="T64" s="41"/>
      <c r="U64" s="42">
        <v>0</v>
      </c>
    </row>
    <row r="65" spans="1:21" x14ac:dyDescent="0.2">
      <c r="A65" s="21" t="s">
        <v>84</v>
      </c>
      <c r="B65" s="22">
        <v>189</v>
      </c>
      <c r="C65" s="22">
        <v>3618</v>
      </c>
      <c r="D65" s="23">
        <v>5.2238805970149252E-2</v>
      </c>
      <c r="E65" s="22">
        <v>260</v>
      </c>
      <c r="F65" s="22">
        <v>3500</v>
      </c>
      <c r="G65" s="23">
        <v>7.4285714285714288E-2</v>
      </c>
      <c r="H65" s="22">
        <v>200</v>
      </c>
      <c r="I65" s="22">
        <v>3438</v>
      </c>
      <c r="J65" s="23">
        <v>5.8173356602675974E-2</v>
      </c>
      <c r="K65" s="24">
        <v>-0.23076923076923078</v>
      </c>
      <c r="L65" s="36" t="s">
        <v>324</v>
      </c>
      <c r="M65" s="37">
        <v>0</v>
      </c>
      <c r="N65" s="38" t="s">
        <v>324</v>
      </c>
      <c r="O65" s="26">
        <v>0</v>
      </c>
      <c r="P65" s="25" t="s">
        <v>323</v>
      </c>
      <c r="Q65" s="26">
        <v>196463</v>
      </c>
      <c r="R65" s="25" t="s">
        <v>324</v>
      </c>
      <c r="S65" s="39">
        <v>0</v>
      </c>
      <c r="T65" s="41"/>
      <c r="U65" s="42">
        <v>196463</v>
      </c>
    </row>
    <row r="66" spans="1:21" x14ac:dyDescent="0.2">
      <c r="A66" s="21" t="s">
        <v>85</v>
      </c>
      <c r="B66" s="22">
        <v>22</v>
      </c>
      <c r="C66" s="22">
        <v>389</v>
      </c>
      <c r="D66" s="23">
        <v>5.6555269922879174E-2</v>
      </c>
      <c r="E66" s="22">
        <v>29</v>
      </c>
      <c r="F66" s="22">
        <v>379</v>
      </c>
      <c r="G66" s="23">
        <v>7.6517150395778361E-2</v>
      </c>
      <c r="H66" s="22">
        <v>24</v>
      </c>
      <c r="I66" s="22">
        <v>369</v>
      </c>
      <c r="J66" s="23">
        <v>6.5040650406504072E-2</v>
      </c>
      <c r="K66" s="24">
        <v>-0.17241379310344829</v>
      </c>
      <c r="L66" s="36" t="s">
        <v>324</v>
      </c>
      <c r="M66" s="37">
        <v>0</v>
      </c>
      <c r="N66" s="38" t="s">
        <v>324</v>
      </c>
      <c r="O66" s="26">
        <v>0</v>
      </c>
      <c r="P66" s="25" t="s">
        <v>324</v>
      </c>
      <c r="Q66" s="26">
        <v>0</v>
      </c>
      <c r="R66" s="25" t="s">
        <v>324</v>
      </c>
      <c r="S66" s="39">
        <v>0</v>
      </c>
      <c r="T66" s="41"/>
      <c r="U66" s="42">
        <v>0</v>
      </c>
    </row>
    <row r="67" spans="1:21" x14ac:dyDescent="0.2">
      <c r="A67" s="21" t="s">
        <v>86</v>
      </c>
      <c r="B67" s="22">
        <v>372</v>
      </c>
      <c r="C67" s="22">
        <v>3458</v>
      </c>
      <c r="D67" s="23">
        <v>0.10757663389242336</v>
      </c>
      <c r="E67" s="22">
        <v>511</v>
      </c>
      <c r="F67" s="22">
        <v>3893</v>
      </c>
      <c r="G67" s="23">
        <v>0.13126123811970203</v>
      </c>
      <c r="H67" s="22">
        <v>422</v>
      </c>
      <c r="I67" s="22">
        <v>3737</v>
      </c>
      <c r="J67" s="23">
        <v>0.11292480599411292</v>
      </c>
      <c r="K67" s="24">
        <v>-0.17416829745596868</v>
      </c>
      <c r="L67" s="36" t="s">
        <v>324</v>
      </c>
      <c r="M67" s="37">
        <v>0</v>
      </c>
      <c r="N67" s="38" t="s">
        <v>324</v>
      </c>
      <c r="O67" s="26">
        <v>0</v>
      </c>
      <c r="P67" s="25" t="s">
        <v>324</v>
      </c>
      <c r="Q67" s="26">
        <v>0</v>
      </c>
      <c r="R67" s="46" t="s">
        <v>324</v>
      </c>
      <c r="S67" s="39">
        <v>0</v>
      </c>
      <c r="T67" s="40"/>
      <c r="U67" s="42">
        <v>0</v>
      </c>
    </row>
    <row r="68" spans="1:21" x14ac:dyDescent="0.2">
      <c r="A68" s="21" t="s">
        <v>87</v>
      </c>
      <c r="B68" s="22">
        <v>185</v>
      </c>
      <c r="C68" s="22">
        <v>3408</v>
      </c>
      <c r="D68" s="23">
        <v>5.4284037558685445E-2</v>
      </c>
      <c r="E68" s="22">
        <v>203</v>
      </c>
      <c r="F68" s="22">
        <v>3583</v>
      </c>
      <c r="G68" s="23">
        <v>5.6656433156572705E-2</v>
      </c>
      <c r="H68" s="22">
        <v>175</v>
      </c>
      <c r="I68" s="22">
        <v>3526</v>
      </c>
      <c r="J68" s="23">
        <v>4.9631310266591039E-2</v>
      </c>
      <c r="K68" s="24">
        <v>-0.13793103448275862</v>
      </c>
      <c r="L68" s="36" t="s">
        <v>324</v>
      </c>
      <c r="M68" s="37">
        <v>0</v>
      </c>
      <c r="N68" s="38" t="s">
        <v>324</v>
      </c>
      <c r="O68" s="26">
        <v>0</v>
      </c>
      <c r="P68" s="25" t="s">
        <v>323</v>
      </c>
      <c r="Q68" s="26">
        <v>152443</v>
      </c>
      <c r="R68" s="25" t="s">
        <v>324</v>
      </c>
      <c r="S68" s="39">
        <v>0</v>
      </c>
      <c r="T68" s="41"/>
      <c r="U68" s="42">
        <v>152443</v>
      </c>
    </row>
    <row r="69" spans="1:21" x14ac:dyDescent="0.2">
      <c r="A69" s="21" t="s">
        <v>88</v>
      </c>
      <c r="B69" s="22">
        <v>79</v>
      </c>
      <c r="C69" s="22">
        <v>1612</v>
      </c>
      <c r="D69" s="23">
        <v>4.9007444168734489E-2</v>
      </c>
      <c r="E69" s="22">
        <v>75</v>
      </c>
      <c r="F69" s="22">
        <v>1463</v>
      </c>
      <c r="G69" s="23">
        <v>5.1264524948735478E-2</v>
      </c>
      <c r="H69" s="22">
        <v>64</v>
      </c>
      <c r="I69" s="22">
        <v>1432</v>
      </c>
      <c r="J69" s="23">
        <v>4.4692737430167599E-2</v>
      </c>
      <c r="K69" s="24">
        <v>-0.14666666666666667</v>
      </c>
      <c r="L69" s="36" t="s">
        <v>324</v>
      </c>
      <c r="M69" s="37">
        <v>0</v>
      </c>
      <c r="N69" s="38" t="s">
        <v>324</v>
      </c>
      <c r="O69" s="26">
        <v>0</v>
      </c>
      <c r="P69" s="25" t="s">
        <v>323</v>
      </c>
      <c r="Q69" s="26">
        <v>68233</v>
      </c>
      <c r="R69" s="25" t="s">
        <v>324</v>
      </c>
      <c r="S69" s="39">
        <v>0</v>
      </c>
      <c r="T69" s="41"/>
      <c r="U69" s="42">
        <v>68233</v>
      </c>
    </row>
    <row r="70" spans="1:21" x14ac:dyDescent="0.2">
      <c r="A70" s="21" t="s">
        <v>89</v>
      </c>
      <c r="B70" s="22">
        <v>18</v>
      </c>
      <c r="C70" s="22">
        <v>595</v>
      </c>
      <c r="D70" s="23">
        <v>3.0252100840336135E-2</v>
      </c>
      <c r="E70" s="22">
        <v>17</v>
      </c>
      <c r="F70" s="22">
        <v>571</v>
      </c>
      <c r="G70" s="23">
        <v>2.9772329246935202E-2</v>
      </c>
      <c r="H70" s="22">
        <v>13</v>
      </c>
      <c r="I70" s="22">
        <v>560</v>
      </c>
      <c r="J70" s="23">
        <v>2.3214285714285715E-2</v>
      </c>
      <c r="K70" s="24">
        <v>-0.23529411764705882</v>
      </c>
      <c r="L70" s="36" t="s">
        <v>323</v>
      </c>
      <c r="M70" s="37">
        <v>14910</v>
      </c>
      <c r="N70" s="38" t="s">
        <v>324</v>
      </c>
      <c r="O70" s="26">
        <v>0</v>
      </c>
      <c r="P70" s="25" t="s">
        <v>324</v>
      </c>
      <c r="Q70" s="26">
        <v>0</v>
      </c>
      <c r="R70" s="25" t="s">
        <v>324</v>
      </c>
      <c r="S70" s="39">
        <v>0</v>
      </c>
      <c r="T70" s="41"/>
      <c r="U70" s="42">
        <v>14910</v>
      </c>
    </row>
    <row r="71" spans="1:21" x14ac:dyDescent="0.2">
      <c r="A71" s="21" t="s">
        <v>90</v>
      </c>
      <c r="B71" s="22">
        <v>63</v>
      </c>
      <c r="C71" s="22">
        <v>1441</v>
      </c>
      <c r="D71" s="23">
        <v>4.3719639139486469E-2</v>
      </c>
      <c r="E71" s="22">
        <v>41</v>
      </c>
      <c r="F71" s="22">
        <v>1392</v>
      </c>
      <c r="G71" s="23">
        <v>2.9454022988505746E-2</v>
      </c>
      <c r="H71" s="22">
        <v>29</v>
      </c>
      <c r="I71" s="22">
        <v>1368</v>
      </c>
      <c r="J71" s="23">
        <v>2.1198830409356724E-2</v>
      </c>
      <c r="K71" s="24">
        <v>-0.29268292682926828</v>
      </c>
      <c r="L71" s="36" t="s">
        <v>323</v>
      </c>
      <c r="M71" s="37">
        <v>48535</v>
      </c>
      <c r="N71" s="38" t="s">
        <v>324</v>
      </c>
      <c r="O71" s="26">
        <v>0</v>
      </c>
      <c r="P71" s="25" t="s">
        <v>324</v>
      </c>
      <c r="Q71" s="26">
        <v>0</v>
      </c>
      <c r="R71" s="25" t="s">
        <v>324</v>
      </c>
      <c r="S71" s="39">
        <v>0</v>
      </c>
      <c r="T71" s="41"/>
      <c r="U71" s="42">
        <v>48535</v>
      </c>
    </row>
    <row r="72" spans="1:21" x14ac:dyDescent="0.2">
      <c r="A72" s="21" t="s">
        <v>91</v>
      </c>
      <c r="B72" s="22">
        <v>365</v>
      </c>
      <c r="C72" s="22">
        <v>5028</v>
      </c>
      <c r="D72" s="23">
        <v>7.259347653142402E-2</v>
      </c>
      <c r="E72" s="22">
        <v>430</v>
      </c>
      <c r="F72" s="22">
        <v>5195</v>
      </c>
      <c r="G72" s="23">
        <v>8.2771896053897981E-2</v>
      </c>
      <c r="H72" s="22">
        <v>440</v>
      </c>
      <c r="I72" s="22">
        <v>5099</v>
      </c>
      <c r="J72" s="23">
        <v>8.6291429692096494E-2</v>
      </c>
      <c r="K72" s="24">
        <v>2.3255813953488372E-2</v>
      </c>
      <c r="L72" s="36" t="s">
        <v>324</v>
      </c>
      <c r="M72" s="37">
        <v>0</v>
      </c>
      <c r="N72" s="38" t="s">
        <v>324</v>
      </c>
      <c r="O72" s="26">
        <v>0</v>
      </c>
      <c r="P72" s="25" t="s">
        <v>324</v>
      </c>
      <c r="Q72" s="26">
        <v>0</v>
      </c>
      <c r="R72" s="25" t="s">
        <v>324</v>
      </c>
      <c r="S72" s="39">
        <v>0</v>
      </c>
      <c r="T72" s="41"/>
      <c r="U72" s="42">
        <v>0</v>
      </c>
    </row>
    <row r="73" spans="1:21" x14ac:dyDescent="0.2">
      <c r="A73" s="21" t="s">
        <v>92</v>
      </c>
      <c r="B73" s="22">
        <v>276</v>
      </c>
      <c r="C73" s="22">
        <v>4180</v>
      </c>
      <c r="D73" s="23">
        <v>6.6028708133971298E-2</v>
      </c>
      <c r="E73" s="22">
        <v>311</v>
      </c>
      <c r="F73" s="22">
        <v>4154</v>
      </c>
      <c r="G73" s="23">
        <v>7.4867597496389021E-2</v>
      </c>
      <c r="H73" s="22">
        <v>274</v>
      </c>
      <c r="I73" s="22">
        <v>4068</v>
      </c>
      <c r="J73" s="23">
        <v>6.7354965585054077E-2</v>
      </c>
      <c r="K73" s="24">
        <v>-0.11897106109324759</v>
      </c>
      <c r="L73" s="36" t="s">
        <v>324</v>
      </c>
      <c r="M73" s="37">
        <v>0</v>
      </c>
      <c r="N73" s="38" t="s">
        <v>324</v>
      </c>
      <c r="O73" s="26">
        <v>0</v>
      </c>
      <c r="P73" s="25" t="s">
        <v>324</v>
      </c>
      <c r="Q73" s="26">
        <v>0</v>
      </c>
      <c r="R73" s="25" t="s">
        <v>324</v>
      </c>
      <c r="S73" s="39">
        <v>0</v>
      </c>
      <c r="T73" s="41"/>
      <c r="U73" s="42">
        <v>0</v>
      </c>
    </row>
    <row r="74" spans="1:21" x14ac:dyDescent="0.2">
      <c r="A74" s="21" t="s">
        <v>93</v>
      </c>
      <c r="B74" s="22">
        <v>90</v>
      </c>
      <c r="C74" s="22">
        <v>3203</v>
      </c>
      <c r="D74" s="23">
        <v>2.80986575085857E-2</v>
      </c>
      <c r="E74" s="22">
        <v>99</v>
      </c>
      <c r="F74" s="22">
        <v>3244</v>
      </c>
      <c r="G74" s="23">
        <v>3.0517879161528975E-2</v>
      </c>
      <c r="H74" s="22">
        <v>71</v>
      </c>
      <c r="I74" s="22">
        <v>3154</v>
      </c>
      <c r="J74" s="23">
        <v>2.2511097019657578E-2</v>
      </c>
      <c r="K74" s="24">
        <v>-0.28282828282828282</v>
      </c>
      <c r="L74" s="36" t="s">
        <v>323</v>
      </c>
      <c r="M74" s="37">
        <v>83731</v>
      </c>
      <c r="N74" s="38" t="s">
        <v>324</v>
      </c>
      <c r="O74" s="26">
        <v>0</v>
      </c>
      <c r="P74" s="25" t="s">
        <v>324</v>
      </c>
      <c r="Q74" s="26">
        <v>0</v>
      </c>
      <c r="R74" s="25" t="s">
        <v>324</v>
      </c>
      <c r="S74" s="39">
        <v>0</v>
      </c>
      <c r="T74" s="41"/>
      <c r="U74" s="42">
        <v>83731</v>
      </c>
    </row>
    <row r="75" spans="1:21" x14ac:dyDescent="0.2">
      <c r="A75" s="27" t="s">
        <v>94</v>
      </c>
      <c r="B75" s="22">
        <v>98</v>
      </c>
      <c r="C75" s="22">
        <v>2401</v>
      </c>
      <c r="D75" s="23">
        <v>4.0816326530612242E-2</v>
      </c>
      <c r="E75" s="22">
        <v>134</v>
      </c>
      <c r="F75" s="22">
        <v>2376</v>
      </c>
      <c r="G75" s="23">
        <v>5.6397306397306397E-2</v>
      </c>
      <c r="H75" s="22">
        <v>112</v>
      </c>
      <c r="I75" s="22">
        <v>2310</v>
      </c>
      <c r="J75" s="23">
        <v>4.8484848484848485E-2</v>
      </c>
      <c r="K75" s="24">
        <v>-0.16417910447761194</v>
      </c>
      <c r="L75" s="36" t="s">
        <v>324</v>
      </c>
      <c r="M75" s="37">
        <v>0</v>
      </c>
      <c r="N75" s="38" t="s">
        <v>324</v>
      </c>
      <c r="O75" s="26">
        <v>0</v>
      </c>
      <c r="P75" s="25" t="s">
        <v>323</v>
      </c>
      <c r="Q75" s="26">
        <v>104460</v>
      </c>
      <c r="R75" s="25" t="s">
        <v>324</v>
      </c>
      <c r="S75" s="39">
        <v>0</v>
      </c>
      <c r="T75" s="41"/>
      <c r="U75" s="42">
        <v>104460</v>
      </c>
    </row>
    <row r="76" spans="1:21" x14ac:dyDescent="0.2">
      <c r="A76" s="21" t="s">
        <v>95</v>
      </c>
      <c r="B76" s="22">
        <v>188</v>
      </c>
      <c r="C76" s="22">
        <v>2575</v>
      </c>
      <c r="D76" s="23">
        <v>7.3009708737864082E-2</v>
      </c>
      <c r="E76" s="22">
        <v>206</v>
      </c>
      <c r="F76" s="22">
        <v>2670</v>
      </c>
      <c r="G76" s="23">
        <v>7.7153558052434457E-2</v>
      </c>
      <c r="H76" s="22">
        <v>130</v>
      </c>
      <c r="I76" s="22">
        <v>2599</v>
      </c>
      <c r="J76" s="23">
        <v>5.0019238168526353E-2</v>
      </c>
      <c r="K76" s="24">
        <v>-0.36893203883495146</v>
      </c>
      <c r="L76" s="36" t="s">
        <v>324</v>
      </c>
      <c r="M76" s="37">
        <v>0</v>
      </c>
      <c r="N76" s="38" t="s">
        <v>324</v>
      </c>
      <c r="O76" s="26">
        <v>0</v>
      </c>
      <c r="P76" s="25" t="s">
        <v>323</v>
      </c>
      <c r="Q76" s="26">
        <v>159284</v>
      </c>
      <c r="R76" s="25" t="s">
        <v>324</v>
      </c>
      <c r="S76" s="39">
        <v>0</v>
      </c>
      <c r="T76" s="41"/>
      <c r="U76" s="42">
        <v>159284</v>
      </c>
    </row>
    <row r="77" spans="1:21" x14ac:dyDescent="0.2">
      <c r="A77" s="21" t="s">
        <v>96</v>
      </c>
      <c r="B77" s="22">
        <v>37</v>
      </c>
      <c r="C77" s="22">
        <v>174</v>
      </c>
      <c r="D77" s="23">
        <v>0.21264367816091953</v>
      </c>
      <c r="E77" s="22">
        <v>33</v>
      </c>
      <c r="F77" s="22">
        <v>225</v>
      </c>
      <c r="G77" s="23">
        <v>0.14666666666666667</v>
      </c>
      <c r="H77" s="22">
        <v>17</v>
      </c>
      <c r="I77" s="22">
        <v>216</v>
      </c>
      <c r="J77" s="23">
        <v>7.8703703703703706E-2</v>
      </c>
      <c r="K77" s="24">
        <v>-0.48484848484848486</v>
      </c>
      <c r="L77" s="36" t="s">
        <v>324</v>
      </c>
      <c r="M77" s="37">
        <v>0</v>
      </c>
      <c r="N77" s="38" t="s">
        <v>324</v>
      </c>
      <c r="O77" s="26">
        <v>0</v>
      </c>
      <c r="P77" s="25" t="s">
        <v>324</v>
      </c>
      <c r="Q77" s="26">
        <v>0</v>
      </c>
      <c r="R77" s="25" t="s">
        <v>323</v>
      </c>
      <c r="S77" s="39">
        <v>8924</v>
      </c>
      <c r="T77" s="41" t="s">
        <v>59</v>
      </c>
      <c r="U77" s="42">
        <f>8924*0.15</f>
        <v>1338.6</v>
      </c>
    </row>
    <row r="78" spans="1:21" x14ac:dyDescent="0.2">
      <c r="A78" s="21" t="s">
        <v>97</v>
      </c>
      <c r="B78" s="22">
        <v>154</v>
      </c>
      <c r="C78" s="22">
        <v>1823</v>
      </c>
      <c r="D78" s="23">
        <v>8.4476138233680748E-2</v>
      </c>
      <c r="E78" s="22">
        <v>183</v>
      </c>
      <c r="F78" s="22">
        <v>1804</v>
      </c>
      <c r="G78" s="23">
        <v>0.10144124168514412</v>
      </c>
      <c r="H78" s="22">
        <v>152</v>
      </c>
      <c r="I78" s="22">
        <v>1765</v>
      </c>
      <c r="J78" s="23">
        <v>8.6118980169971673E-2</v>
      </c>
      <c r="K78" s="24">
        <v>-0.16939890710382513</v>
      </c>
      <c r="L78" s="36" t="s">
        <v>324</v>
      </c>
      <c r="M78" s="37">
        <v>0</v>
      </c>
      <c r="N78" s="38" t="s">
        <v>324</v>
      </c>
      <c r="O78" s="26">
        <v>0</v>
      </c>
      <c r="P78" s="25" t="s">
        <v>324</v>
      </c>
      <c r="Q78" s="26">
        <v>0</v>
      </c>
      <c r="R78" s="25" t="s">
        <v>324</v>
      </c>
      <c r="S78" s="39">
        <v>0</v>
      </c>
      <c r="T78" s="41"/>
      <c r="U78" s="42">
        <v>0</v>
      </c>
    </row>
    <row r="79" spans="1:21" x14ac:dyDescent="0.2">
      <c r="A79" s="21" t="s">
        <v>98</v>
      </c>
      <c r="B79" s="22">
        <v>168</v>
      </c>
      <c r="C79" s="22">
        <v>3935</v>
      </c>
      <c r="D79" s="23">
        <v>4.2693773824650574E-2</v>
      </c>
      <c r="E79" s="22">
        <v>188</v>
      </c>
      <c r="F79" s="22">
        <v>3952</v>
      </c>
      <c r="G79" s="23">
        <v>4.7570850202429148E-2</v>
      </c>
      <c r="H79" s="22">
        <v>152</v>
      </c>
      <c r="I79" s="22">
        <v>3888</v>
      </c>
      <c r="J79" s="23">
        <v>3.9094650205761319E-2</v>
      </c>
      <c r="K79" s="24">
        <v>-0.19148936170212766</v>
      </c>
      <c r="L79" s="36" t="s">
        <v>324</v>
      </c>
      <c r="M79" s="37">
        <v>0</v>
      </c>
      <c r="N79" s="38" t="s">
        <v>324</v>
      </c>
      <c r="O79" s="26">
        <v>0</v>
      </c>
      <c r="P79" s="25" t="s">
        <v>323</v>
      </c>
      <c r="Q79" s="26">
        <v>151526</v>
      </c>
      <c r="R79" s="25" t="s">
        <v>324</v>
      </c>
      <c r="S79" s="39">
        <v>0</v>
      </c>
      <c r="T79" s="41"/>
      <c r="U79" s="42">
        <v>151526</v>
      </c>
    </row>
    <row r="80" spans="1:21" x14ac:dyDescent="0.2">
      <c r="A80" s="21" t="s">
        <v>99</v>
      </c>
      <c r="B80" s="22">
        <v>38</v>
      </c>
      <c r="C80" s="22">
        <v>382</v>
      </c>
      <c r="D80" s="23">
        <v>9.947643979057591E-2</v>
      </c>
      <c r="E80" s="22">
        <v>67</v>
      </c>
      <c r="F80" s="22">
        <v>461</v>
      </c>
      <c r="G80" s="23">
        <v>0.14533622559652928</v>
      </c>
      <c r="H80" s="22">
        <v>47</v>
      </c>
      <c r="I80" s="22">
        <v>456</v>
      </c>
      <c r="J80" s="23">
        <v>0.10307017543859649</v>
      </c>
      <c r="K80" s="24">
        <v>-0.29850746268656714</v>
      </c>
      <c r="L80" s="36" t="s">
        <v>324</v>
      </c>
      <c r="M80" s="37">
        <v>0</v>
      </c>
      <c r="N80" s="38" t="s">
        <v>324</v>
      </c>
      <c r="O80" s="26">
        <v>0</v>
      </c>
      <c r="P80" s="25" t="s">
        <v>324</v>
      </c>
      <c r="Q80" s="26">
        <v>0</v>
      </c>
      <c r="R80" s="25" t="s">
        <v>324</v>
      </c>
      <c r="S80" s="39">
        <v>0</v>
      </c>
      <c r="T80" s="41"/>
      <c r="U80" s="42">
        <v>0</v>
      </c>
    </row>
    <row r="81" spans="1:21" x14ac:dyDescent="0.2">
      <c r="A81" s="21" t="s">
        <v>100</v>
      </c>
      <c r="B81" s="22">
        <v>15</v>
      </c>
      <c r="C81" s="22">
        <v>154</v>
      </c>
      <c r="D81" s="23">
        <v>9.7402597402597407E-2</v>
      </c>
      <c r="E81" s="22">
        <v>23</v>
      </c>
      <c r="F81" s="22">
        <v>146</v>
      </c>
      <c r="G81" s="23">
        <v>0.15753424657534246</v>
      </c>
      <c r="H81" s="22">
        <v>23</v>
      </c>
      <c r="I81" s="22">
        <v>142</v>
      </c>
      <c r="J81" s="23">
        <v>0.1619718309859155</v>
      </c>
      <c r="K81" s="24">
        <v>0</v>
      </c>
      <c r="L81" s="36" t="s">
        <v>324</v>
      </c>
      <c r="M81" s="37">
        <v>0</v>
      </c>
      <c r="N81" s="38" t="s">
        <v>324</v>
      </c>
      <c r="O81" s="26">
        <v>0</v>
      </c>
      <c r="P81" s="25" t="s">
        <v>324</v>
      </c>
      <c r="Q81" s="26">
        <v>0</v>
      </c>
      <c r="R81" s="25" t="s">
        <v>324</v>
      </c>
      <c r="S81" s="39">
        <v>0</v>
      </c>
      <c r="T81" s="44"/>
      <c r="U81" s="42">
        <v>0</v>
      </c>
    </row>
    <row r="82" spans="1:21" x14ac:dyDescent="0.2">
      <c r="A82" s="21" t="s">
        <v>101</v>
      </c>
      <c r="B82" s="22">
        <v>1021</v>
      </c>
      <c r="C82" s="22">
        <v>6502</v>
      </c>
      <c r="D82" s="23">
        <v>0.15702860658258996</v>
      </c>
      <c r="E82" s="22">
        <v>1378</v>
      </c>
      <c r="F82" s="22">
        <v>7632</v>
      </c>
      <c r="G82" s="23">
        <v>0.18055555555555555</v>
      </c>
      <c r="H82" s="22">
        <v>1327</v>
      </c>
      <c r="I82" s="22">
        <v>7491</v>
      </c>
      <c r="J82" s="23">
        <v>0.17714590842344147</v>
      </c>
      <c r="K82" s="24">
        <v>-3.7010159651669088E-2</v>
      </c>
      <c r="L82" s="36" t="s">
        <v>324</v>
      </c>
      <c r="M82" s="37">
        <v>0</v>
      </c>
      <c r="N82" s="38" t="s">
        <v>324</v>
      </c>
      <c r="O82" s="26">
        <v>0</v>
      </c>
      <c r="P82" s="25" t="s">
        <v>324</v>
      </c>
      <c r="Q82" s="26">
        <v>0</v>
      </c>
      <c r="R82" s="25" t="s">
        <v>324</v>
      </c>
      <c r="S82" s="39">
        <v>0</v>
      </c>
      <c r="T82" s="41"/>
      <c r="U82" s="42">
        <v>0</v>
      </c>
    </row>
    <row r="83" spans="1:21" x14ac:dyDescent="0.2">
      <c r="A83" s="21" t="s">
        <v>102</v>
      </c>
      <c r="B83" s="22">
        <v>214</v>
      </c>
      <c r="C83" s="22">
        <v>2187</v>
      </c>
      <c r="D83" s="23">
        <v>9.7850937357110201E-2</v>
      </c>
      <c r="E83" s="22">
        <v>232</v>
      </c>
      <c r="F83" s="22">
        <v>2127</v>
      </c>
      <c r="G83" s="23">
        <v>0.10907381288199341</v>
      </c>
      <c r="H83" s="22">
        <v>251</v>
      </c>
      <c r="I83" s="22">
        <v>2092</v>
      </c>
      <c r="J83" s="23">
        <v>0.11998087954110899</v>
      </c>
      <c r="K83" s="24">
        <v>8.1896551724137928E-2</v>
      </c>
      <c r="L83" s="36" t="s">
        <v>324</v>
      </c>
      <c r="M83" s="37">
        <v>0</v>
      </c>
      <c r="N83" s="38" t="s">
        <v>324</v>
      </c>
      <c r="O83" s="26">
        <v>0</v>
      </c>
      <c r="P83" s="25" t="s">
        <v>324</v>
      </c>
      <c r="Q83" s="26">
        <v>0</v>
      </c>
      <c r="R83" s="25" t="s">
        <v>324</v>
      </c>
      <c r="S83" s="39">
        <v>0</v>
      </c>
      <c r="T83" s="41"/>
      <c r="U83" s="42">
        <v>0</v>
      </c>
    </row>
    <row r="84" spans="1:21" ht="12.75" hidden="1" customHeight="1" x14ac:dyDescent="0.2">
      <c r="A84" s="21" t="s">
        <v>103</v>
      </c>
      <c r="B84" s="22" t="e">
        <v>#N/A</v>
      </c>
      <c r="C84" s="22" t="e">
        <v>#N/A</v>
      </c>
      <c r="D84" s="23" t="e">
        <v>#N/A</v>
      </c>
      <c r="E84" s="22">
        <v>39</v>
      </c>
      <c r="F84" s="22">
        <v>572</v>
      </c>
      <c r="G84" s="23">
        <v>6.8181818181818177E-2</v>
      </c>
      <c r="H84" s="22">
        <v>37</v>
      </c>
      <c r="I84" s="22">
        <v>563</v>
      </c>
      <c r="J84" s="23">
        <v>6.5719360568383664E-2</v>
      </c>
      <c r="K84" s="24">
        <v>-5.128205128205128E-2</v>
      </c>
      <c r="L84" s="36" t="e">
        <v>#N/A</v>
      </c>
      <c r="M84" s="37" t="e">
        <v>#N/A</v>
      </c>
      <c r="N84" s="38" t="e">
        <v>#N/A</v>
      </c>
      <c r="O84" s="26" t="e">
        <v>#N/A</v>
      </c>
      <c r="P84" s="25" t="e">
        <v>#N/A</v>
      </c>
      <c r="Q84" s="26" t="e">
        <v>#N/A</v>
      </c>
      <c r="R84" s="25" t="e">
        <v>#N/A</v>
      </c>
      <c r="S84" s="39" t="e">
        <v>#N/A</v>
      </c>
      <c r="T84" s="41"/>
      <c r="U84" s="42" t="e">
        <v>#N/A</v>
      </c>
    </row>
    <row r="85" spans="1:21" x14ac:dyDescent="0.2">
      <c r="A85" s="21" t="s">
        <v>104</v>
      </c>
      <c r="B85" s="22">
        <v>2948</v>
      </c>
      <c r="C85" s="22">
        <v>12651</v>
      </c>
      <c r="D85" s="23">
        <v>0.23302505730772272</v>
      </c>
      <c r="E85" s="22">
        <v>3527</v>
      </c>
      <c r="F85" s="22">
        <v>14118</v>
      </c>
      <c r="G85" s="23">
        <v>0.24982292109363932</v>
      </c>
      <c r="H85" s="22">
        <v>3733</v>
      </c>
      <c r="I85" s="22">
        <v>13891</v>
      </c>
      <c r="J85" s="23">
        <v>0.26873515225685696</v>
      </c>
      <c r="K85" s="24">
        <v>5.8406577828182593E-2</v>
      </c>
      <c r="L85" s="36" t="s">
        <v>324</v>
      </c>
      <c r="M85" s="37">
        <v>0</v>
      </c>
      <c r="N85" s="38" t="s">
        <v>324</v>
      </c>
      <c r="O85" s="26">
        <v>0</v>
      </c>
      <c r="P85" s="25" t="s">
        <v>324</v>
      </c>
      <c r="Q85" s="26">
        <v>0</v>
      </c>
      <c r="R85" s="25" t="s">
        <v>324</v>
      </c>
      <c r="S85" s="39">
        <v>0</v>
      </c>
      <c r="T85" s="41"/>
      <c r="U85" s="42">
        <v>0</v>
      </c>
    </row>
    <row r="86" spans="1:21" x14ac:dyDescent="0.2">
      <c r="A86" s="21" t="s">
        <v>105</v>
      </c>
      <c r="B86" s="22">
        <v>292</v>
      </c>
      <c r="C86" s="22">
        <v>3430</v>
      </c>
      <c r="D86" s="23">
        <v>8.5131195335276966E-2</v>
      </c>
      <c r="E86" s="22">
        <v>359</v>
      </c>
      <c r="F86" s="22">
        <v>3559</v>
      </c>
      <c r="G86" s="23">
        <v>0.1008710311885361</v>
      </c>
      <c r="H86" s="22">
        <v>290</v>
      </c>
      <c r="I86" s="22">
        <v>3416</v>
      </c>
      <c r="J86" s="23">
        <v>8.489461358313817E-2</v>
      </c>
      <c r="K86" s="24">
        <v>-0.19220055710306408</v>
      </c>
      <c r="L86" s="36" t="s">
        <v>324</v>
      </c>
      <c r="M86" s="37">
        <v>0</v>
      </c>
      <c r="N86" s="38" t="s">
        <v>324</v>
      </c>
      <c r="O86" s="26">
        <v>0</v>
      </c>
      <c r="P86" s="25" t="s">
        <v>324</v>
      </c>
      <c r="Q86" s="26">
        <v>0</v>
      </c>
      <c r="R86" s="25" t="s">
        <v>324</v>
      </c>
      <c r="S86" s="39">
        <v>0</v>
      </c>
      <c r="T86" s="41"/>
      <c r="U86" s="42">
        <v>0</v>
      </c>
    </row>
    <row r="87" spans="1:21" x14ac:dyDescent="0.2">
      <c r="A87" s="21" t="s">
        <v>106</v>
      </c>
      <c r="B87" s="22">
        <v>10</v>
      </c>
      <c r="C87" s="22">
        <v>127</v>
      </c>
      <c r="D87" s="23">
        <v>7.874015748031496E-2</v>
      </c>
      <c r="E87" s="22">
        <v>12</v>
      </c>
      <c r="F87" s="22">
        <v>126</v>
      </c>
      <c r="G87" s="23">
        <v>9.5238095238095233E-2</v>
      </c>
      <c r="H87" s="22">
        <v>10</v>
      </c>
      <c r="I87" s="22">
        <v>121</v>
      </c>
      <c r="J87" s="23">
        <v>8.2644628099173556E-2</v>
      </c>
      <c r="K87" s="24">
        <v>-0.16666666666666666</v>
      </c>
      <c r="L87" s="36" t="s">
        <v>324</v>
      </c>
      <c r="M87" s="37">
        <v>0</v>
      </c>
      <c r="N87" s="38" t="s">
        <v>324</v>
      </c>
      <c r="O87" s="26">
        <v>0</v>
      </c>
      <c r="P87" s="25" t="s">
        <v>324</v>
      </c>
      <c r="Q87" s="26">
        <v>0</v>
      </c>
      <c r="R87" s="25" t="s">
        <v>323</v>
      </c>
      <c r="S87" s="39">
        <v>2568</v>
      </c>
      <c r="T87" s="44" t="s">
        <v>64</v>
      </c>
      <c r="U87" s="42">
        <f>2568*0.15</f>
        <v>385.2</v>
      </c>
    </row>
    <row r="88" spans="1:21" x14ac:dyDescent="0.2">
      <c r="A88" s="21" t="s">
        <v>107</v>
      </c>
      <c r="B88" s="22">
        <v>1141</v>
      </c>
      <c r="C88" s="22">
        <v>5935</v>
      </c>
      <c r="D88" s="23">
        <v>0.19224936815501265</v>
      </c>
      <c r="E88" s="22">
        <v>1422</v>
      </c>
      <c r="F88" s="22">
        <v>6563</v>
      </c>
      <c r="G88" s="23">
        <v>0.21666920615572147</v>
      </c>
      <c r="H88" s="22">
        <v>1327</v>
      </c>
      <c r="I88" s="22">
        <v>6426</v>
      </c>
      <c r="J88" s="23">
        <v>0.20650482415188298</v>
      </c>
      <c r="K88" s="24">
        <v>-6.6807313642756674E-2</v>
      </c>
      <c r="L88" s="36" t="s">
        <v>324</v>
      </c>
      <c r="M88" s="37">
        <v>0</v>
      </c>
      <c r="N88" s="38" t="s">
        <v>324</v>
      </c>
      <c r="O88" s="26">
        <v>0</v>
      </c>
      <c r="P88" s="25" t="s">
        <v>324</v>
      </c>
      <c r="Q88" s="26">
        <v>0</v>
      </c>
      <c r="R88" s="25" t="s">
        <v>324</v>
      </c>
      <c r="S88" s="39">
        <v>0</v>
      </c>
      <c r="T88" s="41"/>
      <c r="U88" s="42">
        <v>0</v>
      </c>
    </row>
    <row r="89" spans="1:21" x14ac:dyDescent="0.2">
      <c r="A89" s="21" t="s">
        <v>108</v>
      </c>
      <c r="B89" s="22">
        <v>12</v>
      </c>
      <c r="C89" s="22">
        <v>71</v>
      </c>
      <c r="D89" s="23">
        <v>0.16901408450704225</v>
      </c>
      <c r="E89" s="22">
        <v>10</v>
      </c>
      <c r="F89" s="22">
        <v>67</v>
      </c>
      <c r="G89" s="23">
        <v>0.14925373134328357</v>
      </c>
      <c r="H89" s="22">
        <v>12</v>
      </c>
      <c r="I89" s="22">
        <v>65</v>
      </c>
      <c r="J89" s="23">
        <v>0.18461538461538463</v>
      </c>
      <c r="K89" s="24">
        <v>0.2</v>
      </c>
      <c r="L89" s="36" t="s">
        <v>324</v>
      </c>
      <c r="M89" s="37">
        <v>0</v>
      </c>
      <c r="N89" s="38" t="s">
        <v>323</v>
      </c>
      <c r="O89" s="26">
        <v>9381</v>
      </c>
      <c r="P89" s="25" t="s">
        <v>324</v>
      </c>
      <c r="Q89" s="26">
        <v>0</v>
      </c>
      <c r="R89" s="25" t="s">
        <v>324</v>
      </c>
      <c r="S89" s="39">
        <v>0</v>
      </c>
      <c r="T89" s="41"/>
      <c r="U89" s="42">
        <v>9381</v>
      </c>
    </row>
    <row r="90" spans="1:21" x14ac:dyDescent="0.2">
      <c r="A90" s="21" t="s">
        <v>109</v>
      </c>
      <c r="B90" s="22">
        <v>114</v>
      </c>
      <c r="C90" s="22">
        <v>3016</v>
      </c>
      <c r="D90" s="23">
        <v>3.7798408488063658E-2</v>
      </c>
      <c r="E90" s="22">
        <v>174</v>
      </c>
      <c r="F90" s="22">
        <v>3026</v>
      </c>
      <c r="G90" s="23">
        <v>5.750165234633179E-2</v>
      </c>
      <c r="H90" s="22">
        <v>130</v>
      </c>
      <c r="I90" s="22">
        <v>2972</v>
      </c>
      <c r="J90" s="23">
        <v>4.374158815612382E-2</v>
      </c>
      <c r="K90" s="24">
        <v>-0.25287356321839083</v>
      </c>
      <c r="L90" s="36" t="s">
        <v>324</v>
      </c>
      <c r="M90" s="37">
        <v>0</v>
      </c>
      <c r="N90" s="38" t="s">
        <v>324</v>
      </c>
      <c r="O90" s="26">
        <v>0</v>
      </c>
      <c r="P90" s="25" t="s">
        <v>323</v>
      </c>
      <c r="Q90" s="26">
        <v>124806</v>
      </c>
      <c r="R90" s="25" t="s">
        <v>324</v>
      </c>
      <c r="S90" s="39">
        <v>0</v>
      </c>
      <c r="T90" s="41"/>
      <c r="U90" s="42">
        <v>124806</v>
      </c>
    </row>
    <row r="91" spans="1:21" x14ac:dyDescent="0.2">
      <c r="A91" s="21" t="s">
        <v>110</v>
      </c>
      <c r="B91" s="22">
        <v>1070</v>
      </c>
      <c r="C91" s="22">
        <v>9556</v>
      </c>
      <c r="D91" s="23">
        <v>0.11197153620761825</v>
      </c>
      <c r="E91" s="22">
        <v>1245</v>
      </c>
      <c r="F91" s="22">
        <v>10211</v>
      </c>
      <c r="G91" s="23">
        <v>0.12192733326804427</v>
      </c>
      <c r="H91" s="22">
        <v>1346</v>
      </c>
      <c r="I91" s="22">
        <v>10022</v>
      </c>
      <c r="J91" s="23">
        <v>0.13430453003392537</v>
      </c>
      <c r="K91" s="24">
        <v>8.1124497991967873E-2</v>
      </c>
      <c r="L91" s="36" t="s">
        <v>324</v>
      </c>
      <c r="M91" s="37">
        <v>0</v>
      </c>
      <c r="N91" s="38" t="s">
        <v>324</v>
      </c>
      <c r="O91" s="26">
        <v>0</v>
      </c>
      <c r="P91" s="25" t="s">
        <v>324</v>
      </c>
      <c r="Q91" s="26">
        <v>0</v>
      </c>
      <c r="R91" s="25" t="s">
        <v>323</v>
      </c>
      <c r="S91" s="39">
        <v>144638</v>
      </c>
      <c r="T91" s="45" t="s">
        <v>42</v>
      </c>
      <c r="U91" s="43">
        <v>144638</v>
      </c>
    </row>
    <row r="92" spans="1:21" x14ac:dyDescent="0.2">
      <c r="A92" s="21" t="s">
        <v>111</v>
      </c>
      <c r="B92" s="22">
        <v>176</v>
      </c>
      <c r="C92" s="22">
        <v>6727</v>
      </c>
      <c r="D92" s="23">
        <v>2.6163222833358108E-2</v>
      </c>
      <c r="E92" s="22">
        <v>229</v>
      </c>
      <c r="F92" s="22">
        <v>5826</v>
      </c>
      <c r="G92" s="23">
        <v>3.9306556814280809E-2</v>
      </c>
      <c r="H92" s="22">
        <v>193</v>
      </c>
      <c r="I92" s="22">
        <v>5722</v>
      </c>
      <c r="J92" s="23">
        <v>3.3729465221950368E-2</v>
      </c>
      <c r="K92" s="24">
        <v>-0.15720524017467249</v>
      </c>
      <c r="L92" s="36" t="s">
        <v>324</v>
      </c>
      <c r="M92" s="37">
        <v>0</v>
      </c>
      <c r="N92" s="38" t="s">
        <v>324</v>
      </c>
      <c r="O92" s="26">
        <v>0</v>
      </c>
      <c r="P92" s="25" t="s">
        <v>324</v>
      </c>
      <c r="Q92" s="26">
        <v>0</v>
      </c>
      <c r="R92" s="25" t="s">
        <v>324</v>
      </c>
      <c r="S92" s="39">
        <v>0</v>
      </c>
      <c r="T92" s="41"/>
      <c r="U92" s="42">
        <v>0</v>
      </c>
    </row>
    <row r="93" spans="1:21" x14ac:dyDescent="0.2">
      <c r="A93" s="21" t="s">
        <v>112</v>
      </c>
      <c r="B93" s="22">
        <v>161</v>
      </c>
      <c r="C93" s="22">
        <v>3481</v>
      </c>
      <c r="D93" s="23">
        <v>4.6251077276644639E-2</v>
      </c>
      <c r="E93" s="22">
        <v>187</v>
      </c>
      <c r="F93" s="22">
        <v>3487</v>
      </c>
      <c r="G93" s="23">
        <v>5.362776025236593E-2</v>
      </c>
      <c r="H93" s="22">
        <v>158</v>
      </c>
      <c r="I93" s="22">
        <v>3408</v>
      </c>
      <c r="J93" s="23">
        <v>4.6361502347417843E-2</v>
      </c>
      <c r="K93" s="24">
        <v>-0.15508021390374332</v>
      </c>
      <c r="L93" s="36" t="s">
        <v>324</v>
      </c>
      <c r="M93" s="37">
        <v>0</v>
      </c>
      <c r="N93" s="38" t="s">
        <v>324</v>
      </c>
      <c r="O93" s="26">
        <v>0</v>
      </c>
      <c r="P93" s="25" t="s">
        <v>323</v>
      </c>
      <c r="Q93" s="26">
        <v>165476</v>
      </c>
      <c r="R93" s="25" t="s">
        <v>324</v>
      </c>
      <c r="S93" s="39">
        <v>0</v>
      </c>
      <c r="T93" s="41"/>
      <c r="U93" s="42">
        <v>165476</v>
      </c>
    </row>
    <row r="94" spans="1:21" x14ac:dyDescent="0.2">
      <c r="A94" s="21" t="s">
        <v>113</v>
      </c>
      <c r="B94" s="22">
        <v>39</v>
      </c>
      <c r="C94" s="22">
        <v>751</v>
      </c>
      <c r="D94" s="23">
        <v>5.1930758988015982E-2</v>
      </c>
      <c r="E94" s="22">
        <v>68</v>
      </c>
      <c r="F94" s="22">
        <v>742</v>
      </c>
      <c r="G94" s="23">
        <v>9.1644204851752023E-2</v>
      </c>
      <c r="H94" s="22">
        <v>55</v>
      </c>
      <c r="I94" s="22">
        <v>722</v>
      </c>
      <c r="J94" s="23">
        <v>7.6177285318559551E-2</v>
      </c>
      <c r="K94" s="24">
        <v>-0.19117647058823528</v>
      </c>
      <c r="L94" s="36" t="s">
        <v>324</v>
      </c>
      <c r="M94" s="37">
        <v>0</v>
      </c>
      <c r="N94" s="38" t="s">
        <v>324</v>
      </c>
      <c r="O94" s="26">
        <v>0</v>
      </c>
      <c r="P94" s="25" t="s">
        <v>324</v>
      </c>
      <c r="Q94" s="26">
        <v>0</v>
      </c>
      <c r="R94" s="25" t="s">
        <v>324</v>
      </c>
      <c r="S94" s="39">
        <v>0</v>
      </c>
      <c r="T94" s="41"/>
      <c r="U94" s="42">
        <v>0</v>
      </c>
    </row>
    <row r="95" spans="1:21" x14ac:dyDescent="0.2">
      <c r="A95" s="21" t="s">
        <v>114</v>
      </c>
      <c r="B95" s="22">
        <v>430</v>
      </c>
      <c r="C95" s="22">
        <v>2721</v>
      </c>
      <c r="D95" s="23">
        <v>0.15803013597941934</v>
      </c>
      <c r="E95" s="22">
        <v>501</v>
      </c>
      <c r="F95" s="22">
        <v>2816</v>
      </c>
      <c r="G95" s="23">
        <v>0.17791193181818182</v>
      </c>
      <c r="H95" s="22">
        <v>444</v>
      </c>
      <c r="I95" s="22">
        <v>2757</v>
      </c>
      <c r="J95" s="23">
        <v>0.16104461371055495</v>
      </c>
      <c r="K95" s="24">
        <v>-0.11377245508982035</v>
      </c>
      <c r="L95" s="36" t="s">
        <v>324</v>
      </c>
      <c r="M95" s="37">
        <v>0</v>
      </c>
      <c r="N95" s="38" t="s">
        <v>324</v>
      </c>
      <c r="O95" s="26">
        <v>0</v>
      </c>
      <c r="P95" s="25" t="s">
        <v>324</v>
      </c>
      <c r="Q95" s="26">
        <v>0</v>
      </c>
      <c r="R95" s="25" t="s">
        <v>324</v>
      </c>
      <c r="S95" s="39">
        <v>0</v>
      </c>
      <c r="T95" s="41"/>
      <c r="U95" s="42">
        <v>0</v>
      </c>
    </row>
    <row r="96" spans="1:21" x14ac:dyDescent="0.2">
      <c r="A96" s="21" t="s">
        <v>115</v>
      </c>
      <c r="B96" s="22">
        <v>104</v>
      </c>
      <c r="C96" s="22">
        <v>1146</v>
      </c>
      <c r="D96" s="23">
        <v>9.0750436300174514E-2</v>
      </c>
      <c r="E96" s="22">
        <v>204</v>
      </c>
      <c r="F96" s="22">
        <v>1022</v>
      </c>
      <c r="G96" s="23">
        <v>0.19960861056751467</v>
      </c>
      <c r="H96" s="22">
        <v>98</v>
      </c>
      <c r="I96" s="22">
        <v>996</v>
      </c>
      <c r="J96" s="23">
        <v>9.8393574297188757E-2</v>
      </c>
      <c r="K96" s="24">
        <v>-0.51960784313725494</v>
      </c>
      <c r="L96" s="36" t="s">
        <v>324</v>
      </c>
      <c r="M96" s="37">
        <v>0</v>
      </c>
      <c r="N96" s="38" t="s">
        <v>324</v>
      </c>
      <c r="O96" s="26">
        <v>0</v>
      </c>
      <c r="P96" s="25" t="s">
        <v>324</v>
      </c>
      <c r="Q96" s="26">
        <v>0</v>
      </c>
      <c r="R96" s="25" t="s">
        <v>323</v>
      </c>
      <c r="S96" s="39">
        <v>43292</v>
      </c>
      <c r="T96" s="41" t="s">
        <v>59</v>
      </c>
      <c r="U96" s="42">
        <f>43292*0.15</f>
        <v>6493.8</v>
      </c>
    </row>
    <row r="97" spans="1:21" x14ac:dyDescent="0.2">
      <c r="A97" s="21" t="s">
        <v>116</v>
      </c>
      <c r="B97" s="22">
        <v>56</v>
      </c>
      <c r="C97" s="22">
        <v>1639</v>
      </c>
      <c r="D97" s="23">
        <v>3.4167175106772425E-2</v>
      </c>
      <c r="E97" s="22">
        <v>71</v>
      </c>
      <c r="F97" s="22">
        <v>1486</v>
      </c>
      <c r="G97" s="23">
        <v>4.7779273216689101E-2</v>
      </c>
      <c r="H97" s="22">
        <v>62</v>
      </c>
      <c r="I97" s="22">
        <v>1458</v>
      </c>
      <c r="J97" s="23">
        <v>4.2524005486968448E-2</v>
      </c>
      <c r="K97" s="24">
        <v>-0.12676056338028169</v>
      </c>
      <c r="L97" s="36" t="s">
        <v>324</v>
      </c>
      <c r="M97" s="37">
        <v>0</v>
      </c>
      <c r="N97" s="38" t="s">
        <v>324</v>
      </c>
      <c r="O97" s="26">
        <v>0</v>
      </c>
      <c r="P97" s="25" t="s">
        <v>324</v>
      </c>
      <c r="Q97" s="26">
        <v>0</v>
      </c>
      <c r="R97" s="25" t="s">
        <v>324</v>
      </c>
      <c r="S97" s="39">
        <v>0</v>
      </c>
      <c r="T97" s="41"/>
      <c r="U97" s="42">
        <v>0</v>
      </c>
    </row>
    <row r="98" spans="1:21" x14ac:dyDescent="0.2">
      <c r="A98" s="21" t="s">
        <v>117</v>
      </c>
      <c r="B98" s="22">
        <v>174</v>
      </c>
      <c r="C98" s="22">
        <v>1269</v>
      </c>
      <c r="D98" s="23">
        <v>0.13711583924349882</v>
      </c>
      <c r="E98" s="22">
        <v>224</v>
      </c>
      <c r="F98" s="22">
        <v>1434</v>
      </c>
      <c r="G98" s="23">
        <v>0.15620641562064155</v>
      </c>
      <c r="H98" s="22">
        <v>200</v>
      </c>
      <c r="I98" s="22">
        <v>1397</v>
      </c>
      <c r="J98" s="23">
        <v>0.14316392269148176</v>
      </c>
      <c r="K98" s="24">
        <v>-0.10714285714285714</v>
      </c>
      <c r="L98" s="36" t="s">
        <v>324</v>
      </c>
      <c r="M98" s="37">
        <v>0</v>
      </c>
      <c r="N98" s="38" t="s">
        <v>324</v>
      </c>
      <c r="O98" s="26">
        <v>0</v>
      </c>
      <c r="P98" s="25" t="s">
        <v>324</v>
      </c>
      <c r="Q98" s="26">
        <v>0</v>
      </c>
      <c r="R98" s="25" t="s">
        <v>323</v>
      </c>
      <c r="S98" s="39">
        <v>45412</v>
      </c>
      <c r="T98" s="41" t="s">
        <v>59</v>
      </c>
      <c r="U98" s="42">
        <f>45412*0.15</f>
        <v>6811.8</v>
      </c>
    </row>
    <row r="99" spans="1:21" x14ac:dyDescent="0.2">
      <c r="A99" s="21" t="s">
        <v>118</v>
      </c>
      <c r="B99" s="22">
        <v>483</v>
      </c>
      <c r="C99" s="22">
        <v>3864</v>
      </c>
      <c r="D99" s="23">
        <v>0.125</v>
      </c>
      <c r="E99" s="22">
        <v>457</v>
      </c>
      <c r="F99" s="22">
        <v>3598</v>
      </c>
      <c r="G99" s="23">
        <v>0.12701500833796553</v>
      </c>
      <c r="H99" s="22">
        <v>397</v>
      </c>
      <c r="I99" s="22">
        <v>3530</v>
      </c>
      <c r="J99" s="23">
        <v>0.11246458923512748</v>
      </c>
      <c r="K99" s="24">
        <v>-0.13129102844638948</v>
      </c>
      <c r="L99" s="36" t="s">
        <v>324</v>
      </c>
      <c r="M99" s="37">
        <v>0</v>
      </c>
      <c r="N99" s="38" t="s">
        <v>324</v>
      </c>
      <c r="O99" s="26">
        <v>0</v>
      </c>
      <c r="P99" s="25" t="s">
        <v>324</v>
      </c>
      <c r="Q99" s="26">
        <v>0</v>
      </c>
      <c r="R99" s="25" t="s">
        <v>324</v>
      </c>
      <c r="S99" s="39">
        <v>0</v>
      </c>
      <c r="T99" s="41"/>
      <c r="U99" s="42">
        <v>0</v>
      </c>
    </row>
    <row r="100" spans="1:21" x14ac:dyDescent="0.2">
      <c r="A100" s="21" t="s">
        <v>119</v>
      </c>
      <c r="B100" s="22">
        <v>96</v>
      </c>
      <c r="C100" s="22">
        <v>3080</v>
      </c>
      <c r="D100" s="23">
        <v>3.1168831168831169E-2</v>
      </c>
      <c r="E100" s="22">
        <v>114</v>
      </c>
      <c r="F100" s="22">
        <v>3319</v>
      </c>
      <c r="G100" s="23">
        <v>3.4347695088882191E-2</v>
      </c>
      <c r="H100" s="22">
        <v>87</v>
      </c>
      <c r="I100" s="22">
        <v>3250</v>
      </c>
      <c r="J100" s="23">
        <v>2.6769230769230771E-2</v>
      </c>
      <c r="K100" s="24">
        <v>-0.23684210526315788</v>
      </c>
      <c r="L100" s="36" t="s">
        <v>323</v>
      </c>
      <c r="M100" s="37">
        <v>96259</v>
      </c>
      <c r="N100" s="38" t="s">
        <v>324</v>
      </c>
      <c r="O100" s="26">
        <v>0</v>
      </c>
      <c r="P100" s="25" t="s">
        <v>324</v>
      </c>
      <c r="Q100" s="26">
        <v>0</v>
      </c>
      <c r="R100" s="25" t="s">
        <v>324</v>
      </c>
      <c r="S100" s="39">
        <v>0</v>
      </c>
      <c r="T100" s="41"/>
      <c r="U100" s="42">
        <v>96259</v>
      </c>
    </row>
    <row r="101" spans="1:21" x14ac:dyDescent="0.2">
      <c r="A101" s="21" t="s">
        <v>120</v>
      </c>
      <c r="B101" s="22">
        <v>55</v>
      </c>
      <c r="C101" s="22">
        <v>993</v>
      </c>
      <c r="D101" s="23">
        <v>5.53877139979859E-2</v>
      </c>
      <c r="E101" s="22">
        <v>68</v>
      </c>
      <c r="F101" s="22">
        <v>861</v>
      </c>
      <c r="G101" s="23">
        <v>7.8977932636469225E-2</v>
      </c>
      <c r="H101" s="22">
        <v>59</v>
      </c>
      <c r="I101" s="22">
        <v>842</v>
      </c>
      <c r="J101" s="23">
        <v>7.0071258907363418E-2</v>
      </c>
      <c r="K101" s="24">
        <v>-0.13235294117647059</v>
      </c>
      <c r="L101" s="36" t="s">
        <v>324</v>
      </c>
      <c r="M101" s="37">
        <v>0</v>
      </c>
      <c r="N101" s="38" t="s">
        <v>324</v>
      </c>
      <c r="O101" s="26">
        <v>0</v>
      </c>
      <c r="P101" s="25" t="s">
        <v>324</v>
      </c>
      <c r="Q101" s="26">
        <v>0</v>
      </c>
      <c r="R101" s="25" t="s">
        <v>324</v>
      </c>
      <c r="S101" s="39">
        <v>0</v>
      </c>
      <c r="T101" s="41"/>
      <c r="U101" s="42">
        <v>0</v>
      </c>
    </row>
    <row r="102" spans="1:21" x14ac:dyDescent="0.2">
      <c r="A102" s="21" t="s">
        <v>121</v>
      </c>
      <c r="B102" s="22">
        <v>360</v>
      </c>
      <c r="C102" s="22">
        <v>2082</v>
      </c>
      <c r="D102" s="23">
        <v>0.1729106628242075</v>
      </c>
      <c r="E102" s="22">
        <v>430</v>
      </c>
      <c r="F102" s="22">
        <v>2227</v>
      </c>
      <c r="G102" s="23">
        <v>0.19308486753480017</v>
      </c>
      <c r="H102" s="22">
        <v>398</v>
      </c>
      <c r="I102" s="22">
        <v>2170</v>
      </c>
      <c r="J102" s="23">
        <v>0.18341013824884791</v>
      </c>
      <c r="K102" s="24">
        <v>-7.441860465116279E-2</v>
      </c>
      <c r="L102" s="36" t="s">
        <v>324</v>
      </c>
      <c r="M102" s="37">
        <v>0</v>
      </c>
      <c r="N102" s="38" t="s">
        <v>324</v>
      </c>
      <c r="O102" s="26">
        <v>0</v>
      </c>
      <c r="P102" s="25" t="s">
        <v>324</v>
      </c>
      <c r="Q102" s="26">
        <v>0</v>
      </c>
      <c r="R102" s="25" t="s">
        <v>324</v>
      </c>
      <c r="S102" s="39">
        <v>0</v>
      </c>
      <c r="T102" s="41"/>
      <c r="U102" s="42">
        <v>0</v>
      </c>
    </row>
    <row r="103" spans="1:21" x14ac:dyDescent="0.2">
      <c r="A103" s="21" t="s">
        <v>122</v>
      </c>
      <c r="B103" s="22">
        <v>74</v>
      </c>
      <c r="C103" s="22">
        <v>3266</v>
      </c>
      <c r="D103" s="23">
        <v>2.2657685241886098E-2</v>
      </c>
      <c r="E103" s="22">
        <v>64</v>
      </c>
      <c r="F103" s="22">
        <v>2900</v>
      </c>
      <c r="G103" s="23">
        <v>2.2068965517241378E-2</v>
      </c>
      <c r="H103" s="22">
        <v>69</v>
      </c>
      <c r="I103" s="22">
        <v>2846</v>
      </c>
      <c r="J103" s="23">
        <v>2.4244553759662685E-2</v>
      </c>
      <c r="K103" s="24">
        <v>7.8125E-2</v>
      </c>
      <c r="L103" s="36" t="s">
        <v>323</v>
      </c>
      <c r="M103" s="37">
        <v>60962</v>
      </c>
      <c r="N103" s="38" t="s">
        <v>324</v>
      </c>
      <c r="O103" s="26">
        <v>0</v>
      </c>
      <c r="P103" s="25" t="s">
        <v>324</v>
      </c>
      <c r="Q103" s="26">
        <v>0</v>
      </c>
      <c r="R103" s="25" t="s">
        <v>324</v>
      </c>
      <c r="S103" s="39">
        <v>0</v>
      </c>
      <c r="T103" s="41"/>
      <c r="U103" s="42">
        <v>60962</v>
      </c>
    </row>
    <row r="104" spans="1:21" x14ac:dyDescent="0.2">
      <c r="A104" s="21" t="s">
        <v>123</v>
      </c>
      <c r="B104" s="22">
        <v>33</v>
      </c>
      <c r="C104" s="22">
        <v>665</v>
      </c>
      <c r="D104" s="23">
        <v>4.9624060150375938E-2</v>
      </c>
      <c r="E104" s="22">
        <v>46</v>
      </c>
      <c r="F104" s="22">
        <v>599</v>
      </c>
      <c r="G104" s="23">
        <v>7.6794657762938229E-2</v>
      </c>
      <c r="H104" s="22">
        <v>38</v>
      </c>
      <c r="I104" s="22">
        <v>586</v>
      </c>
      <c r="J104" s="23">
        <v>6.4846416382252553E-2</v>
      </c>
      <c r="K104" s="24">
        <v>-0.17391304347826086</v>
      </c>
      <c r="L104" s="36" t="s">
        <v>324</v>
      </c>
      <c r="M104" s="37">
        <v>0</v>
      </c>
      <c r="N104" s="38" t="s">
        <v>324</v>
      </c>
      <c r="O104" s="26">
        <v>0</v>
      </c>
      <c r="P104" s="25" t="s">
        <v>324</v>
      </c>
      <c r="Q104" s="26">
        <v>0</v>
      </c>
      <c r="R104" s="25" t="s">
        <v>324</v>
      </c>
      <c r="S104" s="39">
        <v>0</v>
      </c>
      <c r="T104" s="41"/>
      <c r="U104" s="42">
        <v>0</v>
      </c>
    </row>
    <row r="105" spans="1:21" x14ac:dyDescent="0.2">
      <c r="A105" s="21" t="s">
        <v>124</v>
      </c>
      <c r="B105" s="22">
        <v>27</v>
      </c>
      <c r="C105" s="22">
        <v>627</v>
      </c>
      <c r="D105" s="23">
        <v>4.3062200956937802E-2</v>
      </c>
      <c r="E105" s="22">
        <v>36</v>
      </c>
      <c r="F105" s="22">
        <v>616</v>
      </c>
      <c r="G105" s="23">
        <v>5.844155844155844E-2</v>
      </c>
      <c r="H105" s="22">
        <v>28</v>
      </c>
      <c r="I105" s="22">
        <v>599</v>
      </c>
      <c r="J105" s="23">
        <v>4.6744574290484141E-2</v>
      </c>
      <c r="K105" s="24">
        <v>-0.22222222222222221</v>
      </c>
      <c r="L105" s="36" t="s">
        <v>324</v>
      </c>
      <c r="M105" s="37">
        <v>0</v>
      </c>
      <c r="N105" s="38" t="s">
        <v>324</v>
      </c>
      <c r="O105" s="26">
        <v>0</v>
      </c>
      <c r="P105" s="25" t="s">
        <v>323</v>
      </c>
      <c r="Q105" s="26">
        <v>27715</v>
      </c>
      <c r="R105" s="25" t="s">
        <v>324</v>
      </c>
      <c r="S105" s="39">
        <v>0</v>
      </c>
      <c r="T105" s="41"/>
      <c r="U105" s="42">
        <v>27715</v>
      </c>
    </row>
    <row r="106" spans="1:21" x14ac:dyDescent="0.2">
      <c r="A106" s="21" t="s">
        <v>125</v>
      </c>
      <c r="B106" s="22">
        <v>111</v>
      </c>
      <c r="C106" s="22">
        <v>2325</v>
      </c>
      <c r="D106" s="23">
        <v>4.774193548387097E-2</v>
      </c>
      <c r="E106" s="22">
        <v>73</v>
      </c>
      <c r="F106" s="22">
        <v>2265</v>
      </c>
      <c r="G106" s="23">
        <v>3.2229580573951436E-2</v>
      </c>
      <c r="H106" s="22">
        <v>61</v>
      </c>
      <c r="I106" s="22">
        <v>2222</v>
      </c>
      <c r="J106" s="23">
        <v>2.7452745274527453E-2</v>
      </c>
      <c r="K106" s="24">
        <v>-0.16438356164383561</v>
      </c>
      <c r="L106" s="36" t="s">
        <v>323</v>
      </c>
      <c r="M106" s="37">
        <v>89426</v>
      </c>
      <c r="N106" s="38" t="s">
        <v>324</v>
      </c>
      <c r="O106" s="26">
        <v>0</v>
      </c>
      <c r="P106" s="25" t="s">
        <v>324</v>
      </c>
      <c r="Q106" s="26">
        <v>0</v>
      </c>
      <c r="R106" s="25" t="s">
        <v>324</v>
      </c>
      <c r="S106" s="39">
        <v>0</v>
      </c>
      <c r="T106" s="41"/>
      <c r="U106" s="42">
        <v>89426</v>
      </c>
    </row>
    <row r="107" spans="1:21" x14ac:dyDescent="0.2">
      <c r="A107" s="21" t="s">
        <v>126</v>
      </c>
      <c r="B107" s="22">
        <v>155</v>
      </c>
      <c r="C107" s="22">
        <v>3280</v>
      </c>
      <c r="D107" s="23">
        <v>4.725609756097561E-2</v>
      </c>
      <c r="E107" s="22">
        <v>232</v>
      </c>
      <c r="F107" s="22">
        <v>3220</v>
      </c>
      <c r="G107" s="23">
        <v>7.2049689440993783E-2</v>
      </c>
      <c r="H107" s="22">
        <v>142</v>
      </c>
      <c r="I107" s="22">
        <v>3134</v>
      </c>
      <c r="J107" s="23">
        <v>4.530950861518826E-2</v>
      </c>
      <c r="K107" s="24">
        <v>-0.38793103448275862</v>
      </c>
      <c r="L107" s="36" t="s">
        <v>324</v>
      </c>
      <c r="M107" s="37">
        <v>0</v>
      </c>
      <c r="N107" s="38" t="s">
        <v>324</v>
      </c>
      <c r="O107" s="26">
        <v>0</v>
      </c>
      <c r="P107" s="25" t="s">
        <v>323</v>
      </c>
      <c r="Q107" s="26">
        <v>190490</v>
      </c>
      <c r="R107" s="25" t="s">
        <v>324</v>
      </c>
      <c r="S107" s="39">
        <v>0</v>
      </c>
      <c r="T107" s="41"/>
      <c r="U107" s="42">
        <v>190490</v>
      </c>
    </row>
    <row r="108" spans="1:21" x14ac:dyDescent="0.2">
      <c r="A108" s="21" t="s">
        <v>127</v>
      </c>
      <c r="B108" s="22">
        <v>28</v>
      </c>
      <c r="C108" s="22">
        <v>893</v>
      </c>
      <c r="D108" s="23">
        <v>3.1354983202687571E-2</v>
      </c>
      <c r="E108" s="22">
        <v>51</v>
      </c>
      <c r="F108" s="22">
        <v>879</v>
      </c>
      <c r="G108" s="23">
        <v>5.8020477815699661E-2</v>
      </c>
      <c r="H108" s="22">
        <v>41</v>
      </c>
      <c r="I108" s="22">
        <v>859</v>
      </c>
      <c r="J108" s="23">
        <v>4.7729918509895226E-2</v>
      </c>
      <c r="K108" s="24">
        <v>-0.19607843137254902</v>
      </c>
      <c r="L108" s="36" t="s">
        <v>324</v>
      </c>
      <c r="M108" s="37">
        <v>0</v>
      </c>
      <c r="N108" s="38" t="s">
        <v>324</v>
      </c>
      <c r="O108" s="26">
        <v>0</v>
      </c>
      <c r="P108" s="25" t="s">
        <v>323</v>
      </c>
      <c r="Q108" s="26">
        <v>30343</v>
      </c>
      <c r="R108" s="25" t="s">
        <v>324</v>
      </c>
      <c r="S108" s="39">
        <v>0</v>
      </c>
      <c r="T108" s="41"/>
      <c r="U108" s="42">
        <v>30343</v>
      </c>
    </row>
    <row r="109" spans="1:21" x14ac:dyDescent="0.2">
      <c r="A109" s="21" t="s">
        <v>128</v>
      </c>
      <c r="B109" s="22">
        <v>4</v>
      </c>
      <c r="C109" s="22">
        <v>48</v>
      </c>
      <c r="D109" s="23">
        <v>8.3333333333333329E-2</v>
      </c>
      <c r="E109" s="22">
        <v>4</v>
      </c>
      <c r="F109" s="22">
        <v>44</v>
      </c>
      <c r="G109" s="23">
        <v>9.0909090909090912E-2</v>
      </c>
      <c r="H109" s="22">
        <v>2</v>
      </c>
      <c r="I109" s="22">
        <v>43</v>
      </c>
      <c r="J109" s="23">
        <v>4.6511627906976744E-2</v>
      </c>
      <c r="K109" s="24">
        <v>-0.5</v>
      </c>
      <c r="L109" s="36" t="s">
        <v>324</v>
      </c>
      <c r="M109" s="37">
        <v>0</v>
      </c>
      <c r="N109" s="38" t="s">
        <v>324</v>
      </c>
      <c r="O109" s="26">
        <v>0</v>
      </c>
      <c r="P109" s="25" t="s">
        <v>324</v>
      </c>
      <c r="Q109" s="26">
        <v>0</v>
      </c>
      <c r="R109" s="25" t="s">
        <v>324</v>
      </c>
      <c r="S109" s="39">
        <v>0</v>
      </c>
      <c r="T109" s="41"/>
      <c r="U109" s="42">
        <v>0</v>
      </c>
    </row>
    <row r="110" spans="1:21" x14ac:dyDescent="0.2">
      <c r="A110" s="21" t="s">
        <v>129</v>
      </c>
      <c r="B110" s="22">
        <v>72</v>
      </c>
      <c r="C110" s="22">
        <v>2821</v>
      </c>
      <c r="D110" s="23">
        <v>2.5522864232541652E-2</v>
      </c>
      <c r="E110" s="22">
        <v>87</v>
      </c>
      <c r="F110" s="22">
        <v>2954</v>
      </c>
      <c r="G110" s="23">
        <v>2.9451591062965469E-2</v>
      </c>
      <c r="H110" s="22">
        <v>73</v>
      </c>
      <c r="I110" s="22">
        <v>2871</v>
      </c>
      <c r="J110" s="23">
        <v>2.5426680599094392E-2</v>
      </c>
      <c r="K110" s="24">
        <v>-0.16091954022988506</v>
      </c>
      <c r="L110" s="36" t="s">
        <v>323</v>
      </c>
      <c r="M110" s="37">
        <v>65131</v>
      </c>
      <c r="N110" s="38" t="s">
        <v>324</v>
      </c>
      <c r="O110" s="26">
        <v>0</v>
      </c>
      <c r="P110" s="25" t="s">
        <v>324</v>
      </c>
      <c r="Q110" s="26">
        <v>0</v>
      </c>
      <c r="R110" s="25" t="s">
        <v>324</v>
      </c>
      <c r="S110" s="39">
        <v>0</v>
      </c>
      <c r="T110" s="41"/>
      <c r="U110" s="42">
        <v>65131</v>
      </c>
    </row>
    <row r="111" spans="1:21" x14ac:dyDescent="0.2">
      <c r="A111" s="21" t="s">
        <v>130</v>
      </c>
      <c r="B111" s="22">
        <v>35</v>
      </c>
      <c r="C111" s="22">
        <v>1175</v>
      </c>
      <c r="D111" s="23">
        <v>2.9787234042553193E-2</v>
      </c>
      <c r="E111" s="22">
        <v>26</v>
      </c>
      <c r="F111" s="22">
        <v>1133</v>
      </c>
      <c r="G111" s="23">
        <v>2.2947925860547221E-2</v>
      </c>
      <c r="H111" s="22">
        <v>34</v>
      </c>
      <c r="I111" s="22">
        <v>1110</v>
      </c>
      <c r="J111" s="23">
        <v>3.063063063063063E-2</v>
      </c>
      <c r="K111" s="24">
        <v>0.30769230769230771</v>
      </c>
      <c r="L111" s="36" t="s">
        <v>324</v>
      </c>
      <c r="M111" s="37">
        <v>0</v>
      </c>
      <c r="N111" s="38" t="s">
        <v>324</v>
      </c>
      <c r="O111" s="26">
        <v>0</v>
      </c>
      <c r="P111" s="25" t="s">
        <v>324</v>
      </c>
      <c r="Q111" s="26">
        <v>0</v>
      </c>
      <c r="R111" s="25" t="s">
        <v>324</v>
      </c>
      <c r="S111" s="39">
        <v>0</v>
      </c>
      <c r="T111" s="41"/>
      <c r="U111" s="42">
        <v>0</v>
      </c>
    </row>
    <row r="112" spans="1:21" x14ac:dyDescent="0.2">
      <c r="A112" s="21" t="s">
        <v>131</v>
      </c>
      <c r="B112" s="22">
        <v>22</v>
      </c>
      <c r="C112" s="22">
        <v>390</v>
      </c>
      <c r="D112" s="23">
        <v>5.6410256410256411E-2</v>
      </c>
      <c r="E112" s="22">
        <v>16</v>
      </c>
      <c r="F112" s="22">
        <v>368</v>
      </c>
      <c r="G112" s="23">
        <v>4.3478260869565216E-2</v>
      </c>
      <c r="H112" s="22">
        <v>14</v>
      </c>
      <c r="I112" s="22">
        <v>360</v>
      </c>
      <c r="J112" s="23">
        <v>3.888888888888889E-2</v>
      </c>
      <c r="K112" s="24">
        <v>-0.125</v>
      </c>
      <c r="L112" s="36" t="s">
        <v>324</v>
      </c>
      <c r="M112" s="37">
        <v>0</v>
      </c>
      <c r="N112" s="38" t="s">
        <v>324</v>
      </c>
      <c r="O112" s="26">
        <v>0</v>
      </c>
      <c r="P112" s="25" t="s">
        <v>324</v>
      </c>
      <c r="Q112" s="26">
        <v>0</v>
      </c>
      <c r="R112" s="25" t="s">
        <v>324</v>
      </c>
      <c r="S112" s="39">
        <v>0</v>
      </c>
      <c r="T112" s="41"/>
      <c r="U112" s="42">
        <v>0</v>
      </c>
    </row>
    <row r="113" spans="1:21" x14ac:dyDescent="0.2">
      <c r="A113" s="21" t="s">
        <v>132</v>
      </c>
      <c r="B113" s="22">
        <v>1323</v>
      </c>
      <c r="C113" s="22">
        <v>9293</v>
      </c>
      <c r="D113" s="23">
        <v>0.14236522113418701</v>
      </c>
      <c r="E113" s="22">
        <v>1447</v>
      </c>
      <c r="F113" s="22">
        <v>9927</v>
      </c>
      <c r="G113" s="23">
        <v>0.14576407776770425</v>
      </c>
      <c r="H113" s="22">
        <v>1502</v>
      </c>
      <c r="I113" s="22">
        <v>9738</v>
      </c>
      <c r="J113" s="23">
        <v>0.15424111727254056</v>
      </c>
      <c r="K113" s="24">
        <v>3.8009675190048373E-2</v>
      </c>
      <c r="L113" s="36" t="s">
        <v>324</v>
      </c>
      <c r="M113" s="37">
        <v>0</v>
      </c>
      <c r="N113" s="38" t="s">
        <v>324</v>
      </c>
      <c r="O113" s="26">
        <v>0</v>
      </c>
      <c r="P113" s="25" t="s">
        <v>324</v>
      </c>
      <c r="Q113" s="26">
        <v>0</v>
      </c>
      <c r="R113" s="25" t="s">
        <v>324</v>
      </c>
      <c r="S113" s="39">
        <v>0</v>
      </c>
      <c r="T113" s="44"/>
      <c r="U113" s="42">
        <v>0</v>
      </c>
    </row>
    <row r="114" spans="1:21" x14ac:dyDescent="0.2">
      <c r="A114" s="21" t="s">
        <v>133</v>
      </c>
      <c r="B114" s="22">
        <v>16</v>
      </c>
      <c r="C114" s="22">
        <v>92</v>
      </c>
      <c r="D114" s="23">
        <v>0.17391304347826086</v>
      </c>
      <c r="E114" s="22">
        <v>16</v>
      </c>
      <c r="F114" s="22">
        <v>87</v>
      </c>
      <c r="G114" s="23">
        <v>0.18390804597701149</v>
      </c>
      <c r="H114" s="22">
        <v>12</v>
      </c>
      <c r="I114" s="22">
        <v>85</v>
      </c>
      <c r="J114" s="23">
        <v>0.14117647058823529</v>
      </c>
      <c r="K114" s="24">
        <v>-0.25</v>
      </c>
      <c r="L114" s="36" t="s">
        <v>324</v>
      </c>
      <c r="M114" s="37">
        <v>0</v>
      </c>
      <c r="N114" s="38" t="s">
        <v>324</v>
      </c>
      <c r="O114" s="26">
        <v>0</v>
      </c>
      <c r="P114" s="25" t="s">
        <v>324</v>
      </c>
      <c r="Q114" s="26">
        <v>0</v>
      </c>
      <c r="R114" s="25" t="s">
        <v>323</v>
      </c>
      <c r="S114" s="39">
        <v>3589</v>
      </c>
      <c r="T114" s="41" t="s">
        <v>59</v>
      </c>
      <c r="U114" s="42">
        <f>3589*0.15</f>
        <v>538.35</v>
      </c>
    </row>
    <row r="115" spans="1:21" x14ac:dyDescent="0.2">
      <c r="A115" s="21" t="s">
        <v>134</v>
      </c>
      <c r="B115" s="22">
        <v>72</v>
      </c>
      <c r="C115" s="22">
        <v>4193</v>
      </c>
      <c r="D115" s="23">
        <v>1.7171476269973767E-2</v>
      </c>
      <c r="E115" s="22">
        <v>111</v>
      </c>
      <c r="F115" s="22">
        <v>4717</v>
      </c>
      <c r="G115" s="23">
        <v>2.353190587237651E-2</v>
      </c>
      <c r="H115" s="22">
        <v>86</v>
      </c>
      <c r="I115" s="22">
        <v>4585</v>
      </c>
      <c r="J115" s="23">
        <v>1.8756815703380589E-2</v>
      </c>
      <c r="K115" s="24">
        <v>-0.22522522522522523</v>
      </c>
      <c r="L115" s="36" t="s">
        <v>323</v>
      </c>
      <c r="M115" s="37">
        <v>61275</v>
      </c>
      <c r="N115" s="38" t="s">
        <v>324</v>
      </c>
      <c r="O115" s="26">
        <v>0</v>
      </c>
      <c r="P115" s="25" t="s">
        <v>324</v>
      </c>
      <c r="Q115" s="26">
        <v>0</v>
      </c>
      <c r="R115" s="25" t="s">
        <v>324</v>
      </c>
      <c r="S115" s="39">
        <v>0</v>
      </c>
      <c r="T115" s="41"/>
      <c r="U115" s="42">
        <v>61275</v>
      </c>
    </row>
    <row r="116" spans="1:21" x14ac:dyDescent="0.2">
      <c r="A116" s="21" t="s">
        <v>135</v>
      </c>
      <c r="B116" s="22">
        <v>111</v>
      </c>
      <c r="C116" s="22">
        <v>1650</v>
      </c>
      <c r="D116" s="23">
        <v>6.7272727272727276E-2</v>
      </c>
      <c r="E116" s="22">
        <v>167</v>
      </c>
      <c r="F116" s="22">
        <v>1652</v>
      </c>
      <c r="G116" s="23">
        <v>0.10108958837772397</v>
      </c>
      <c r="H116" s="22">
        <v>120</v>
      </c>
      <c r="I116" s="22">
        <v>1622</v>
      </c>
      <c r="J116" s="23">
        <v>7.3982737361282372E-2</v>
      </c>
      <c r="K116" s="24">
        <v>-0.28143712574850299</v>
      </c>
      <c r="L116" s="36" t="s">
        <v>324</v>
      </c>
      <c r="M116" s="37">
        <v>0</v>
      </c>
      <c r="N116" s="38" t="s">
        <v>324</v>
      </c>
      <c r="O116" s="26">
        <v>0</v>
      </c>
      <c r="P116" s="25" t="s">
        <v>324</v>
      </c>
      <c r="Q116" s="26">
        <v>0</v>
      </c>
      <c r="R116" s="25" t="s">
        <v>324</v>
      </c>
      <c r="S116" s="39">
        <v>0</v>
      </c>
      <c r="T116" s="41"/>
      <c r="U116" s="42">
        <v>0</v>
      </c>
    </row>
    <row r="117" spans="1:21" x14ac:dyDescent="0.2">
      <c r="A117" s="21" t="s">
        <v>136</v>
      </c>
      <c r="B117" s="22">
        <v>16</v>
      </c>
      <c r="C117" s="22">
        <v>190</v>
      </c>
      <c r="D117" s="23">
        <v>8.4210526315789472E-2</v>
      </c>
      <c r="E117" s="22">
        <v>23</v>
      </c>
      <c r="F117" s="22">
        <v>192</v>
      </c>
      <c r="G117" s="23">
        <v>0.11979166666666667</v>
      </c>
      <c r="H117" s="22">
        <v>14</v>
      </c>
      <c r="I117" s="22">
        <v>187</v>
      </c>
      <c r="J117" s="23">
        <v>7.4866310160427801E-2</v>
      </c>
      <c r="K117" s="24">
        <v>-0.39130434782608697</v>
      </c>
      <c r="L117" s="36" t="s">
        <v>324</v>
      </c>
      <c r="M117" s="37">
        <v>0</v>
      </c>
      <c r="N117" s="38" t="s">
        <v>324</v>
      </c>
      <c r="O117" s="26">
        <v>0</v>
      </c>
      <c r="P117" s="25" t="s">
        <v>324</v>
      </c>
      <c r="Q117" s="26">
        <v>0</v>
      </c>
      <c r="R117" s="46" t="s">
        <v>324</v>
      </c>
      <c r="S117" s="39">
        <v>0</v>
      </c>
      <c r="T117" s="41"/>
      <c r="U117" s="42">
        <v>0</v>
      </c>
    </row>
    <row r="118" spans="1:21" x14ac:dyDescent="0.2">
      <c r="A118" s="21" t="s">
        <v>137</v>
      </c>
      <c r="B118" s="22">
        <v>68</v>
      </c>
      <c r="C118" s="22">
        <v>2807</v>
      </c>
      <c r="D118" s="23">
        <v>2.4225151407196294E-2</v>
      </c>
      <c r="E118" s="22">
        <v>82</v>
      </c>
      <c r="F118" s="22">
        <v>3001</v>
      </c>
      <c r="G118" s="23">
        <v>2.7324225258247251E-2</v>
      </c>
      <c r="H118" s="22">
        <v>62</v>
      </c>
      <c r="I118" s="22">
        <v>2945</v>
      </c>
      <c r="J118" s="23">
        <v>2.1052631578947368E-2</v>
      </c>
      <c r="K118" s="24">
        <v>-0.24390243902439024</v>
      </c>
      <c r="L118" s="36" t="s">
        <v>323</v>
      </c>
      <c r="M118" s="37">
        <v>59096</v>
      </c>
      <c r="N118" s="38" t="s">
        <v>324</v>
      </c>
      <c r="O118" s="26">
        <v>0</v>
      </c>
      <c r="P118" s="25" t="s">
        <v>324</v>
      </c>
      <c r="Q118" s="26">
        <v>0</v>
      </c>
      <c r="R118" s="25" t="s">
        <v>324</v>
      </c>
      <c r="S118" s="39">
        <v>0</v>
      </c>
      <c r="T118" s="41"/>
      <c r="U118" s="42">
        <v>59096</v>
      </c>
    </row>
    <row r="119" spans="1:21" x14ac:dyDescent="0.2">
      <c r="A119" s="21" t="s">
        <v>138</v>
      </c>
      <c r="B119" s="22">
        <v>1859</v>
      </c>
      <c r="C119" s="22">
        <v>6605</v>
      </c>
      <c r="D119" s="23">
        <v>0.28145344436033309</v>
      </c>
      <c r="E119" s="22">
        <v>2159</v>
      </c>
      <c r="F119" s="22">
        <v>6023</v>
      </c>
      <c r="G119" s="23">
        <v>0.35845923958160386</v>
      </c>
      <c r="H119" s="22">
        <v>1897</v>
      </c>
      <c r="I119" s="22">
        <v>5862</v>
      </c>
      <c r="J119" s="23">
        <v>0.32360968952575914</v>
      </c>
      <c r="K119" s="24">
        <v>-0.12135247799907364</v>
      </c>
      <c r="L119" s="36" t="s">
        <v>324</v>
      </c>
      <c r="M119" s="37">
        <v>0</v>
      </c>
      <c r="N119" s="38" t="s">
        <v>324</v>
      </c>
      <c r="O119" s="26">
        <v>0</v>
      </c>
      <c r="P119" s="25" t="s">
        <v>324</v>
      </c>
      <c r="Q119" s="26">
        <v>0</v>
      </c>
      <c r="R119" s="25" t="s">
        <v>324</v>
      </c>
      <c r="S119" s="39">
        <v>0</v>
      </c>
      <c r="T119" s="41"/>
      <c r="U119" s="42">
        <v>0</v>
      </c>
    </row>
    <row r="120" spans="1:21" x14ac:dyDescent="0.2">
      <c r="A120" s="21" t="s">
        <v>28</v>
      </c>
      <c r="B120" s="22">
        <v>211</v>
      </c>
      <c r="C120" s="22">
        <v>1469</v>
      </c>
      <c r="D120" s="23">
        <v>0.14363512593601088</v>
      </c>
      <c r="E120" s="22">
        <v>217</v>
      </c>
      <c r="F120" s="22">
        <v>1558</v>
      </c>
      <c r="G120" s="23">
        <v>0.13928112965340181</v>
      </c>
      <c r="H120" s="22">
        <v>232</v>
      </c>
      <c r="I120" s="22">
        <v>1497</v>
      </c>
      <c r="J120" s="23">
        <v>0.15497661990647962</v>
      </c>
      <c r="K120" s="24">
        <v>6.9124423963133647E-2</v>
      </c>
      <c r="L120" s="36" t="s">
        <v>324</v>
      </c>
      <c r="M120" s="37">
        <v>0</v>
      </c>
      <c r="N120" s="38" t="s">
        <v>324</v>
      </c>
      <c r="O120" s="26">
        <v>0</v>
      </c>
      <c r="P120" s="25" t="s">
        <v>324</v>
      </c>
      <c r="Q120" s="26">
        <v>0</v>
      </c>
      <c r="R120" s="25" t="s">
        <v>324</v>
      </c>
      <c r="S120" s="39">
        <v>0</v>
      </c>
      <c r="T120" s="41"/>
      <c r="U120" s="42">
        <v>0</v>
      </c>
    </row>
    <row r="121" spans="1:21" x14ac:dyDescent="0.2">
      <c r="A121" s="21" t="s">
        <v>139</v>
      </c>
      <c r="B121" s="22">
        <v>57</v>
      </c>
      <c r="C121" s="22">
        <v>1091</v>
      </c>
      <c r="D121" s="23">
        <v>5.2245646196150318E-2</v>
      </c>
      <c r="E121" s="22">
        <v>59</v>
      </c>
      <c r="F121" s="22">
        <v>1043</v>
      </c>
      <c r="G121" s="23">
        <v>5.6567593480345159E-2</v>
      </c>
      <c r="H121" s="22">
        <v>43</v>
      </c>
      <c r="I121" s="22">
        <v>1021</v>
      </c>
      <c r="J121" s="23">
        <v>4.2115572967678747E-2</v>
      </c>
      <c r="K121" s="24">
        <v>-0.2711864406779661</v>
      </c>
      <c r="L121" s="36" t="s">
        <v>324</v>
      </c>
      <c r="M121" s="37">
        <v>0</v>
      </c>
      <c r="N121" s="38" t="s">
        <v>324</v>
      </c>
      <c r="O121" s="26">
        <v>0</v>
      </c>
      <c r="P121" s="25" t="s">
        <v>323</v>
      </c>
      <c r="Q121" s="26">
        <v>54921</v>
      </c>
      <c r="R121" s="25" t="s">
        <v>324</v>
      </c>
      <c r="S121" s="39">
        <v>0</v>
      </c>
      <c r="T121" s="41"/>
      <c r="U121" s="42">
        <v>54921</v>
      </c>
    </row>
    <row r="122" spans="1:21" x14ac:dyDescent="0.2">
      <c r="A122" s="21" t="s">
        <v>140</v>
      </c>
      <c r="B122" s="22">
        <v>100</v>
      </c>
      <c r="C122" s="22">
        <v>3796</v>
      </c>
      <c r="D122" s="23">
        <v>2.6343519494204427E-2</v>
      </c>
      <c r="E122" s="22">
        <v>126</v>
      </c>
      <c r="F122" s="22">
        <v>4260</v>
      </c>
      <c r="G122" s="23">
        <v>2.9577464788732393E-2</v>
      </c>
      <c r="H122" s="22">
        <v>129</v>
      </c>
      <c r="I122" s="22">
        <v>4181</v>
      </c>
      <c r="J122" s="23">
        <v>3.0853862712269791E-2</v>
      </c>
      <c r="K122" s="24">
        <v>2.3809523809523808E-2</v>
      </c>
      <c r="L122" s="36" t="s">
        <v>324</v>
      </c>
      <c r="M122" s="37">
        <v>0</v>
      </c>
      <c r="N122" s="38" t="s">
        <v>324</v>
      </c>
      <c r="O122" s="26">
        <v>0</v>
      </c>
      <c r="P122" s="25" t="s">
        <v>324</v>
      </c>
      <c r="Q122" s="26">
        <v>0</v>
      </c>
      <c r="R122" s="25" t="s">
        <v>324</v>
      </c>
      <c r="S122" s="39">
        <v>0</v>
      </c>
      <c r="T122" s="41"/>
      <c r="U122" s="42">
        <v>0</v>
      </c>
    </row>
    <row r="123" spans="1:21" x14ac:dyDescent="0.2">
      <c r="A123" s="21" t="s">
        <v>141</v>
      </c>
      <c r="B123" s="22">
        <v>211</v>
      </c>
      <c r="C123" s="22">
        <v>3127</v>
      </c>
      <c r="D123" s="23">
        <v>6.747681483850336E-2</v>
      </c>
      <c r="E123" s="22">
        <v>210</v>
      </c>
      <c r="F123" s="22">
        <v>2902</v>
      </c>
      <c r="G123" s="23">
        <v>7.2363886974500344E-2</v>
      </c>
      <c r="H123" s="22">
        <v>203</v>
      </c>
      <c r="I123" s="22">
        <v>2848</v>
      </c>
      <c r="J123" s="23">
        <v>7.127808988764045E-2</v>
      </c>
      <c r="K123" s="24">
        <v>-3.3333333333333333E-2</v>
      </c>
      <c r="L123" s="36" t="s">
        <v>324</v>
      </c>
      <c r="M123" s="37">
        <v>0</v>
      </c>
      <c r="N123" s="38" t="s">
        <v>324</v>
      </c>
      <c r="O123" s="26">
        <v>0</v>
      </c>
      <c r="P123" s="25" t="s">
        <v>324</v>
      </c>
      <c r="Q123" s="26">
        <v>0</v>
      </c>
      <c r="R123" s="25" t="s">
        <v>324</v>
      </c>
      <c r="S123" s="39">
        <v>0</v>
      </c>
      <c r="T123" s="41"/>
      <c r="U123" s="42">
        <v>0</v>
      </c>
    </row>
    <row r="124" spans="1:21" x14ac:dyDescent="0.2">
      <c r="A124" s="21" t="s">
        <v>142</v>
      </c>
      <c r="B124" s="22">
        <v>86</v>
      </c>
      <c r="C124" s="22">
        <v>1230</v>
      </c>
      <c r="D124" s="23">
        <v>6.9918699186991867E-2</v>
      </c>
      <c r="E124" s="22">
        <v>76</v>
      </c>
      <c r="F124" s="22">
        <v>947</v>
      </c>
      <c r="G124" s="23">
        <v>8.0253431890179514E-2</v>
      </c>
      <c r="H124" s="22">
        <v>90</v>
      </c>
      <c r="I124" s="22">
        <v>921</v>
      </c>
      <c r="J124" s="23">
        <v>9.7719869706840393E-2</v>
      </c>
      <c r="K124" s="24">
        <v>0.18421052631578946</v>
      </c>
      <c r="L124" s="36" t="s">
        <v>324</v>
      </c>
      <c r="M124" s="37">
        <v>0</v>
      </c>
      <c r="N124" s="38" t="s">
        <v>324</v>
      </c>
      <c r="O124" s="26">
        <v>0</v>
      </c>
      <c r="P124" s="25" t="s">
        <v>324</v>
      </c>
      <c r="Q124" s="26">
        <v>0</v>
      </c>
      <c r="R124" s="25" t="s">
        <v>324</v>
      </c>
      <c r="S124" s="39">
        <v>0</v>
      </c>
      <c r="T124" s="41"/>
      <c r="U124" s="42">
        <v>0</v>
      </c>
    </row>
    <row r="125" spans="1:21" x14ac:dyDescent="0.2">
      <c r="A125" s="21" t="s">
        <v>143</v>
      </c>
      <c r="B125" s="22">
        <v>99</v>
      </c>
      <c r="C125" s="22">
        <v>2089</v>
      </c>
      <c r="D125" s="23">
        <v>4.7391096218286265E-2</v>
      </c>
      <c r="E125" s="22">
        <v>100</v>
      </c>
      <c r="F125" s="22">
        <v>1841</v>
      </c>
      <c r="G125" s="23">
        <v>5.4318305268875614E-2</v>
      </c>
      <c r="H125" s="22">
        <v>84</v>
      </c>
      <c r="I125" s="22">
        <v>1806</v>
      </c>
      <c r="J125" s="23">
        <v>4.6511627906976744E-2</v>
      </c>
      <c r="K125" s="24">
        <v>-0.16</v>
      </c>
      <c r="L125" s="36" t="s">
        <v>324</v>
      </c>
      <c r="M125" s="37">
        <v>0</v>
      </c>
      <c r="N125" s="38" t="s">
        <v>324</v>
      </c>
      <c r="O125" s="26">
        <v>0</v>
      </c>
      <c r="P125" s="25" t="s">
        <v>323</v>
      </c>
      <c r="Q125" s="26">
        <v>82332</v>
      </c>
      <c r="R125" s="25" t="s">
        <v>324</v>
      </c>
      <c r="S125" s="39">
        <v>0</v>
      </c>
      <c r="T125" s="41"/>
      <c r="U125" s="42">
        <v>82332</v>
      </c>
    </row>
    <row r="126" spans="1:21" x14ac:dyDescent="0.2">
      <c r="A126" s="21" t="s">
        <v>144</v>
      </c>
      <c r="B126" s="22">
        <v>65</v>
      </c>
      <c r="C126" s="22">
        <v>2660</v>
      </c>
      <c r="D126" s="23">
        <v>2.4436090225563908E-2</v>
      </c>
      <c r="E126" s="22">
        <v>97</v>
      </c>
      <c r="F126" s="22">
        <v>2704</v>
      </c>
      <c r="G126" s="23">
        <v>3.587278106508876E-2</v>
      </c>
      <c r="H126" s="22">
        <v>79</v>
      </c>
      <c r="I126" s="22">
        <v>2656</v>
      </c>
      <c r="J126" s="23">
        <v>2.9743975903614456E-2</v>
      </c>
      <c r="K126" s="24">
        <v>-0.18556701030927836</v>
      </c>
      <c r="L126" s="36" t="s">
        <v>323</v>
      </c>
      <c r="M126" s="37">
        <v>56311</v>
      </c>
      <c r="N126" s="38" t="s">
        <v>324</v>
      </c>
      <c r="O126" s="26">
        <v>0</v>
      </c>
      <c r="P126" s="25" t="s">
        <v>324</v>
      </c>
      <c r="Q126" s="26">
        <v>0</v>
      </c>
      <c r="R126" s="25" t="s">
        <v>324</v>
      </c>
      <c r="S126" s="39">
        <v>0</v>
      </c>
      <c r="T126" s="41"/>
      <c r="U126" s="42">
        <v>56311</v>
      </c>
    </row>
    <row r="127" spans="1:21" x14ac:dyDescent="0.2">
      <c r="A127" s="21" t="s">
        <v>145</v>
      </c>
      <c r="B127" s="22">
        <v>48</v>
      </c>
      <c r="C127" s="22">
        <v>1202</v>
      </c>
      <c r="D127" s="23">
        <v>3.9933444259567387E-2</v>
      </c>
      <c r="E127" s="22">
        <v>68</v>
      </c>
      <c r="F127" s="22">
        <v>1245</v>
      </c>
      <c r="G127" s="23">
        <v>5.4618473895582331E-2</v>
      </c>
      <c r="H127" s="22">
        <v>72</v>
      </c>
      <c r="I127" s="22">
        <v>1210</v>
      </c>
      <c r="J127" s="23">
        <v>5.9504132231404959E-2</v>
      </c>
      <c r="K127" s="24">
        <v>5.8823529411764705E-2</v>
      </c>
      <c r="L127" s="36" t="s">
        <v>324</v>
      </c>
      <c r="M127" s="37">
        <v>0</v>
      </c>
      <c r="N127" s="38" t="s">
        <v>324</v>
      </c>
      <c r="O127" s="26">
        <v>0</v>
      </c>
      <c r="P127" s="25" t="s">
        <v>324</v>
      </c>
      <c r="Q127" s="26">
        <v>0</v>
      </c>
      <c r="R127" s="25" t="s">
        <v>324</v>
      </c>
      <c r="S127" s="39">
        <v>0</v>
      </c>
      <c r="T127" s="41"/>
      <c r="U127" s="42">
        <v>0</v>
      </c>
    </row>
    <row r="128" spans="1:21" x14ac:dyDescent="0.2">
      <c r="A128" s="21" t="s">
        <v>146</v>
      </c>
      <c r="B128" s="22">
        <v>3322</v>
      </c>
      <c r="C128" s="22">
        <v>14987</v>
      </c>
      <c r="D128" s="23">
        <v>0.22165877093481018</v>
      </c>
      <c r="E128" s="22">
        <v>3958</v>
      </c>
      <c r="F128" s="22">
        <v>16579</v>
      </c>
      <c r="G128" s="23">
        <v>0.23873575004523795</v>
      </c>
      <c r="H128" s="22">
        <v>3565</v>
      </c>
      <c r="I128" s="22">
        <v>16262</v>
      </c>
      <c r="J128" s="23">
        <v>0.219222727831755</v>
      </c>
      <c r="K128" s="24">
        <v>-9.9292572006063673E-2</v>
      </c>
      <c r="L128" s="36" t="s">
        <v>324</v>
      </c>
      <c r="M128" s="37">
        <v>0</v>
      </c>
      <c r="N128" s="38" t="s">
        <v>324</v>
      </c>
      <c r="O128" s="26">
        <v>0</v>
      </c>
      <c r="P128" s="25" t="s">
        <v>324</v>
      </c>
      <c r="Q128" s="26">
        <v>0</v>
      </c>
      <c r="R128" s="25" t="s">
        <v>324</v>
      </c>
      <c r="S128" s="39">
        <v>0</v>
      </c>
      <c r="T128" s="41"/>
      <c r="U128" s="42">
        <v>0</v>
      </c>
    </row>
    <row r="129" spans="1:21" x14ac:dyDescent="0.2">
      <c r="A129" s="21" t="s">
        <v>147</v>
      </c>
      <c r="B129" s="22">
        <v>59</v>
      </c>
      <c r="C129" s="22">
        <v>686</v>
      </c>
      <c r="D129" s="23">
        <v>8.600583090379009E-2</v>
      </c>
      <c r="E129" s="22">
        <v>68</v>
      </c>
      <c r="F129" s="22">
        <v>674</v>
      </c>
      <c r="G129" s="23">
        <v>0.10089020771513353</v>
      </c>
      <c r="H129" s="22">
        <v>53</v>
      </c>
      <c r="I129" s="22">
        <v>647</v>
      </c>
      <c r="J129" s="23">
        <v>8.1916537867078823E-2</v>
      </c>
      <c r="K129" s="24">
        <v>-0.22058823529411764</v>
      </c>
      <c r="L129" s="36" t="s">
        <v>324</v>
      </c>
      <c r="M129" s="37">
        <v>0</v>
      </c>
      <c r="N129" s="38" t="s">
        <v>324</v>
      </c>
      <c r="O129" s="26">
        <v>0</v>
      </c>
      <c r="P129" s="25" t="s">
        <v>324</v>
      </c>
      <c r="Q129" s="26">
        <v>0</v>
      </c>
      <c r="R129" s="25" t="s">
        <v>324</v>
      </c>
      <c r="S129" s="39">
        <v>0</v>
      </c>
      <c r="T129" s="41"/>
      <c r="U129" s="42">
        <v>0</v>
      </c>
    </row>
    <row r="130" spans="1:21" ht="12.75" hidden="1" customHeight="1" x14ac:dyDescent="0.2">
      <c r="A130" s="21" t="s">
        <v>148</v>
      </c>
      <c r="B130" s="22" t="e">
        <v>#N/A</v>
      </c>
      <c r="C130" s="22" t="e">
        <v>#N/A</v>
      </c>
      <c r="D130" s="23" t="e">
        <v>#N/A</v>
      </c>
      <c r="E130" s="22">
        <v>10</v>
      </c>
      <c r="F130" s="22">
        <v>122</v>
      </c>
      <c r="G130" s="23">
        <v>8.1967213114754092E-2</v>
      </c>
      <c r="H130" s="22">
        <v>8</v>
      </c>
      <c r="I130" s="22">
        <v>117</v>
      </c>
      <c r="J130" s="23">
        <v>6.8376068376068383E-2</v>
      </c>
      <c r="K130" s="24">
        <v>-0.2</v>
      </c>
      <c r="L130" s="36" t="e">
        <v>#N/A</v>
      </c>
      <c r="M130" s="37" t="e">
        <v>#N/A</v>
      </c>
      <c r="N130" s="38" t="e">
        <v>#N/A</v>
      </c>
      <c r="O130" s="26" t="e">
        <v>#N/A</v>
      </c>
      <c r="P130" s="25" t="e">
        <v>#N/A</v>
      </c>
      <c r="Q130" s="26" t="e">
        <v>#N/A</v>
      </c>
      <c r="R130" s="25" t="e">
        <v>#N/A</v>
      </c>
      <c r="S130" s="39" t="e">
        <v>#N/A</v>
      </c>
      <c r="T130" s="41"/>
      <c r="U130" s="42" t="e">
        <v>#N/A</v>
      </c>
    </row>
    <row r="131" spans="1:21" x14ac:dyDescent="0.2">
      <c r="A131" s="21" t="s">
        <v>149</v>
      </c>
      <c r="B131" s="22">
        <v>145</v>
      </c>
      <c r="C131" s="22">
        <v>1750</v>
      </c>
      <c r="D131" s="23">
        <v>8.2857142857142851E-2</v>
      </c>
      <c r="E131" s="22">
        <v>143</v>
      </c>
      <c r="F131" s="22">
        <v>1648</v>
      </c>
      <c r="G131" s="23">
        <v>8.6771844660194178E-2</v>
      </c>
      <c r="H131" s="22">
        <v>122</v>
      </c>
      <c r="I131" s="22">
        <v>1614</v>
      </c>
      <c r="J131" s="23">
        <v>7.5588599752168528E-2</v>
      </c>
      <c r="K131" s="24">
        <v>-0.14685314685314685</v>
      </c>
      <c r="L131" s="36" t="s">
        <v>324</v>
      </c>
      <c r="M131" s="37">
        <v>0</v>
      </c>
      <c r="N131" s="38" t="s">
        <v>324</v>
      </c>
      <c r="O131" s="26">
        <v>0</v>
      </c>
      <c r="P131" s="25" t="s">
        <v>324</v>
      </c>
      <c r="Q131" s="26">
        <v>0</v>
      </c>
      <c r="R131" s="25" t="s">
        <v>324</v>
      </c>
      <c r="S131" s="39">
        <v>0</v>
      </c>
      <c r="T131" s="41"/>
      <c r="U131" s="42">
        <v>0</v>
      </c>
    </row>
    <row r="132" spans="1:21" x14ac:dyDescent="0.2">
      <c r="A132" s="21" t="s">
        <v>150</v>
      </c>
      <c r="B132" s="22">
        <v>32</v>
      </c>
      <c r="C132" s="22">
        <v>637</v>
      </c>
      <c r="D132" s="23">
        <v>5.0235478806907381E-2</v>
      </c>
      <c r="E132" s="22">
        <v>55</v>
      </c>
      <c r="F132" s="22">
        <v>567</v>
      </c>
      <c r="G132" s="23">
        <v>9.700176366843033E-2</v>
      </c>
      <c r="H132" s="22">
        <v>47</v>
      </c>
      <c r="I132" s="22">
        <v>545</v>
      </c>
      <c r="J132" s="23">
        <v>8.6238532110091748E-2</v>
      </c>
      <c r="K132" s="24">
        <v>-0.14545454545454545</v>
      </c>
      <c r="L132" s="36" t="s">
        <v>324</v>
      </c>
      <c r="M132" s="37">
        <v>0</v>
      </c>
      <c r="N132" s="38" t="s">
        <v>324</v>
      </c>
      <c r="O132" s="26">
        <v>0</v>
      </c>
      <c r="P132" s="25" t="s">
        <v>324</v>
      </c>
      <c r="Q132" s="26">
        <v>0</v>
      </c>
      <c r="R132" s="25" t="s">
        <v>323</v>
      </c>
      <c r="S132" s="39">
        <v>21642</v>
      </c>
      <c r="T132" s="41" t="s">
        <v>59</v>
      </c>
      <c r="U132" s="42">
        <f>21642*0.15</f>
        <v>3246.2999999999997</v>
      </c>
    </row>
    <row r="133" spans="1:21" x14ac:dyDescent="0.2">
      <c r="A133" s="20" t="s">
        <v>151</v>
      </c>
      <c r="B133" s="22">
        <v>771</v>
      </c>
      <c r="C133" s="22">
        <v>6258</v>
      </c>
      <c r="D133" s="23">
        <v>0.12320230105465005</v>
      </c>
      <c r="E133" s="22">
        <v>939</v>
      </c>
      <c r="F133" s="22">
        <v>6622</v>
      </c>
      <c r="G133" s="23">
        <v>0.14180006040471158</v>
      </c>
      <c r="H133" s="22">
        <v>834</v>
      </c>
      <c r="I133" s="22">
        <v>6484</v>
      </c>
      <c r="J133" s="23">
        <v>0.12862430598396052</v>
      </c>
      <c r="K133" s="24">
        <v>-0.11182108626198083</v>
      </c>
      <c r="L133" s="36" t="s">
        <v>324</v>
      </c>
      <c r="M133" s="37">
        <v>0</v>
      </c>
      <c r="N133" s="38" t="s">
        <v>324</v>
      </c>
      <c r="O133" s="26">
        <v>0</v>
      </c>
      <c r="P133" s="25" t="s">
        <v>324</v>
      </c>
      <c r="Q133" s="26">
        <v>0</v>
      </c>
      <c r="R133" s="25" t="s">
        <v>323</v>
      </c>
      <c r="S133" s="39">
        <v>179174</v>
      </c>
      <c r="T133" s="44" t="s">
        <v>152</v>
      </c>
      <c r="U133" s="42">
        <f>179174*0.15</f>
        <v>26876.1</v>
      </c>
    </row>
    <row r="134" spans="1:21" x14ac:dyDescent="0.2">
      <c r="A134" s="21" t="s">
        <v>153</v>
      </c>
      <c r="B134" s="22">
        <v>9</v>
      </c>
      <c r="C134" s="22">
        <v>120</v>
      </c>
      <c r="D134" s="23">
        <v>7.4999999999999997E-2</v>
      </c>
      <c r="E134" s="22">
        <v>11</v>
      </c>
      <c r="F134" s="22">
        <v>117</v>
      </c>
      <c r="G134" s="23">
        <v>9.4017094017094016E-2</v>
      </c>
      <c r="H134" s="22">
        <v>8</v>
      </c>
      <c r="I134" s="22">
        <v>114</v>
      </c>
      <c r="J134" s="23">
        <v>7.0175438596491224E-2</v>
      </c>
      <c r="K134" s="24">
        <v>-0.27272727272727271</v>
      </c>
      <c r="L134" s="36" t="s">
        <v>324</v>
      </c>
      <c r="M134" s="37">
        <v>0</v>
      </c>
      <c r="N134" s="38" t="s">
        <v>323</v>
      </c>
      <c r="O134" s="26">
        <v>5528</v>
      </c>
      <c r="P134" s="25" t="s">
        <v>324</v>
      </c>
      <c r="Q134" s="26">
        <v>0</v>
      </c>
      <c r="R134" s="25" t="s">
        <v>324</v>
      </c>
      <c r="S134" s="39">
        <v>0</v>
      </c>
      <c r="T134" s="41"/>
      <c r="U134" s="42">
        <v>5528</v>
      </c>
    </row>
    <row r="135" spans="1:21" x14ac:dyDescent="0.2">
      <c r="A135" s="21" t="s">
        <v>154</v>
      </c>
      <c r="B135" s="22">
        <v>221</v>
      </c>
      <c r="C135" s="22">
        <v>6648</v>
      </c>
      <c r="D135" s="23">
        <v>3.3243080625752104E-2</v>
      </c>
      <c r="E135" s="22">
        <v>261</v>
      </c>
      <c r="F135" s="22">
        <v>7427</v>
      </c>
      <c r="G135" s="23">
        <v>3.5142049279655314E-2</v>
      </c>
      <c r="H135" s="22">
        <v>271</v>
      </c>
      <c r="I135" s="22">
        <v>7290</v>
      </c>
      <c r="J135" s="23">
        <v>3.7174211248285322E-2</v>
      </c>
      <c r="K135" s="24">
        <v>3.8314176245210725E-2</v>
      </c>
      <c r="L135" s="36" t="s">
        <v>324</v>
      </c>
      <c r="M135" s="37">
        <v>0</v>
      </c>
      <c r="N135" s="38" t="s">
        <v>324</v>
      </c>
      <c r="O135" s="26">
        <v>0</v>
      </c>
      <c r="P135" s="25" t="s">
        <v>324</v>
      </c>
      <c r="Q135" s="26">
        <v>0</v>
      </c>
      <c r="R135" s="25" t="s">
        <v>324</v>
      </c>
      <c r="S135" s="39">
        <v>0</v>
      </c>
      <c r="T135" s="41"/>
      <c r="U135" s="42">
        <v>0</v>
      </c>
    </row>
    <row r="136" spans="1:21" x14ac:dyDescent="0.2">
      <c r="A136" s="21" t="s">
        <v>155</v>
      </c>
      <c r="B136" s="22">
        <v>31</v>
      </c>
      <c r="C136" s="22">
        <v>938</v>
      </c>
      <c r="D136" s="23">
        <v>3.3049040511727079E-2</v>
      </c>
      <c r="E136" s="22">
        <v>30</v>
      </c>
      <c r="F136" s="22">
        <v>863</v>
      </c>
      <c r="G136" s="23">
        <v>3.4762456546929318E-2</v>
      </c>
      <c r="H136" s="22">
        <v>27</v>
      </c>
      <c r="I136" s="22">
        <v>847</v>
      </c>
      <c r="J136" s="23">
        <v>3.1877213695395513E-2</v>
      </c>
      <c r="K136" s="24">
        <v>-0.1</v>
      </c>
      <c r="L136" s="36" t="s">
        <v>324</v>
      </c>
      <c r="M136" s="37">
        <v>0</v>
      </c>
      <c r="N136" s="38" t="s">
        <v>324</v>
      </c>
      <c r="O136" s="26">
        <v>0</v>
      </c>
      <c r="P136" s="25" t="s">
        <v>324</v>
      </c>
      <c r="Q136" s="26">
        <v>0</v>
      </c>
      <c r="R136" s="25" t="s">
        <v>324</v>
      </c>
      <c r="S136" s="39">
        <v>0</v>
      </c>
      <c r="T136" s="41"/>
      <c r="U136" s="42">
        <v>0</v>
      </c>
    </row>
    <row r="137" spans="1:21" x14ac:dyDescent="0.2">
      <c r="A137" s="21" t="s">
        <v>156</v>
      </c>
      <c r="B137" s="22">
        <v>55</v>
      </c>
      <c r="C137" s="22">
        <v>1866</v>
      </c>
      <c r="D137" s="23">
        <v>2.9474812433011789E-2</v>
      </c>
      <c r="E137" s="22">
        <v>43</v>
      </c>
      <c r="F137" s="22">
        <v>1736</v>
      </c>
      <c r="G137" s="23">
        <v>2.4769585253456222E-2</v>
      </c>
      <c r="H137" s="22">
        <v>40</v>
      </c>
      <c r="I137" s="22">
        <v>1703</v>
      </c>
      <c r="J137" s="23">
        <v>2.3487962419260128E-2</v>
      </c>
      <c r="K137" s="24">
        <v>-6.9767441860465115E-2</v>
      </c>
      <c r="L137" s="36" t="s">
        <v>323</v>
      </c>
      <c r="M137" s="37">
        <v>43721</v>
      </c>
      <c r="N137" s="38" t="s">
        <v>324</v>
      </c>
      <c r="O137" s="26">
        <v>0</v>
      </c>
      <c r="P137" s="25" t="s">
        <v>324</v>
      </c>
      <c r="Q137" s="26">
        <v>0</v>
      </c>
      <c r="R137" s="25" t="s">
        <v>324</v>
      </c>
      <c r="S137" s="39">
        <v>0</v>
      </c>
      <c r="T137" s="41"/>
      <c r="U137" s="42">
        <v>43721</v>
      </c>
    </row>
    <row r="138" spans="1:21" x14ac:dyDescent="0.2">
      <c r="A138" s="21" t="s">
        <v>157</v>
      </c>
      <c r="B138" s="22">
        <v>55</v>
      </c>
      <c r="C138" s="22">
        <v>1789</v>
      </c>
      <c r="D138" s="23">
        <v>3.0743432084963666E-2</v>
      </c>
      <c r="E138" s="22">
        <v>52</v>
      </c>
      <c r="F138" s="22">
        <v>1778</v>
      </c>
      <c r="G138" s="23">
        <v>2.9246344206974129E-2</v>
      </c>
      <c r="H138" s="22">
        <v>58</v>
      </c>
      <c r="I138" s="22">
        <v>1746</v>
      </c>
      <c r="J138" s="23">
        <v>3.3218785796105384E-2</v>
      </c>
      <c r="K138" s="24">
        <v>0.11538461538461539</v>
      </c>
      <c r="L138" s="36" t="s">
        <v>324</v>
      </c>
      <c r="M138" s="37">
        <v>0</v>
      </c>
      <c r="N138" s="38" t="s">
        <v>324</v>
      </c>
      <c r="O138" s="26">
        <v>0</v>
      </c>
      <c r="P138" s="25" t="s">
        <v>324</v>
      </c>
      <c r="Q138" s="26">
        <v>0</v>
      </c>
      <c r="R138" s="25" t="s">
        <v>324</v>
      </c>
      <c r="S138" s="39">
        <v>0</v>
      </c>
      <c r="T138" s="41"/>
      <c r="U138" s="42">
        <v>0</v>
      </c>
    </row>
    <row r="139" spans="1:21" x14ac:dyDescent="0.2">
      <c r="A139" s="21" t="s">
        <v>158</v>
      </c>
      <c r="B139" s="22">
        <v>96</v>
      </c>
      <c r="C139" s="22">
        <v>2904</v>
      </c>
      <c r="D139" s="23">
        <v>3.3057851239669422E-2</v>
      </c>
      <c r="E139" s="22">
        <v>144</v>
      </c>
      <c r="F139" s="22">
        <v>3050</v>
      </c>
      <c r="G139" s="23">
        <v>4.7213114754098361E-2</v>
      </c>
      <c r="H139" s="22">
        <v>88</v>
      </c>
      <c r="I139" s="22">
        <v>2969</v>
      </c>
      <c r="J139" s="23">
        <v>2.9639609296059279E-2</v>
      </c>
      <c r="K139" s="24">
        <v>-0.3888888888888889</v>
      </c>
      <c r="L139" s="36" t="s">
        <v>324</v>
      </c>
      <c r="M139" s="37">
        <v>0</v>
      </c>
      <c r="N139" s="38" t="s">
        <v>324</v>
      </c>
      <c r="O139" s="26">
        <v>0</v>
      </c>
      <c r="P139" s="25" t="s">
        <v>323</v>
      </c>
      <c r="Q139" s="26">
        <v>125949</v>
      </c>
      <c r="R139" s="25" t="s">
        <v>324</v>
      </c>
      <c r="S139" s="39">
        <v>0</v>
      </c>
      <c r="T139" s="41"/>
      <c r="U139" s="42">
        <v>125949</v>
      </c>
    </row>
    <row r="140" spans="1:21" x14ac:dyDescent="0.2">
      <c r="A140" s="21" t="s">
        <v>159</v>
      </c>
      <c r="B140" s="22">
        <v>3213</v>
      </c>
      <c r="C140" s="22">
        <v>17109</v>
      </c>
      <c r="D140" s="23">
        <v>0.18779589689637033</v>
      </c>
      <c r="E140" s="22">
        <v>3309</v>
      </c>
      <c r="F140" s="22">
        <v>17685</v>
      </c>
      <c r="G140" s="23">
        <v>0.18710771840542834</v>
      </c>
      <c r="H140" s="22">
        <v>3531</v>
      </c>
      <c r="I140" s="22">
        <v>17358</v>
      </c>
      <c r="J140" s="23">
        <v>0.20342205323193915</v>
      </c>
      <c r="K140" s="24">
        <v>6.708975521305531E-2</v>
      </c>
      <c r="L140" s="36" t="s">
        <v>324</v>
      </c>
      <c r="M140" s="37">
        <v>0</v>
      </c>
      <c r="N140" s="38" t="s">
        <v>324</v>
      </c>
      <c r="O140" s="26">
        <v>0</v>
      </c>
      <c r="P140" s="25" t="s">
        <v>324</v>
      </c>
      <c r="Q140" s="26">
        <v>0</v>
      </c>
      <c r="R140" s="25" t="s">
        <v>324</v>
      </c>
      <c r="S140" s="39">
        <v>0</v>
      </c>
      <c r="T140" s="41"/>
      <c r="U140" s="42">
        <v>0</v>
      </c>
    </row>
    <row r="141" spans="1:21" x14ac:dyDescent="0.2">
      <c r="A141" s="21" t="s">
        <v>160</v>
      </c>
      <c r="B141" s="22">
        <v>289</v>
      </c>
      <c r="C141" s="22">
        <v>2828</v>
      </c>
      <c r="D141" s="23">
        <v>0.1021923620933522</v>
      </c>
      <c r="E141" s="22">
        <v>330</v>
      </c>
      <c r="F141" s="22">
        <v>2694</v>
      </c>
      <c r="G141" s="23">
        <v>0.12249443207126949</v>
      </c>
      <c r="H141" s="22">
        <v>229</v>
      </c>
      <c r="I141" s="22">
        <v>2622</v>
      </c>
      <c r="J141" s="23">
        <v>8.7337909992372231E-2</v>
      </c>
      <c r="K141" s="24">
        <v>-0.30606060606060603</v>
      </c>
      <c r="L141" s="36" t="s">
        <v>324</v>
      </c>
      <c r="M141" s="37">
        <v>0</v>
      </c>
      <c r="N141" s="38" t="s">
        <v>324</v>
      </c>
      <c r="O141" s="26">
        <v>0</v>
      </c>
      <c r="P141" s="25" t="s">
        <v>324</v>
      </c>
      <c r="Q141" s="26">
        <v>0</v>
      </c>
      <c r="R141" s="25" t="s">
        <v>324</v>
      </c>
      <c r="S141" s="39">
        <v>0</v>
      </c>
      <c r="T141" s="41"/>
      <c r="U141" s="42">
        <v>0</v>
      </c>
    </row>
    <row r="142" spans="1:21" x14ac:dyDescent="0.2">
      <c r="A142" s="21" t="s">
        <v>161</v>
      </c>
      <c r="B142" s="22">
        <v>102</v>
      </c>
      <c r="C142" s="22">
        <v>1662</v>
      </c>
      <c r="D142" s="23">
        <v>6.1371841155234655E-2</v>
      </c>
      <c r="E142" s="22">
        <v>146</v>
      </c>
      <c r="F142" s="22">
        <v>2029</v>
      </c>
      <c r="G142" s="23">
        <v>7.195662888122227E-2</v>
      </c>
      <c r="H142" s="22">
        <v>120</v>
      </c>
      <c r="I142" s="22">
        <v>1987</v>
      </c>
      <c r="J142" s="23">
        <v>6.0392551585304481E-2</v>
      </c>
      <c r="K142" s="24">
        <v>-0.17808219178082191</v>
      </c>
      <c r="L142" s="36" t="s">
        <v>324</v>
      </c>
      <c r="M142" s="37">
        <v>0</v>
      </c>
      <c r="N142" s="38" t="s">
        <v>324</v>
      </c>
      <c r="O142" s="26">
        <v>0</v>
      </c>
      <c r="P142" s="25" t="s">
        <v>324</v>
      </c>
      <c r="Q142" s="26">
        <v>0</v>
      </c>
      <c r="R142" s="25" t="s">
        <v>324</v>
      </c>
      <c r="S142" s="39">
        <v>0</v>
      </c>
      <c r="T142" s="41"/>
      <c r="U142" s="42">
        <v>0</v>
      </c>
    </row>
    <row r="143" spans="1:21" x14ac:dyDescent="0.2">
      <c r="A143" s="21" t="s">
        <v>162</v>
      </c>
      <c r="B143" s="22">
        <v>2750</v>
      </c>
      <c r="C143" s="22">
        <v>14995</v>
      </c>
      <c r="D143" s="23">
        <v>0.18339446482160721</v>
      </c>
      <c r="E143" s="22">
        <v>3361</v>
      </c>
      <c r="F143" s="22">
        <v>17461</v>
      </c>
      <c r="G143" s="23">
        <v>0.19248611190653456</v>
      </c>
      <c r="H143" s="22">
        <v>3440</v>
      </c>
      <c r="I143" s="22">
        <v>17128</v>
      </c>
      <c r="J143" s="23">
        <v>0.20084072863148061</v>
      </c>
      <c r="K143" s="24">
        <v>2.3504909253198453E-2</v>
      </c>
      <c r="L143" s="36" t="s">
        <v>324</v>
      </c>
      <c r="M143" s="37">
        <v>0</v>
      </c>
      <c r="N143" s="38" t="s">
        <v>324</v>
      </c>
      <c r="O143" s="26">
        <v>0</v>
      </c>
      <c r="P143" s="25" t="s">
        <v>324</v>
      </c>
      <c r="Q143" s="26">
        <v>0</v>
      </c>
      <c r="R143" s="25" t="s">
        <v>324</v>
      </c>
      <c r="S143" s="39">
        <v>0</v>
      </c>
      <c r="T143" s="41"/>
      <c r="U143" s="42">
        <v>0</v>
      </c>
    </row>
    <row r="144" spans="1:21" x14ac:dyDescent="0.2">
      <c r="A144" s="21" t="s">
        <v>163</v>
      </c>
      <c r="B144" s="22">
        <v>65</v>
      </c>
      <c r="C144" s="22">
        <v>2297</v>
      </c>
      <c r="D144" s="23">
        <v>2.8297779712668697E-2</v>
      </c>
      <c r="E144" s="22">
        <v>83</v>
      </c>
      <c r="F144" s="22">
        <v>2602</v>
      </c>
      <c r="G144" s="23">
        <v>3.1898539584934667E-2</v>
      </c>
      <c r="H144" s="22">
        <v>84</v>
      </c>
      <c r="I144" s="22">
        <v>2553</v>
      </c>
      <c r="J144" s="23">
        <v>3.2902467685076382E-2</v>
      </c>
      <c r="K144" s="24">
        <v>1.2048192771084338E-2</v>
      </c>
      <c r="L144" s="36" t="s">
        <v>324</v>
      </c>
      <c r="M144" s="37">
        <v>0</v>
      </c>
      <c r="N144" s="38" t="s">
        <v>324</v>
      </c>
      <c r="O144" s="26">
        <v>0</v>
      </c>
      <c r="P144" s="25" t="s">
        <v>324</v>
      </c>
      <c r="Q144" s="26">
        <v>0</v>
      </c>
      <c r="R144" s="25" t="s">
        <v>324</v>
      </c>
      <c r="S144" s="39">
        <v>0</v>
      </c>
      <c r="T144" s="41"/>
      <c r="U144" s="42">
        <v>0</v>
      </c>
    </row>
    <row r="145" spans="1:21" x14ac:dyDescent="0.2">
      <c r="A145" s="21" t="s">
        <v>164</v>
      </c>
      <c r="B145" s="22">
        <v>1125</v>
      </c>
      <c r="C145" s="22">
        <v>7786</v>
      </c>
      <c r="D145" s="23">
        <v>0.1444901104546622</v>
      </c>
      <c r="E145" s="22">
        <v>1161</v>
      </c>
      <c r="F145" s="22">
        <v>7920</v>
      </c>
      <c r="G145" s="23">
        <v>0.14659090909090908</v>
      </c>
      <c r="H145" s="22">
        <v>1158</v>
      </c>
      <c r="I145" s="22">
        <v>7773</v>
      </c>
      <c r="J145" s="23">
        <v>0.14897722886916248</v>
      </c>
      <c r="K145" s="24">
        <v>-2.5839793281653748E-3</v>
      </c>
      <c r="L145" s="36" t="s">
        <v>324</v>
      </c>
      <c r="M145" s="37">
        <v>0</v>
      </c>
      <c r="N145" s="38" t="s">
        <v>324</v>
      </c>
      <c r="O145" s="26">
        <v>0</v>
      </c>
      <c r="P145" s="25" t="s">
        <v>324</v>
      </c>
      <c r="Q145" s="26">
        <v>0</v>
      </c>
      <c r="R145" s="25" t="s">
        <v>323</v>
      </c>
      <c r="S145" s="39">
        <v>181839</v>
      </c>
      <c r="T145" s="41" t="s">
        <v>59</v>
      </c>
      <c r="U145" s="42">
        <f>181839*0.15</f>
        <v>27275.85</v>
      </c>
    </row>
    <row r="146" spans="1:21" x14ac:dyDescent="0.2">
      <c r="A146" s="21" t="s">
        <v>165</v>
      </c>
      <c r="B146" s="22">
        <v>54</v>
      </c>
      <c r="C146" s="22">
        <v>1552</v>
      </c>
      <c r="D146" s="23">
        <v>3.4793814432989692E-2</v>
      </c>
      <c r="E146" s="22">
        <v>74</v>
      </c>
      <c r="F146" s="22">
        <v>1598</v>
      </c>
      <c r="G146" s="23">
        <v>4.630788485607009E-2</v>
      </c>
      <c r="H146" s="22">
        <v>65</v>
      </c>
      <c r="I146" s="22">
        <v>1568</v>
      </c>
      <c r="J146" s="23">
        <v>4.1454081632653059E-2</v>
      </c>
      <c r="K146" s="24">
        <v>-0.12162162162162163</v>
      </c>
      <c r="L146" s="36" t="s">
        <v>324</v>
      </c>
      <c r="M146" s="37">
        <v>0</v>
      </c>
      <c r="N146" s="38" t="s">
        <v>324</v>
      </c>
      <c r="O146" s="26">
        <v>0</v>
      </c>
      <c r="P146" s="25" t="s">
        <v>324</v>
      </c>
      <c r="Q146" s="26">
        <v>0</v>
      </c>
      <c r="R146" s="25" t="s">
        <v>324</v>
      </c>
      <c r="S146" s="39">
        <v>0</v>
      </c>
      <c r="T146" s="41"/>
      <c r="U146" s="42">
        <v>0</v>
      </c>
    </row>
    <row r="147" spans="1:21" x14ac:dyDescent="0.2">
      <c r="A147" s="21" t="s">
        <v>166</v>
      </c>
      <c r="B147" s="22">
        <v>234</v>
      </c>
      <c r="C147" s="22">
        <v>5156</v>
      </c>
      <c r="D147" s="23">
        <v>4.538401861908456E-2</v>
      </c>
      <c r="E147" s="22">
        <v>208</v>
      </c>
      <c r="F147" s="22">
        <v>4360</v>
      </c>
      <c r="G147" s="23">
        <v>4.7706422018348627E-2</v>
      </c>
      <c r="H147" s="22">
        <v>231</v>
      </c>
      <c r="I147" s="22">
        <v>4289</v>
      </c>
      <c r="J147" s="23">
        <v>5.3858708323618561E-2</v>
      </c>
      <c r="K147" s="24">
        <v>0.11057692307692307</v>
      </c>
      <c r="L147" s="36" t="s">
        <v>324</v>
      </c>
      <c r="M147" s="37">
        <v>0</v>
      </c>
      <c r="N147" s="38" t="s">
        <v>324</v>
      </c>
      <c r="O147" s="26">
        <v>0</v>
      </c>
      <c r="P147" s="25" t="s">
        <v>324</v>
      </c>
      <c r="Q147" s="26">
        <v>0</v>
      </c>
      <c r="R147" s="25" t="s">
        <v>324</v>
      </c>
      <c r="S147" s="39">
        <v>0</v>
      </c>
      <c r="T147" s="41"/>
      <c r="U147" s="42">
        <v>0</v>
      </c>
    </row>
    <row r="148" spans="1:21" x14ac:dyDescent="0.2">
      <c r="A148" s="21" t="s">
        <v>167</v>
      </c>
      <c r="B148" s="22">
        <v>124</v>
      </c>
      <c r="C148" s="22">
        <v>3731</v>
      </c>
      <c r="D148" s="23">
        <v>3.3235057625301531E-2</v>
      </c>
      <c r="E148" s="22">
        <v>145</v>
      </c>
      <c r="F148" s="22">
        <v>3516</v>
      </c>
      <c r="G148" s="23">
        <v>4.1240045506257109E-2</v>
      </c>
      <c r="H148" s="22">
        <v>118</v>
      </c>
      <c r="I148" s="22">
        <v>3449</v>
      </c>
      <c r="J148" s="23">
        <v>3.4212815308785158E-2</v>
      </c>
      <c r="K148" s="24">
        <v>-0.18620689655172415</v>
      </c>
      <c r="L148" s="36" t="s">
        <v>324</v>
      </c>
      <c r="M148" s="37">
        <v>0</v>
      </c>
      <c r="N148" s="38" t="s">
        <v>324</v>
      </c>
      <c r="O148" s="26">
        <v>0</v>
      </c>
      <c r="P148" s="25" t="s">
        <v>324</v>
      </c>
      <c r="Q148" s="26">
        <v>0</v>
      </c>
      <c r="R148" s="25" t="s">
        <v>324</v>
      </c>
      <c r="S148" s="39">
        <v>0</v>
      </c>
      <c r="T148" s="41"/>
      <c r="U148" s="42">
        <v>0</v>
      </c>
    </row>
    <row r="149" spans="1:21" x14ac:dyDescent="0.2">
      <c r="A149" s="21" t="s">
        <v>168</v>
      </c>
      <c r="B149" s="22">
        <v>22</v>
      </c>
      <c r="C149" s="22">
        <v>421</v>
      </c>
      <c r="D149" s="23">
        <v>5.2256532066508314E-2</v>
      </c>
      <c r="E149" s="22">
        <v>31</v>
      </c>
      <c r="F149" s="22">
        <v>414</v>
      </c>
      <c r="G149" s="23">
        <v>7.4879227053140096E-2</v>
      </c>
      <c r="H149" s="22">
        <v>21</v>
      </c>
      <c r="I149" s="22">
        <v>402</v>
      </c>
      <c r="J149" s="23">
        <v>5.2238805970149252E-2</v>
      </c>
      <c r="K149" s="24">
        <v>-0.32258064516129031</v>
      </c>
      <c r="L149" s="36" t="s">
        <v>324</v>
      </c>
      <c r="M149" s="37">
        <v>0</v>
      </c>
      <c r="N149" s="38" t="s">
        <v>324</v>
      </c>
      <c r="O149" s="26">
        <v>0</v>
      </c>
      <c r="P149" s="25" t="s">
        <v>323</v>
      </c>
      <c r="Q149" s="26">
        <v>26377</v>
      </c>
      <c r="R149" s="25" t="s">
        <v>324</v>
      </c>
      <c r="S149" s="39">
        <v>0</v>
      </c>
      <c r="T149" s="41"/>
      <c r="U149" s="42">
        <v>26377</v>
      </c>
    </row>
    <row r="150" spans="1:21" x14ac:dyDescent="0.2">
      <c r="A150" s="21" t="s">
        <v>169</v>
      </c>
      <c r="B150" s="22">
        <v>665</v>
      </c>
      <c r="C150" s="22">
        <v>5658</v>
      </c>
      <c r="D150" s="23">
        <v>0.1175326970661011</v>
      </c>
      <c r="E150" s="22">
        <v>695</v>
      </c>
      <c r="F150" s="22">
        <v>5799</v>
      </c>
      <c r="G150" s="23">
        <v>0.11984824969822383</v>
      </c>
      <c r="H150" s="22">
        <v>788</v>
      </c>
      <c r="I150" s="22">
        <v>5692</v>
      </c>
      <c r="J150" s="23">
        <v>0.13843991567111735</v>
      </c>
      <c r="K150" s="24">
        <v>0.13381294964028778</v>
      </c>
      <c r="L150" s="36" t="s">
        <v>324</v>
      </c>
      <c r="M150" s="37">
        <v>0</v>
      </c>
      <c r="N150" s="38" t="s">
        <v>324</v>
      </c>
      <c r="O150" s="26">
        <v>0</v>
      </c>
      <c r="P150" s="25" t="s">
        <v>324</v>
      </c>
      <c r="Q150" s="26">
        <v>0</v>
      </c>
      <c r="R150" s="25" t="s">
        <v>324</v>
      </c>
      <c r="S150" s="39">
        <v>0</v>
      </c>
      <c r="T150" s="41"/>
      <c r="U150" s="42">
        <v>0</v>
      </c>
    </row>
    <row r="151" spans="1:21" x14ac:dyDescent="0.2">
      <c r="A151" s="21" t="s">
        <v>170</v>
      </c>
      <c r="B151" s="22">
        <v>175</v>
      </c>
      <c r="C151" s="22">
        <v>4453</v>
      </c>
      <c r="D151" s="23">
        <v>3.9299348753649224E-2</v>
      </c>
      <c r="E151" s="22">
        <v>179</v>
      </c>
      <c r="F151" s="22">
        <v>4051</v>
      </c>
      <c r="G151" s="23">
        <v>4.4186620587509259E-2</v>
      </c>
      <c r="H151" s="22">
        <v>141</v>
      </c>
      <c r="I151" s="22">
        <v>3937</v>
      </c>
      <c r="J151" s="23">
        <v>3.5814071628143256E-2</v>
      </c>
      <c r="K151" s="24">
        <v>-0.21229050279329609</v>
      </c>
      <c r="L151" s="36" t="s">
        <v>324</v>
      </c>
      <c r="M151" s="37">
        <v>0</v>
      </c>
      <c r="N151" s="38" t="s">
        <v>324</v>
      </c>
      <c r="O151" s="26">
        <v>0</v>
      </c>
      <c r="P151" s="25" t="s">
        <v>324</v>
      </c>
      <c r="Q151" s="26">
        <v>0</v>
      </c>
      <c r="R151" s="25" t="s">
        <v>324</v>
      </c>
      <c r="S151" s="39">
        <v>0</v>
      </c>
      <c r="T151" s="41"/>
      <c r="U151" s="42">
        <v>0</v>
      </c>
    </row>
    <row r="152" spans="1:21" x14ac:dyDescent="0.2">
      <c r="A152" s="21" t="s">
        <v>171</v>
      </c>
      <c r="B152" s="22">
        <v>62</v>
      </c>
      <c r="C152" s="22">
        <v>773</v>
      </c>
      <c r="D152" s="23">
        <v>8.0206985769728331E-2</v>
      </c>
      <c r="E152" s="22">
        <v>82</v>
      </c>
      <c r="F152" s="22">
        <v>926</v>
      </c>
      <c r="G152" s="23">
        <v>8.8552915766738655E-2</v>
      </c>
      <c r="H152" s="22">
        <v>69</v>
      </c>
      <c r="I152" s="22">
        <v>915</v>
      </c>
      <c r="J152" s="23">
        <v>7.5409836065573776E-2</v>
      </c>
      <c r="K152" s="24">
        <v>-0.15853658536585366</v>
      </c>
      <c r="L152" s="36" t="s">
        <v>324</v>
      </c>
      <c r="M152" s="37">
        <v>0</v>
      </c>
      <c r="N152" s="38" t="s">
        <v>324</v>
      </c>
      <c r="O152" s="26">
        <v>0</v>
      </c>
      <c r="P152" s="25" t="s">
        <v>324</v>
      </c>
      <c r="Q152" s="26">
        <v>0</v>
      </c>
      <c r="R152" s="25" t="s">
        <v>324</v>
      </c>
      <c r="S152" s="39">
        <v>0</v>
      </c>
      <c r="T152" s="41"/>
      <c r="U152" s="42">
        <v>0</v>
      </c>
    </row>
    <row r="153" spans="1:21" x14ac:dyDescent="0.2">
      <c r="A153" s="21" t="s">
        <v>172</v>
      </c>
      <c r="B153" s="22">
        <v>88</v>
      </c>
      <c r="C153" s="22">
        <v>2394</v>
      </c>
      <c r="D153" s="23">
        <v>3.6758563074352546E-2</v>
      </c>
      <c r="E153" s="22">
        <v>77</v>
      </c>
      <c r="F153" s="22">
        <v>2330</v>
      </c>
      <c r="G153" s="23">
        <v>3.3047210300429182E-2</v>
      </c>
      <c r="H153" s="22">
        <v>46</v>
      </c>
      <c r="I153" s="22">
        <v>2286</v>
      </c>
      <c r="J153" s="23">
        <v>2.0122484689413824E-2</v>
      </c>
      <c r="K153" s="24">
        <v>-0.40259740259740262</v>
      </c>
      <c r="L153" s="36" t="s">
        <v>323</v>
      </c>
      <c r="M153" s="37">
        <v>71493</v>
      </c>
      <c r="N153" s="38" t="s">
        <v>324</v>
      </c>
      <c r="O153" s="26">
        <v>0</v>
      </c>
      <c r="P153" s="25" t="s">
        <v>324</v>
      </c>
      <c r="Q153" s="26">
        <v>0</v>
      </c>
      <c r="R153" s="25" t="s">
        <v>324</v>
      </c>
      <c r="S153" s="39">
        <v>0</v>
      </c>
      <c r="T153" s="41"/>
      <c r="U153" s="42">
        <v>71493</v>
      </c>
    </row>
    <row r="154" spans="1:21" x14ac:dyDescent="0.2">
      <c r="A154" s="21" t="s">
        <v>173</v>
      </c>
      <c r="B154" s="22">
        <v>142</v>
      </c>
      <c r="C154" s="22">
        <v>1686</v>
      </c>
      <c r="D154" s="23">
        <v>8.4223013048635831E-2</v>
      </c>
      <c r="E154" s="22">
        <v>172</v>
      </c>
      <c r="F154" s="22">
        <v>1711</v>
      </c>
      <c r="G154" s="23">
        <v>0.1005260081823495</v>
      </c>
      <c r="H154" s="22">
        <v>150</v>
      </c>
      <c r="I154" s="22">
        <v>1643</v>
      </c>
      <c r="J154" s="23">
        <v>9.129640900791236E-2</v>
      </c>
      <c r="K154" s="24">
        <v>-0.12790697674418605</v>
      </c>
      <c r="L154" s="36" t="s">
        <v>324</v>
      </c>
      <c r="M154" s="37">
        <v>0</v>
      </c>
      <c r="N154" s="38" t="s">
        <v>324</v>
      </c>
      <c r="O154" s="26">
        <v>0</v>
      </c>
      <c r="P154" s="25" t="s">
        <v>324</v>
      </c>
      <c r="Q154" s="26">
        <v>0</v>
      </c>
      <c r="R154" s="25" t="s">
        <v>324</v>
      </c>
      <c r="S154" s="39">
        <v>0</v>
      </c>
      <c r="T154" s="41"/>
      <c r="U154" s="42">
        <v>0</v>
      </c>
    </row>
    <row r="155" spans="1:21" x14ac:dyDescent="0.2">
      <c r="A155" s="21" t="s">
        <v>174</v>
      </c>
      <c r="B155" s="22">
        <v>17</v>
      </c>
      <c r="C155" s="22">
        <v>454</v>
      </c>
      <c r="D155" s="23">
        <v>3.7444933920704845E-2</v>
      </c>
      <c r="E155" s="22">
        <v>22</v>
      </c>
      <c r="F155" s="22">
        <v>452</v>
      </c>
      <c r="G155" s="23">
        <v>4.8672566371681415E-2</v>
      </c>
      <c r="H155" s="22">
        <v>22</v>
      </c>
      <c r="I155" s="22">
        <v>439</v>
      </c>
      <c r="J155" s="23">
        <v>5.011389521640091E-2</v>
      </c>
      <c r="K155" s="24">
        <v>0</v>
      </c>
      <c r="L155" s="36" t="s">
        <v>324</v>
      </c>
      <c r="M155" s="37">
        <v>0</v>
      </c>
      <c r="N155" s="38" t="s">
        <v>324</v>
      </c>
      <c r="O155" s="26">
        <v>0</v>
      </c>
      <c r="P155" s="25" t="s">
        <v>324</v>
      </c>
      <c r="Q155" s="26">
        <v>0</v>
      </c>
      <c r="R155" s="25" t="s">
        <v>324</v>
      </c>
      <c r="S155" s="39">
        <v>0</v>
      </c>
      <c r="T155" s="41"/>
      <c r="U155" s="42">
        <v>0</v>
      </c>
    </row>
    <row r="156" spans="1:21" x14ac:dyDescent="0.2">
      <c r="A156" s="21" t="s">
        <v>175</v>
      </c>
      <c r="B156" s="22">
        <v>106</v>
      </c>
      <c r="C156" s="22">
        <v>1514</v>
      </c>
      <c r="D156" s="23">
        <v>7.0013210039630125E-2</v>
      </c>
      <c r="E156" s="22">
        <v>99</v>
      </c>
      <c r="F156" s="22">
        <v>1489</v>
      </c>
      <c r="G156" s="23">
        <v>6.6487575554063136E-2</v>
      </c>
      <c r="H156" s="22">
        <v>111</v>
      </c>
      <c r="I156" s="22">
        <v>1462</v>
      </c>
      <c r="J156" s="23">
        <v>7.5923392612859103E-2</v>
      </c>
      <c r="K156" s="24">
        <v>0.12121212121212122</v>
      </c>
      <c r="L156" s="36" t="s">
        <v>324</v>
      </c>
      <c r="M156" s="37">
        <v>0</v>
      </c>
      <c r="N156" s="38" t="s">
        <v>324</v>
      </c>
      <c r="O156" s="26">
        <v>0</v>
      </c>
      <c r="P156" s="25" t="s">
        <v>324</v>
      </c>
      <c r="Q156" s="26">
        <v>0</v>
      </c>
      <c r="R156" s="25" t="s">
        <v>324</v>
      </c>
      <c r="S156" s="39">
        <v>0</v>
      </c>
      <c r="T156" s="41"/>
      <c r="U156" s="42">
        <v>0</v>
      </c>
    </row>
    <row r="157" spans="1:21" x14ac:dyDescent="0.2">
      <c r="A157" s="21" t="s">
        <v>176</v>
      </c>
      <c r="B157" s="22">
        <v>54</v>
      </c>
      <c r="C157" s="22">
        <v>2993</v>
      </c>
      <c r="D157" s="23">
        <v>1.804209822920147E-2</v>
      </c>
      <c r="E157" s="22">
        <v>68</v>
      </c>
      <c r="F157" s="22">
        <v>2957</v>
      </c>
      <c r="G157" s="23">
        <v>2.2996280013527222E-2</v>
      </c>
      <c r="H157" s="22">
        <v>37</v>
      </c>
      <c r="I157" s="22">
        <v>2904</v>
      </c>
      <c r="J157" s="23">
        <v>1.2741046831955923E-2</v>
      </c>
      <c r="K157" s="24">
        <v>-0.45588235294117646</v>
      </c>
      <c r="L157" s="36" t="s">
        <v>323</v>
      </c>
      <c r="M157" s="37">
        <v>36467</v>
      </c>
      <c r="N157" s="38" t="s">
        <v>324</v>
      </c>
      <c r="O157" s="26">
        <v>0</v>
      </c>
      <c r="P157" s="25" t="s">
        <v>324</v>
      </c>
      <c r="Q157" s="26">
        <v>0</v>
      </c>
      <c r="R157" s="25" t="s">
        <v>324</v>
      </c>
      <c r="S157" s="39">
        <v>0</v>
      </c>
      <c r="T157" s="41"/>
      <c r="U157" s="42">
        <v>36467</v>
      </c>
    </row>
    <row r="158" spans="1:21" x14ac:dyDescent="0.2">
      <c r="A158" s="21" t="s">
        <v>177</v>
      </c>
      <c r="B158" s="22">
        <v>532</v>
      </c>
      <c r="C158" s="22">
        <v>6295</v>
      </c>
      <c r="D158" s="23">
        <v>8.4511517077045267E-2</v>
      </c>
      <c r="E158" s="22">
        <v>500</v>
      </c>
      <c r="F158" s="22">
        <v>5836</v>
      </c>
      <c r="G158" s="23">
        <v>8.5675119945167924E-2</v>
      </c>
      <c r="H158" s="22">
        <v>484</v>
      </c>
      <c r="I158" s="22">
        <v>5728</v>
      </c>
      <c r="J158" s="23">
        <v>8.4497206703910616E-2</v>
      </c>
      <c r="K158" s="24">
        <v>-3.2000000000000001E-2</v>
      </c>
      <c r="L158" s="36" t="s">
        <v>324</v>
      </c>
      <c r="M158" s="37">
        <v>0</v>
      </c>
      <c r="N158" s="38" t="s">
        <v>324</v>
      </c>
      <c r="O158" s="26">
        <v>0</v>
      </c>
      <c r="P158" s="25" t="s">
        <v>324</v>
      </c>
      <c r="Q158" s="26">
        <v>0</v>
      </c>
      <c r="R158" s="25" t="s">
        <v>324</v>
      </c>
      <c r="S158" s="39">
        <v>0</v>
      </c>
      <c r="T158" s="41"/>
      <c r="U158" s="42">
        <v>0</v>
      </c>
    </row>
    <row r="159" spans="1:21" x14ac:dyDescent="0.2">
      <c r="A159" s="21" t="s">
        <v>178</v>
      </c>
      <c r="B159" s="22">
        <v>62</v>
      </c>
      <c r="C159" s="22">
        <v>2744</v>
      </c>
      <c r="D159" s="23">
        <v>2.2594752186588921E-2</v>
      </c>
      <c r="E159" s="22">
        <v>71</v>
      </c>
      <c r="F159" s="22">
        <v>2443</v>
      </c>
      <c r="G159" s="23">
        <v>2.9062627916496112E-2</v>
      </c>
      <c r="H159" s="22">
        <v>55</v>
      </c>
      <c r="I159" s="22">
        <v>2399</v>
      </c>
      <c r="J159" s="23">
        <v>2.2926219258024176E-2</v>
      </c>
      <c r="K159" s="24">
        <v>-0.22535211267605634</v>
      </c>
      <c r="L159" s="36" t="s">
        <v>323</v>
      </c>
      <c r="M159" s="37">
        <v>54748</v>
      </c>
      <c r="N159" s="38" t="s">
        <v>324</v>
      </c>
      <c r="O159" s="26">
        <v>0</v>
      </c>
      <c r="P159" s="25" t="s">
        <v>324</v>
      </c>
      <c r="Q159" s="26">
        <v>0</v>
      </c>
      <c r="R159" s="25" t="s">
        <v>324</v>
      </c>
      <c r="S159" s="39">
        <v>0</v>
      </c>
      <c r="T159" s="41"/>
      <c r="U159" s="42">
        <v>54748</v>
      </c>
    </row>
    <row r="160" spans="1:21" x14ac:dyDescent="0.2">
      <c r="A160" s="21" t="s">
        <v>179</v>
      </c>
      <c r="B160" s="22">
        <v>154</v>
      </c>
      <c r="C160" s="22">
        <v>4259</v>
      </c>
      <c r="D160" s="23">
        <v>3.6158722704860292E-2</v>
      </c>
      <c r="E160" s="22">
        <v>173</v>
      </c>
      <c r="F160" s="22">
        <v>4610</v>
      </c>
      <c r="G160" s="23">
        <v>3.7527114967462041E-2</v>
      </c>
      <c r="H160" s="22">
        <v>166</v>
      </c>
      <c r="I160" s="22">
        <v>4525</v>
      </c>
      <c r="J160" s="23">
        <v>3.6685082872928175E-2</v>
      </c>
      <c r="K160" s="24">
        <v>-4.046242774566474E-2</v>
      </c>
      <c r="L160" s="36" t="s">
        <v>324</v>
      </c>
      <c r="M160" s="37">
        <v>0</v>
      </c>
      <c r="N160" s="38" t="s">
        <v>324</v>
      </c>
      <c r="O160" s="26">
        <v>0</v>
      </c>
      <c r="P160" s="25" t="s">
        <v>324</v>
      </c>
      <c r="Q160" s="26">
        <v>0</v>
      </c>
      <c r="R160" s="25" t="s">
        <v>324</v>
      </c>
      <c r="S160" s="39">
        <v>0</v>
      </c>
      <c r="T160" s="41"/>
      <c r="U160" s="42">
        <v>0</v>
      </c>
    </row>
    <row r="161" spans="1:21" x14ac:dyDescent="0.2">
      <c r="A161" s="21" t="s">
        <v>180</v>
      </c>
      <c r="B161" s="22">
        <v>105</v>
      </c>
      <c r="C161" s="22">
        <v>2804</v>
      </c>
      <c r="D161" s="23">
        <v>3.7446504992867335E-2</v>
      </c>
      <c r="E161" s="22">
        <v>94</v>
      </c>
      <c r="F161" s="22">
        <v>2637</v>
      </c>
      <c r="G161" s="23">
        <v>3.5646568069776258E-2</v>
      </c>
      <c r="H161" s="22">
        <v>61</v>
      </c>
      <c r="I161" s="22">
        <v>2582</v>
      </c>
      <c r="J161" s="23">
        <v>2.3625096824167312E-2</v>
      </c>
      <c r="K161" s="24">
        <v>-0.35106382978723405</v>
      </c>
      <c r="L161" s="36" t="s">
        <v>323</v>
      </c>
      <c r="M161" s="37">
        <v>78874</v>
      </c>
      <c r="N161" s="38" t="s">
        <v>324</v>
      </c>
      <c r="O161" s="26">
        <v>0</v>
      </c>
      <c r="P161" s="25" t="s">
        <v>324</v>
      </c>
      <c r="Q161" s="26">
        <v>0</v>
      </c>
      <c r="R161" s="25" t="s">
        <v>324</v>
      </c>
      <c r="S161" s="39">
        <v>0</v>
      </c>
      <c r="T161" s="41"/>
      <c r="U161" s="42">
        <v>78874</v>
      </c>
    </row>
    <row r="162" spans="1:21" x14ac:dyDescent="0.2">
      <c r="A162" s="21" t="s">
        <v>181</v>
      </c>
      <c r="B162" s="22">
        <v>846</v>
      </c>
      <c r="C162" s="22">
        <v>7995</v>
      </c>
      <c r="D162" s="23">
        <v>0.10581613508442776</v>
      </c>
      <c r="E162" s="22">
        <v>1011</v>
      </c>
      <c r="F162" s="22">
        <v>8306</v>
      </c>
      <c r="G162" s="23">
        <v>0.12171923910426198</v>
      </c>
      <c r="H162" s="22">
        <v>929</v>
      </c>
      <c r="I162" s="22">
        <v>8148</v>
      </c>
      <c r="J162" s="23">
        <v>0.11401570937653412</v>
      </c>
      <c r="K162" s="24">
        <v>-8.1107814045499507E-2</v>
      </c>
      <c r="L162" s="36" t="s">
        <v>324</v>
      </c>
      <c r="M162" s="37">
        <v>0</v>
      </c>
      <c r="N162" s="38" t="s">
        <v>324</v>
      </c>
      <c r="O162" s="26">
        <v>0</v>
      </c>
      <c r="P162" s="25" t="s">
        <v>324</v>
      </c>
      <c r="Q162" s="26">
        <v>0</v>
      </c>
      <c r="R162" s="25" t="s">
        <v>324</v>
      </c>
      <c r="S162" s="39">
        <v>0</v>
      </c>
      <c r="T162" s="40"/>
      <c r="U162" s="42">
        <v>0</v>
      </c>
    </row>
    <row r="163" spans="1:21" x14ac:dyDescent="0.2">
      <c r="A163" s="21" t="s">
        <v>182</v>
      </c>
      <c r="B163" s="22">
        <v>273</v>
      </c>
      <c r="C163" s="22">
        <v>3667</v>
      </c>
      <c r="D163" s="23">
        <v>7.4447777474775018E-2</v>
      </c>
      <c r="E163" s="22">
        <v>337</v>
      </c>
      <c r="F163" s="22">
        <v>3569</v>
      </c>
      <c r="G163" s="23">
        <v>9.4424208461753992E-2</v>
      </c>
      <c r="H163" s="22">
        <v>324</v>
      </c>
      <c r="I163" s="22">
        <v>3470</v>
      </c>
      <c r="J163" s="23">
        <v>9.3371757925072046E-2</v>
      </c>
      <c r="K163" s="24">
        <v>-3.857566765578635E-2</v>
      </c>
      <c r="L163" s="36" t="s">
        <v>324</v>
      </c>
      <c r="M163" s="37">
        <v>0</v>
      </c>
      <c r="N163" s="38" t="s">
        <v>324</v>
      </c>
      <c r="O163" s="26">
        <v>0</v>
      </c>
      <c r="P163" s="25" t="s">
        <v>324</v>
      </c>
      <c r="Q163" s="26">
        <v>0</v>
      </c>
      <c r="R163" s="25" t="s">
        <v>324</v>
      </c>
      <c r="S163" s="39">
        <v>0</v>
      </c>
      <c r="T163" s="41"/>
      <c r="U163" s="42">
        <v>0</v>
      </c>
    </row>
    <row r="164" spans="1:21" x14ac:dyDescent="0.2">
      <c r="A164" s="21" t="s">
        <v>183</v>
      </c>
      <c r="B164" s="22">
        <v>25</v>
      </c>
      <c r="C164" s="22">
        <v>768</v>
      </c>
      <c r="D164" s="23">
        <v>3.2552083333333336E-2</v>
      </c>
      <c r="E164" s="22">
        <v>32</v>
      </c>
      <c r="F164" s="22">
        <v>755</v>
      </c>
      <c r="G164" s="23">
        <v>4.2384105960264901E-2</v>
      </c>
      <c r="H164" s="22">
        <v>20</v>
      </c>
      <c r="I164" s="22">
        <v>741</v>
      </c>
      <c r="J164" s="23">
        <v>2.6990553306342781E-2</v>
      </c>
      <c r="K164" s="24">
        <v>-0.375</v>
      </c>
      <c r="L164" s="36" t="s">
        <v>323</v>
      </c>
      <c r="M164" s="37">
        <v>26393</v>
      </c>
      <c r="N164" s="38" t="s">
        <v>324</v>
      </c>
      <c r="O164" s="26">
        <v>0</v>
      </c>
      <c r="P164" s="25" t="s">
        <v>324</v>
      </c>
      <c r="Q164" s="26">
        <v>0</v>
      </c>
      <c r="R164" s="25" t="s">
        <v>324</v>
      </c>
      <c r="S164" s="39">
        <v>0</v>
      </c>
      <c r="T164" s="41"/>
      <c r="U164" s="42">
        <v>26393</v>
      </c>
    </row>
    <row r="165" spans="1:21" x14ac:dyDescent="0.2">
      <c r="A165" s="21" t="s">
        <v>184</v>
      </c>
      <c r="B165" s="22">
        <v>413</v>
      </c>
      <c r="C165" s="22">
        <v>4126</v>
      </c>
      <c r="D165" s="23">
        <v>0.10009694619486185</v>
      </c>
      <c r="E165" s="22">
        <v>532</v>
      </c>
      <c r="F165" s="22">
        <v>4620</v>
      </c>
      <c r="G165" s="23">
        <v>0.11515151515151516</v>
      </c>
      <c r="H165" s="22">
        <v>527</v>
      </c>
      <c r="I165" s="22">
        <v>4524</v>
      </c>
      <c r="J165" s="23">
        <v>0.11648983200707339</v>
      </c>
      <c r="K165" s="24">
        <v>-9.3984962406015032E-3</v>
      </c>
      <c r="L165" s="36" t="s">
        <v>324</v>
      </c>
      <c r="M165" s="37">
        <v>0</v>
      </c>
      <c r="N165" s="38" t="s">
        <v>324</v>
      </c>
      <c r="O165" s="26">
        <v>0</v>
      </c>
      <c r="P165" s="25" t="s">
        <v>324</v>
      </c>
      <c r="Q165" s="26">
        <v>0</v>
      </c>
      <c r="R165" s="25" t="s">
        <v>324</v>
      </c>
      <c r="S165" s="39">
        <v>0</v>
      </c>
      <c r="T165" s="41"/>
      <c r="U165" s="42">
        <v>0</v>
      </c>
    </row>
    <row r="166" spans="1:21" x14ac:dyDescent="0.2">
      <c r="A166" s="21" t="s">
        <v>185</v>
      </c>
      <c r="B166" s="22">
        <v>142</v>
      </c>
      <c r="C166" s="22">
        <v>1915</v>
      </c>
      <c r="D166" s="23">
        <v>7.4151436031331591E-2</v>
      </c>
      <c r="E166" s="22">
        <v>163</v>
      </c>
      <c r="F166" s="22">
        <v>1926</v>
      </c>
      <c r="G166" s="23">
        <v>8.4631360332294917E-2</v>
      </c>
      <c r="H166" s="22">
        <v>141</v>
      </c>
      <c r="I166" s="22">
        <v>1886</v>
      </c>
      <c r="J166" s="23">
        <v>7.4761399787910923E-2</v>
      </c>
      <c r="K166" s="24">
        <v>-0.13496932515337423</v>
      </c>
      <c r="L166" s="36" t="s">
        <v>324</v>
      </c>
      <c r="M166" s="37">
        <v>0</v>
      </c>
      <c r="N166" s="38" t="s">
        <v>324</v>
      </c>
      <c r="O166" s="26">
        <v>0</v>
      </c>
      <c r="P166" s="25" t="s">
        <v>324</v>
      </c>
      <c r="Q166" s="26">
        <v>0</v>
      </c>
      <c r="R166" s="25" t="s">
        <v>324</v>
      </c>
      <c r="S166" s="39">
        <v>0</v>
      </c>
      <c r="T166" s="41"/>
      <c r="U166" s="42">
        <v>0</v>
      </c>
    </row>
    <row r="167" spans="1:21" x14ac:dyDescent="0.2">
      <c r="A167" s="21" t="s">
        <v>186</v>
      </c>
      <c r="B167" s="22">
        <v>42</v>
      </c>
      <c r="C167" s="22">
        <v>1410</v>
      </c>
      <c r="D167" s="23">
        <v>2.9787234042553193E-2</v>
      </c>
      <c r="E167" s="22">
        <v>51</v>
      </c>
      <c r="F167" s="22">
        <v>1325</v>
      </c>
      <c r="G167" s="23">
        <v>3.8490566037735846E-2</v>
      </c>
      <c r="H167" s="22">
        <v>39</v>
      </c>
      <c r="I167" s="22">
        <v>1301</v>
      </c>
      <c r="J167" s="23">
        <v>2.997694081475788E-2</v>
      </c>
      <c r="K167" s="24">
        <v>-0.23529411764705882</v>
      </c>
      <c r="L167" s="36" t="s">
        <v>324</v>
      </c>
      <c r="M167" s="37">
        <v>0</v>
      </c>
      <c r="N167" s="38" t="s">
        <v>324</v>
      </c>
      <c r="O167" s="26">
        <v>0</v>
      </c>
      <c r="P167" s="25" t="s">
        <v>324</v>
      </c>
      <c r="Q167" s="26">
        <v>0</v>
      </c>
      <c r="R167" s="25" t="s">
        <v>324</v>
      </c>
      <c r="S167" s="39">
        <v>0</v>
      </c>
      <c r="T167" s="41"/>
      <c r="U167" s="42">
        <v>0</v>
      </c>
    </row>
    <row r="168" spans="1:21" x14ac:dyDescent="0.2">
      <c r="A168" s="21" t="s">
        <v>187</v>
      </c>
      <c r="B168" s="22">
        <v>125</v>
      </c>
      <c r="C168" s="22">
        <v>4877</v>
      </c>
      <c r="D168" s="23">
        <v>2.563051055977035E-2</v>
      </c>
      <c r="E168" s="22">
        <v>179</v>
      </c>
      <c r="F168" s="22">
        <v>5369</v>
      </c>
      <c r="G168" s="23">
        <v>3.3339541814118086E-2</v>
      </c>
      <c r="H168" s="22">
        <v>126</v>
      </c>
      <c r="I168" s="22">
        <v>5273</v>
      </c>
      <c r="J168" s="23">
        <v>2.3895315759529679E-2</v>
      </c>
      <c r="K168" s="24">
        <v>-0.29608938547486036</v>
      </c>
      <c r="L168" s="36" t="s">
        <v>323</v>
      </c>
      <c r="M168" s="37">
        <v>127035</v>
      </c>
      <c r="N168" s="38" t="s">
        <v>324</v>
      </c>
      <c r="O168" s="26">
        <v>0</v>
      </c>
      <c r="P168" s="25" t="s">
        <v>324</v>
      </c>
      <c r="Q168" s="26">
        <v>0</v>
      </c>
      <c r="R168" s="25" t="s">
        <v>324</v>
      </c>
      <c r="S168" s="39">
        <v>0</v>
      </c>
      <c r="T168" s="41"/>
      <c r="U168" s="42">
        <v>127035</v>
      </c>
    </row>
    <row r="169" spans="1:21" x14ac:dyDescent="0.2">
      <c r="A169" s="21" t="s">
        <v>188</v>
      </c>
      <c r="B169" s="22">
        <v>140</v>
      </c>
      <c r="C169" s="22">
        <v>1199</v>
      </c>
      <c r="D169" s="23">
        <v>0.11676396997497915</v>
      </c>
      <c r="E169" s="22">
        <v>166</v>
      </c>
      <c r="F169" s="22">
        <v>1148</v>
      </c>
      <c r="G169" s="23">
        <v>0.14459930313588851</v>
      </c>
      <c r="H169" s="22">
        <v>137</v>
      </c>
      <c r="I169" s="22">
        <v>1119</v>
      </c>
      <c r="J169" s="23">
        <v>0.1224307417336908</v>
      </c>
      <c r="K169" s="24">
        <v>-0.1746987951807229</v>
      </c>
      <c r="L169" s="36" t="s">
        <v>324</v>
      </c>
      <c r="M169" s="37">
        <v>0</v>
      </c>
      <c r="N169" s="38" t="s">
        <v>324</v>
      </c>
      <c r="O169" s="26">
        <v>0</v>
      </c>
      <c r="P169" s="25" t="s">
        <v>324</v>
      </c>
      <c r="Q169" s="26">
        <v>0</v>
      </c>
      <c r="R169" s="25" t="s">
        <v>324</v>
      </c>
      <c r="S169" s="39">
        <v>0</v>
      </c>
      <c r="T169" s="41"/>
      <c r="U169" s="42">
        <v>0</v>
      </c>
    </row>
    <row r="170" spans="1:21" x14ac:dyDescent="0.2">
      <c r="A170" s="21" t="s">
        <v>189</v>
      </c>
      <c r="B170" s="22">
        <v>140</v>
      </c>
      <c r="C170" s="22">
        <v>1712</v>
      </c>
      <c r="D170" s="23">
        <v>8.1775700934579434E-2</v>
      </c>
      <c r="E170" s="22">
        <v>194</v>
      </c>
      <c r="F170" s="22">
        <v>1931</v>
      </c>
      <c r="G170" s="23">
        <v>0.10046607975142413</v>
      </c>
      <c r="H170" s="22">
        <v>128</v>
      </c>
      <c r="I170" s="22">
        <v>1853</v>
      </c>
      <c r="J170" s="23">
        <v>6.9077172153264976E-2</v>
      </c>
      <c r="K170" s="24">
        <v>-0.34020618556701032</v>
      </c>
      <c r="L170" s="36" t="s">
        <v>324</v>
      </c>
      <c r="M170" s="37">
        <v>0</v>
      </c>
      <c r="N170" s="38" t="s">
        <v>324</v>
      </c>
      <c r="O170" s="26">
        <v>0</v>
      </c>
      <c r="P170" s="25" t="s">
        <v>324</v>
      </c>
      <c r="Q170" s="26">
        <v>0</v>
      </c>
      <c r="R170" s="25" t="s">
        <v>324</v>
      </c>
      <c r="S170" s="39">
        <v>0</v>
      </c>
      <c r="T170" s="41"/>
      <c r="U170" s="42">
        <v>0</v>
      </c>
    </row>
    <row r="171" spans="1:21" x14ac:dyDescent="0.2">
      <c r="A171" s="21" t="s">
        <v>190</v>
      </c>
      <c r="B171" s="22">
        <v>106</v>
      </c>
      <c r="C171" s="22">
        <v>1384</v>
      </c>
      <c r="D171" s="23">
        <v>7.6589595375722547E-2</v>
      </c>
      <c r="E171" s="22">
        <v>122</v>
      </c>
      <c r="F171" s="22">
        <v>1115</v>
      </c>
      <c r="G171" s="23">
        <v>0.10941704035874439</v>
      </c>
      <c r="H171" s="22">
        <v>105</v>
      </c>
      <c r="I171" s="22">
        <v>1085</v>
      </c>
      <c r="J171" s="23">
        <v>9.6774193548387094E-2</v>
      </c>
      <c r="K171" s="24">
        <v>-0.13934426229508196</v>
      </c>
      <c r="L171" s="36" t="s">
        <v>324</v>
      </c>
      <c r="M171" s="37">
        <v>0</v>
      </c>
      <c r="N171" s="38" t="s">
        <v>324</v>
      </c>
      <c r="O171" s="26">
        <v>0</v>
      </c>
      <c r="P171" s="25" t="s">
        <v>324</v>
      </c>
      <c r="Q171" s="26">
        <v>0</v>
      </c>
      <c r="R171" s="25" t="s">
        <v>324</v>
      </c>
      <c r="S171" s="39">
        <v>0</v>
      </c>
      <c r="T171" s="41"/>
      <c r="U171" s="42">
        <v>0</v>
      </c>
    </row>
    <row r="172" spans="1:21" x14ac:dyDescent="0.2">
      <c r="A172" s="21" t="s">
        <v>191</v>
      </c>
      <c r="B172" s="22">
        <v>80</v>
      </c>
      <c r="C172" s="22">
        <v>1062</v>
      </c>
      <c r="D172" s="23">
        <v>7.5329566854990579E-2</v>
      </c>
      <c r="E172" s="22">
        <v>82</v>
      </c>
      <c r="F172" s="22">
        <v>1169</v>
      </c>
      <c r="G172" s="23">
        <v>7.0145423438836618E-2</v>
      </c>
      <c r="H172" s="22">
        <v>89</v>
      </c>
      <c r="I172" s="22">
        <v>1123</v>
      </c>
      <c r="J172" s="23">
        <v>7.9252003561887802E-2</v>
      </c>
      <c r="K172" s="24">
        <v>8.5365853658536592E-2</v>
      </c>
      <c r="L172" s="36" t="s">
        <v>324</v>
      </c>
      <c r="M172" s="37">
        <v>0</v>
      </c>
      <c r="N172" s="38" t="s">
        <v>324</v>
      </c>
      <c r="O172" s="26">
        <v>0</v>
      </c>
      <c r="P172" s="25" t="s">
        <v>324</v>
      </c>
      <c r="Q172" s="26">
        <v>0</v>
      </c>
      <c r="R172" s="25" t="s">
        <v>324</v>
      </c>
      <c r="S172" s="39">
        <v>0</v>
      </c>
      <c r="T172" s="41"/>
      <c r="U172" s="42">
        <v>0</v>
      </c>
    </row>
    <row r="173" spans="1:21" ht="12.75" hidden="1" customHeight="1" x14ac:dyDescent="0.2">
      <c r="A173" s="21" t="s">
        <v>192</v>
      </c>
      <c r="B173" s="22" t="e">
        <v>#N/A</v>
      </c>
      <c r="C173" s="22" t="e">
        <v>#N/A</v>
      </c>
      <c r="D173" s="23" t="e">
        <v>#N/A</v>
      </c>
      <c r="E173" s="22">
        <v>3</v>
      </c>
      <c r="F173" s="22">
        <v>42</v>
      </c>
      <c r="G173" s="23">
        <v>7.1428571428571425E-2</v>
      </c>
      <c r="H173" s="22">
        <v>2</v>
      </c>
      <c r="I173" s="22">
        <v>40</v>
      </c>
      <c r="J173" s="23">
        <v>0.05</v>
      </c>
      <c r="K173" s="24">
        <v>-0.33333333333333331</v>
      </c>
      <c r="L173" s="36" t="e">
        <v>#N/A</v>
      </c>
      <c r="M173" s="37" t="e">
        <v>#N/A</v>
      </c>
      <c r="N173" s="38" t="e">
        <v>#N/A</v>
      </c>
      <c r="O173" s="26" t="e">
        <v>#N/A</v>
      </c>
      <c r="P173" s="25" t="e">
        <v>#N/A</v>
      </c>
      <c r="Q173" s="26" t="e">
        <v>#N/A</v>
      </c>
      <c r="R173" s="25" t="e">
        <v>#N/A</v>
      </c>
      <c r="S173" s="39" t="e">
        <v>#N/A</v>
      </c>
      <c r="T173" s="41"/>
      <c r="U173" s="42" t="e">
        <v>#N/A</v>
      </c>
    </row>
    <row r="174" spans="1:21" x14ac:dyDescent="0.2">
      <c r="A174" s="21" t="s">
        <v>193</v>
      </c>
      <c r="B174" s="22">
        <v>11</v>
      </c>
      <c r="C174" s="22">
        <v>223</v>
      </c>
      <c r="D174" s="23">
        <v>4.9327354260089683E-2</v>
      </c>
      <c r="E174" s="22">
        <v>12</v>
      </c>
      <c r="F174" s="22">
        <v>175</v>
      </c>
      <c r="G174" s="23">
        <v>6.8571428571428575E-2</v>
      </c>
      <c r="H174" s="22">
        <v>13</v>
      </c>
      <c r="I174" s="22">
        <v>171</v>
      </c>
      <c r="J174" s="23">
        <v>7.6023391812865493E-2</v>
      </c>
      <c r="K174" s="24">
        <v>8.3333333333333329E-2</v>
      </c>
      <c r="L174" s="36" t="s">
        <v>324</v>
      </c>
      <c r="M174" s="37">
        <v>0</v>
      </c>
      <c r="N174" s="38" t="s">
        <v>324</v>
      </c>
      <c r="O174" s="26">
        <v>0</v>
      </c>
      <c r="P174" s="25" t="s">
        <v>324</v>
      </c>
      <c r="Q174" s="26">
        <v>0</v>
      </c>
      <c r="R174" s="25" t="s">
        <v>324</v>
      </c>
      <c r="S174" s="39">
        <v>0</v>
      </c>
      <c r="T174" s="41"/>
      <c r="U174" s="42">
        <v>0</v>
      </c>
    </row>
    <row r="175" spans="1:21" x14ac:dyDescent="0.2">
      <c r="A175" s="21" t="s">
        <v>194</v>
      </c>
      <c r="B175" s="22">
        <v>72</v>
      </c>
      <c r="C175" s="22">
        <v>1612</v>
      </c>
      <c r="D175" s="23">
        <v>4.4665012406947889E-2</v>
      </c>
      <c r="E175" s="22">
        <v>115</v>
      </c>
      <c r="F175" s="22">
        <v>2130</v>
      </c>
      <c r="G175" s="23">
        <v>5.39906103286385E-2</v>
      </c>
      <c r="H175" s="22">
        <v>83</v>
      </c>
      <c r="I175" s="22">
        <v>2106</v>
      </c>
      <c r="J175" s="23">
        <v>3.9411206077872747E-2</v>
      </c>
      <c r="K175" s="24">
        <v>-0.27826086956521739</v>
      </c>
      <c r="L175" s="36" t="s">
        <v>324</v>
      </c>
      <c r="M175" s="37">
        <v>0</v>
      </c>
      <c r="N175" s="38" t="s">
        <v>324</v>
      </c>
      <c r="O175" s="26">
        <v>0</v>
      </c>
      <c r="P175" s="25" t="s">
        <v>323</v>
      </c>
      <c r="Q175" s="26">
        <v>89781</v>
      </c>
      <c r="R175" s="25" t="s">
        <v>324</v>
      </c>
      <c r="S175" s="39">
        <v>0</v>
      </c>
      <c r="T175" s="41"/>
      <c r="U175" s="42">
        <v>89781</v>
      </c>
    </row>
    <row r="176" spans="1:21" x14ac:dyDescent="0.2">
      <c r="A176" s="21" t="s">
        <v>195</v>
      </c>
      <c r="B176" s="22">
        <v>142</v>
      </c>
      <c r="C176" s="22">
        <v>1610</v>
      </c>
      <c r="D176" s="23">
        <v>8.819875776397515E-2</v>
      </c>
      <c r="E176" s="22">
        <v>183</v>
      </c>
      <c r="F176" s="22">
        <v>1589</v>
      </c>
      <c r="G176" s="23">
        <v>0.11516677155443675</v>
      </c>
      <c r="H176" s="22">
        <v>155</v>
      </c>
      <c r="I176" s="22">
        <v>1556</v>
      </c>
      <c r="J176" s="23">
        <v>9.9614395886889459E-2</v>
      </c>
      <c r="K176" s="24">
        <v>-0.15300546448087432</v>
      </c>
      <c r="L176" s="36" t="s">
        <v>324</v>
      </c>
      <c r="M176" s="37">
        <v>0</v>
      </c>
      <c r="N176" s="38" t="s">
        <v>324</v>
      </c>
      <c r="O176" s="26">
        <v>0</v>
      </c>
      <c r="P176" s="25" t="s">
        <v>324</v>
      </c>
      <c r="Q176" s="26">
        <v>0</v>
      </c>
      <c r="R176" s="25" t="s">
        <v>324</v>
      </c>
      <c r="S176" s="39">
        <v>0</v>
      </c>
      <c r="T176" s="41"/>
      <c r="U176" s="42">
        <v>0</v>
      </c>
    </row>
    <row r="177" spans="1:21" x14ac:dyDescent="0.2">
      <c r="A177" s="21" t="s">
        <v>196</v>
      </c>
      <c r="B177" s="22">
        <v>112</v>
      </c>
      <c r="C177" s="22">
        <v>3594</v>
      </c>
      <c r="D177" s="23">
        <v>3.1163049526989426E-2</v>
      </c>
      <c r="E177" s="22">
        <v>117</v>
      </c>
      <c r="F177" s="22">
        <v>3746</v>
      </c>
      <c r="G177" s="23">
        <v>3.1233315536572343E-2</v>
      </c>
      <c r="H177" s="22">
        <v>121</v>
      </c>
      <c r="I177" s="22">
        <v>3671</v>
      </c>
      <c r="J177" s="23">
        <v>3.2961046036502316E-2</v>
      </c>
      <c r="K177" s="24">
        <v>3.4188034188034191E-2</v>
      </c>
      <c r="L177" s="36" t="s">
        <v>324</v>
      </c>
      <c r="M177" s="37">
        <v>0</v>
      </c>
      <c r="N177" s="38" t="s">
        <v>324</v>
      </c>
      <c r="O177" s="26">
        <v>0</v>
      </c>
      <c r="P177" s="25" t="s">
        <v>324</v>
      </c>
      <c r="Q177" s="26">
        <v>0</v>
      </c>
      <c r="R177" s="25" t="s">
        <v>324</v>
      </c>
      <c r="S177" s="39">
        <v>0</v>
      </c>
      <c r="T177" s="41"/>
      <c r="U177" s="42">
        <v>0</v>
      </c>
    </row>
    <row r="178" spans="1:21" x14ac:dyDescent="0.2">
      <c r="A178" s="21" t="s">
        <v>197</v>
      </c>
      <c r="B178" s="22">
        <v>217</v>
      </c>
      <c r="C178" s="22">
        <v>5540</v>
      </c>
      <c r="D178" s="23">
        <v>3.9169675090252709E-2</v>
      </c>
      <c r="E178" s="22">
        <v>216</v>
      </c>
      <c r="F178" s="22">
        <v>5863</v>
      </c>
      <c r="G178" s="23">
        <v>3.684120757291489E-2</v>
      </c>
      <c r="H178" s="22">
        <v>208</v>
      </c>
      <c r="I178" s="22">
        <v>5755</v>
      </c>
      <c r="J178" s="23">
        <v>3.614248479582971E-2</v>
      </c>
      <c r="K178" s="24">
        <v>-3.7037037037037035E-2</v>
      </c>
      <c r="L178" s="36" t="s">
        <v>324</v>
      </c>
      <c r="M178" s="37">
        <v>0</v>
      </c>
      <c r="N178" s="38" t="s">
        <v>324</v>
      </c>
      <c r="O178" s="26">
        <v>0</v>
      </c>
      <c r="P178" s="25" t="s">
        <v>324</v>
      </c>
      <c r="Q178" s="26">
        <v>0</v>
      </c>
      <c r="R178" s="25" t="s">
        <v>324</v>
      </c>
      <c r="S178" s="39">
        <v>0</v>
      </c>
      <c r="T178" s="41"/>
      <c r="U178" s="42">
        <v>0</v>
      </c>
    </row>
    <row r="179" spans="1:21" x14ac:dyDescent="0.2">
      <c r="A179" s="21" t="s">
        <v>198</v>
      </c>
      <c r="B179" s="22">
        <v>115</v>
      </c>
      <c r="C179" s="22">
        <v>1254</v>
      </c>
      <c r="D179" s="23">
        <v>9.1706539074960125E-2</v>
      </c>
      <c r="E179" s="22">
        <v>143</v>
      </c>
      <c r="F179" s="22">
        <v>1493</v>
      </c>
      <c r="G179" s="23">
        <v>9.5780308104487608E-2</v>
      </c>
      <c r="H179" s="22">
        <v>113</v>
      </c>
      <c r="I179" s="22">
        <v>1433</v>
      </c>
      <c r="J179" s="23">
        <v>7.8855547801814377E-2</v>
      </c>
      <c r="K179" s="24">
        <v>-0.20979020979020979</v>
      </c>
      <c r="L179" s="36" t="s">
        <v>324</v>
      </c>
      <c r="M179" s="37">
        <v>0</v>
      </c>
      <c r="N179" s="38" t="s">
        <v>324</v>
      </c>
      <c r="O179" s="26">
        <v>0</v>
      </c>
      <c r="P179" s="25" t="s">
        <v>324</v>
      </c>
      <c r="Q179" s="26">
        <v>0</v>
      </c>
      <c r="R179" s="25" t="s">
        <v>324</v>
      </c>
      <c r="S179" s="39">
        <v>0</v>
      </c>
      <c r="T179" s="41"/>
      <c r="U179" s="42">
        <v>0</v>
      </c>
    </row>
    <row r="180" spans="1:21" ht="12.75" hidden="1" customHeight="1" x14ac:dyDescent="0.2">
      <c r="A180" s="21" t="s">
        <v>199</v>
      </c>
      <c r="B180" s="22" t="e">
        <v>#N/A</v>
      </c>
      <c r="C180" s="22" t="e">
        <v>#N/A</v>
      </c>
      <c r="D180" s="23" t="e">
        <v>#N/A</v>
      </c>
      <c r="E180" s="22">
        <v>16</v>
      </c>
      <c r="F180" s="22">
        <v>92</v>
      </c>
      <c r="G180" s="23">
        <v>0.17391304347826086</v>
      </c>
      <c r="H180" s="22">
        <v>15</v>
      </c>
      <c r="I180" s="22">
        <v>89</v>
      </c>
      <c r="J180" s="23">
        <v>0.16853932584269662</v>
      </c>
      <c r="K180" s="24">
        <v>-6.25E-2</v>
      </c>
      <c r="L180" s="36" t="e">
        <v>#N/A</v>
      </c>
      <c r="M180" s="37" t="e">
        <v>#N/A</v>
      </c>
      <c r="N180" s="38" t="e">
        <v>#N/A</v>
      </c>
      <c r="O180" s="26" t="e">
        <v>#N/A</v>
      </c>
      <c r="P180" s="25" t="e">
        <v>#N/A</v>
      </c>
      <c r="Q180" s="26" t="e">
        <v>#N/A</v>
      </c>
      <c r="R180" s="25" t="e">
        <v>#N/A</v>
      </c>
      <c r="S180" s="39" t="e">
        <v>#N/A</v>
      </c>
      <c r="T180" s="41"/>
      <c r="U180" s="42" t="e">
        <v>#N/A</v>
      </c>
    </row>
    <row r="181" spans="1:21" x14ac:dyDescent="0.2">
      <c r="A181" s="21" t="s">
        <v>200</v>
      </c>
      <c r="B181" s="22">
        <v>85</v>
      </c>
      <c r="C181" s="22">
        <v>5979</v>
      </c>
      <c r="D181" s="23">
        <v>1.4216424151195853E-2</v>
      </c>
      <c r="E181" s="22">
        <v>162</v>
      </c>
      <c r="F181" s="22">
        <v>6523</v>
      </c>
      <c r="G181" s="23">
        <v>2.483519852828453E-2</v>
      </c>
      <c r="H181" s="22">
        <v>110</v>
      </c>
      <c r="I181" s="22">
        <v>6407</v>
      </c>
      <c r="J181" s="23">
        <v>1.7168721710628998E-2</v>
      </c>
      <c r="K181" s="24">
        <v>-0.32098765432098764</v>
      </c>
      <c r="L181" s="36" t="s">
        <v>323</v>
      </c>
      <c r="M181" s="37">
        <v>134876</v>
      </c>
      <c r="N181" s="38" t="s">
        <v>324</v>
      </c>
      <c r="O181" s="26">
        <v>0</v>
      </c>
      <c r="P181" s="25" t="s">
        <v>324</v>
      </c>
      <c r="Q181" s="26">
        <v>0</v>
      </c>
      <c r="R181" s="25" t="s">
        <v>324</v>
      </c>
      <c r="S181" s="39">
        <v>0</v>
      </c>
      <c r="T181" s="41"/>
      <c r="U181" s="42">
        <v>134876</v>
      </c>
    </row>
    <row r="182" spans="1:21" x14ac:dyDescent="0.2">
      <c r="A182" s="21" t="s">
        <v>201</v>
      </c>
      <c r="B182" s="22">
        <v>3350</v>
      </c>
      <c r="C182" s="22">
        <v>14712</v>
      </c>
      <c r="D182" s="23">
        <v>0.22770527460576401</v>
      </c>
      <c r="E182" s="22">
        <v>3974</v>
      </c>
      <c r="F182" s="22">
        <v>16358</v>
      </c>
      <c r="G182" s="23">
        <v>0.24293923462525982</v>
      </c>
      <c r="H182" s="22">
        <v>4023</v>
      </c>
      <c r="I182" s="22">
        <v>16094</v>
      </c>
      <c r="J182" s="23">
        <v>0.24996893252143657</v>
      </c>
      <c r="K182" s="24">
        <v>1.2330145948666332E-2</v>
      </c>
      <c r="L182" s="36" t="s">
        <v>324</v>
      </c>
      <c r="M182" s="37">
        <v>0</v>
      </c>
      <c r="N182" s="38" t="s">
        <v>324</v>
      </c>
      <c r="O182" s="26">
        <v>0</v>
      </c>
      <c r="P182" s="25" t="s">
        <v>324</v>
      </c>
      <c r="Q182" s="26">
        <v>0</v>
      </c>
      <c r="R182" s="25" t="s">
        <v>324</v>
      </c>
      <c r="S182" s="39">
        <v>0</v>
      </c>
      <c r="T182" s="41"/>
      <c r="U182" s="42">
        <v>0</v>
      </c>
    </row>
    <row r="183" spans="1:21" x14ac:dyDescent="0.2">
      <c r="A183" s="21" t="s">
        <v>202</v>
      </c>
      <c r="B183" s="22">
        <v>13</v>
      </c>
      <c r="C183" s="22">
        <v>118</v>
      </c>
      <c r="D183" s="23">
        <v>0.11016949152542373</v>
      </c>
      <c r="E183" s="22">
        <v>19</v>
      </c>
      <c r="F183" s="22">
        <v>134</v>
      </c>
      <c r="G183" s="23">
        <v>0.1417910447761194</v>
      </c>
      <c r="H183" s="22">
        <v>13</v>
      </c>
      <c r="I183" s="22">
        <v>131</v>
      </c>
      <c r="J183" s="23">
        <v>9.9236641221374045E-2</v>
      </c>
      <c r="K183" s="24">
        <v>-0.31578947368421051</v>
      </c>
      <c r="L183" s="36" t="s">
        <v>324</v>
      </c>
      <c r="M183" s="37">
        <v>0</v>
      </c>
      <c r="N183" s="38" t="s">
        <v>324</v>
      </c>
      <c r="O183" s="26">
        <v>0</v>
      </c>
      <c r="P183" s="25" t="s">
        <v>324</v>
      </c>
      <c r="Q183" s="26">
        <v>0</v>
      </c>
      <c r="R183" s="25" t="s">
        <v>324</v>
      </c>
      <c r="S183" s="39">
        <v>0</v>
      </c>
      <c r="T183" s="40"/>
      <c r="U183" s="42">
        <v>0</v>
      </c>
    </row>
    <row r="184" spans="1:21" x14ac:dyDescent="0.2">
      <c r="A184" s="21" t="s">
        <v>203</v>
      </c>
      <c r="B184" s="22">
        <v>133</v>
      </c>
      <c r="C184" s="22">
        <v>2562</v>
      </c>
      <c r="D184" s="23">
        <v>5.1912568306010931E-2</v>
      </c>
      <c r="E184" s="22">
        <v>84</v>
      </c>
      <c r="F184" s="22">
        <v>2493</v>
      </c>
      <c r="G184" s="23">
        <v>3.3694344163658241E-2</v>
      </c>
      <c r="H184" s="22">
        <v>102</v>
      </c>
      <c r="I184" s="22">
        <v>2445</v>
      </c>
      <c r="J184" s="23">
        <v>4.1717791411042947E-2</v>
      </c>
      <c r="K184" s="24">
        <v>0.21428571428571427</v>
      </c>
      <c r="L184" s="36" t="s">
        <v>324</v>
      </c>
      <c r="M184" s="37">
        <v>0</v>
      </c>
      <c r="N184" s="38" t="s">
        <v>324</v>
      </c>
      <c r="O184" s="26">
        <v>0</v>
      </c>
      <c r="P184" s="25" t="s">
        <v>324</v>
      </c>
      <c r="Q184" s="26">
        <v>0</v>
      </c>
      <c r="R184" s="25" t="s">
        <v>324</v>
      </c>
      <c r="S184" s="39">
        <v>0</v>
      </c>
      <c r="T184" s="41"/>
      <c r="U184" s="42">
        <v>0</v>
      </c>
    </row>
    <row r="185" spans="1:21" x14ac:dyDescent="0.2">
      <c r="A185" s="21" t="s">
        <v>204</v>
      </c>
      <c r="B185" s="22">
        <v>480</v>
      </c>
      <c r="C185" s="22">
        <v>13666</v>
      </c>
      <c r="D185" s="23">
        <v>3.5123664569003364E-2</v>
      </c>
      <c r="E185" s="22">
        <v>624</v>
      </c>
      <c r="F185" s="22">
        <v>14371</v>
      </c>
      <c r="G185" s="23">
        <v>4.342077795560504E-2</v>
      </c>
      <c r="H185" s="22">
        <v>581</v>
      </c>
      <c r="I185" s="22">
        <v>14101</v>
      </c>
      <c r="J185" s="23">
        <v>4.1202751577902277E-2</v>
      </c>
      <c r="K185" s="24">
        <v>-6.8910256410256415E-2</v>
      </c>
      <c r="L185" s="36" t="s">
        <v>324</v>
      </c>
      <c r="M185" s="37">
        <v>0</v>
      </c>
      <c r="N185" s="38" t="s">
        <v>324</v>
      </c>
      <c r="O185" s="26">
        <v>0</v>
      </c>
      <c r="P185" s="25" t="s">
        <v>324</v>
      </c>
      <c r="Q185" s="26">
        <v>0</v>
      </c>
      <c r="R185" s="25" t="s">
        <v>324</v>
      </c>
      <c r="S185" s="39">
        <v>0</v>
      </c>
      <c r="T185" s="41"/>
      <c r="U185" s="42">
        <v>0</v>
      </c>
    </row>
    <row r="186" spans="1:21" x14ac:dyDescent="0.2">
      <c r="A186" s="21" t="s">
        <v>205</v>
      </c>
      <c r="B186" s="22">
        <v>12</v>
      </c>
      <c r="C186" s="22">
        <v>1000</v>
      </c>
      <c r="D186" s="23">
        <v>1.2E-2</v>
      </c>
      <c r="E186" s="22">
        <v>20</v>
      </c>
      <c r="F186" s="22">
        <v>1053</v>
      </c>
      <c r="G186" s="23">
        <v>1.8993352326685659E-2</v>
      </c>
      <c r="H186" s="22">
        <v>18</v>
      </c>
      <c r="I186" s="22">
        <v>1035</v>
      </c>
      <c r="J186" s="23">
        <v>1.7391304347826087E-2</v>
      </c>
      <c r="K186" s="24">
        <v>-0.1</v>
      </c>
      <c r="L186" s="36" t="s">
        <v>323</v>
      </c>
      <c r="M186" s="37">
        <v>12119</v>
      </c>
      <c r="N186" s="38" t="s">
        <v>324</v>
      </c>
      <c r="O186" s="26">
        <v>0</v>
      </c>
      <c r="P186" s="25" t="s">
        <v>324</v>
      </c>
      <c r="Q186" s="26">
        <v>0</v>
      </c>
      <c r="R186" s="25" t="s">
        <v>324</v>
      </c>
      <c r="S186" s="39">
        <v>0</v>
      </c>
      <c r="T186" s="41"/>
      <c r="U186" s="42">
        <v>12119</v>
      </c>
    </row>
    <row r="187" spans="1:21" x14ac:dyDescent="0.2">
      <c r="A187" s="21" t="s">
        <v>206</v>
      </c>
      <c r="B187" s="22">
        <v>347</v>
      </c>
      <c r="C187" s="22">
        <v>1606</v>
      </c>
      <c r="D187" s="23">
        <v>0.21606475716064757</v>
      </c>
      <c r="E187" s="22">
        <v>299</v>
      </c>
      <c r="F187" s="22">
        <v>1616</v>
      </c>
      <c r="G187" s="23">
        <v>0.18502475247524752</v>
      </c>
      <c r="H187" s="22">
        <v>334</v>
      </c>
      <c r="I187" s="22">
        <v>1552</v>
      </c>
      <c r="J187" s="23">
        <v>0.21520618556701032</v>
      </c>
      <c r="K187" s="24">
        <v>0.11705685618729098</v>
      </c>
      <c r="L187" s="36" t="s">
        <v>324</v>
      </c>
      <c r="M187" s="37">
        <v>0</v>
      </c>
      <c r="N187" s="38" t="s">
        <v>324</v>
      </c>
      <c r="O187" s="26">
        <v>0</v>
      </c>
      <c r="P187" s="25" t="s">
        <v>324</v>
      </c>
      <c r="Q187" s="26">
        <v>0</v>
      </c>
      <c r="R187" s="25" t="s">
        <v>324</v>
      </c>
      <c r="S187" s="39">
        <v>0</v>
      </c>
      <c r="T187" s="41"/>
      <c r="U187" s="42">
        <v>0</v>
      </c>
    </row>
    <row r="188" spans="1:21" x14ac:dyDescent="0.2">
      <c r="A188" s="21" t="s">
        <v>207</v>
      </c>
      <c r="B188" s="22">
        <v>282</v>
      </c>
      <c r="C188" s="22">
        <v>5477</v>
      </c>
      <c r="D188" s="23">
        <v>5.1488040898301987E-2</v>
      </c>
      <c r="E188" s="22">
        <v>313</v>
      </c>
      <c r="F188" s="22">
        <v>5379</v>
      </c>
      <c r="G188" s="23">
        <v>5.8189254508272913E-2</v>
      </c>
      <c r="H188" s="22">
        <v>284</v>
      </c>
      <c r="I188" s="22">
        <v>5277</v>
      </c>
      <c r="J188" s="23">
        <v>5.3818457456888381E-2</v>
      </c>
      <c r="K188" s="24">
        <v>-9.2651757188498399E-2</v>
      </c>
      <c r="L188" s="36" t="s">
        <v>324</v>
      </c>
      <c r="M188" s="37">
        <v>0</v>
      </c>
      <c r="N188" s="38" t="s">
        <v>324</v>
      </c>
      <c r="O188" s="26">
        <v>0</v>
      </c>
      <c r="P188" s="25" t="s">
        <v>323</v>
      </c>
      <c r="Q188" s="26">
        <v>248133</v>
      </c>
      <c r="R188" s="25" t="s">
        <v>324</v>
      </c>
      <c r="S188" s="39">
        <v>0</v>
      </c>
      <c r="T188" s="41"/>
      <c r="U188" s="42">
        <v>248133</v>
      </c>
    </row>
    <row r="189" spans="1:21" x14ac:dyDescent="0.2">
      <c r="A189" s="21" t="s">
        <v>208</v>
      </c>
      <c r="B189" s="22">
        <v>339</v>
      </c>
      <c r="C189" s="22">
        <v>5234</v>
      </c>
      <c r="D189" s="23">
        <v>6.4768819258693155E-2</v>
      </c>
      <c r="E189" s="22">
        <v>313</v>
      </c>
      <c r="F189" s="22">
        <v>5136</v>
      </c>
      <c r="G189" s="23">
        <v>6.0942367601246106E-2</v>
      </c>
      <c r="H189" s="22">
        <v>342</v>
      </c>
      <c r="I189" s="22">
        <v>5053</v>
      </c>
      <c r="J189" s="23">
        <v>6.768256481298239E-2</v>
      </c>
      <c r="K189" s="24">
        <v>9.2651757188498399E-2</v>
      </c>
      <c r="L189" s="36" t="s">
        <v>324</v>
      </c>
      <c r="M189" s="37">
        <v>0</v>
      </c>
      <c r="N189" s="38" t="s">
        <v>324</v>
      </c>
      <c r="O189" s="26">
        <v>0</v>
      </c>
      <c r="P189" s="25" t="s">
        <v>324</v>
      </c>
      <c r="Q189" s="26">
        <v>0</v>
      </c>
      <c r="R189" s="25" t="s">
        <v>324</v>
      </c>
      <c r="S189" s="39">
        <v>0</v>
      </c>
      <c r="T189" s="41"/>
      <c r="U189" s="42">
        <v>0</v>
      </c>
    </row>
    <row r="190" spans="1:21" x14ac:dyDescent="0.2">
      <c r="A190" s="21" t="s">
        <v>209</v>
      </c>
      <c r="B190" s="22">
        <v>65</v>
      </c>
      <c r="C190" s="22">
        <v>714</v>
      </c>
      <c r="D190" s="23">
        <v>9.1036414565826326E-2</v>
      </c>
      <c r="E190" s="22">
        <v>80</v>
      </c>
      <c r="F190" s="22">
        <v>674</v>
      </c>
      <c r="G190" s="23">
        <v>0.11869436201780416</v>
      </c>
      <c r="H190" s="22">
        <v>83</v>
      </c>
      <c r="I190" s="22">
        <v>660</v>
      </c>
      <c r="J190" s="23">
        <v>0.12575757575757576</v>
      </c>
      <c r="K190" s="24">
        <v>3.7499999999999999E-2</v>
      </c>
      <c r="L190" s="36" t="s">
        <v>324</v>
      </c>
      <c r="M190" s="37">
        <v>0</v>
      </c>
      <c r="N190" s="38" t="s">
        <v>324</v>
      </c>
      <c r="O190" s="26">
        <v>0</v>
      </c>
      <c r="P190" s="25" t="s">
        <v>324</v>
      </c>
      <c r="Q190" s="26">
        <v>0</v>
      </c>
      <c r="R190" s="25" t="s">
        <v>324</v>
      </c>
      <c r="S190" s="39">
        <v>0</v>
      </c>
      <c r="T190" s="41"/>
      <c r="U190" s="42">
        <v>0</v>
      </c>
    </row>
    <row r="191" spans="1:21" x14ac:dyDescent="0.2">
      <c r="A191" s="21" t="s">
        <v>210</v>
      </c>
      <c r="B191" s="22">
        <v>242</v>
      </c>
      <c r="C191" s="22">
        <v>4589</v>
      </c>
      <c r="D191" s="23">
        <v>5.2734800610154717E-2</v>
      </c>
      <c r="E191" s="22">
        <v>250</v>
      </c>
      <c r="F191" s="22">
        <v>3914</v>
      </c>
      <c r="G191" s="23">
        <v>6.3873275421563624E-2</v>
      </c>
      <c r="H191" s="22">
        <v>261</v>
      </c>
      <c r="I191" s="22">
        <v>3842</v>
      </c>
      <c r="J191" s="23">
        <v>6.7933368037480485E-2</v>
      </c>
      <c r="K191" s="24">
        <v>4.3999999999999997E-2</v>
      </c>
      <c r="L191" s="36" t="s">
        <v>324</v>
      </c>
      <c r="M191" s="37">
        <v>0</v>
      </c>
      <c r="N191" s="38" t="s">
        <v>324</v>
      </c>
      <c r="O191" s="26">
        <v>0</v>
      </c>
      <c r="P191" s="25" t="s">
        <v>324</v>
      </c>
      <c r="Q191" s="26">
        <v>0</v>
      </c>
      <c r="R191" s="25" t="s">
        <v>324</v>
      </c>
      <c r="S191" s="39">
        <v>0</v>
      </c>
      <c r="T191" s="41"/>
      <c r="U191" s="42">
        <v>0</v>
      </c>
    </row>
    <row r="192" spans="1:21" x14ac:dyDescent="0.2">
      <c r="A192" s="21" t="s">
        <v>211</v>
      </c>
      <c r="B192" s="22">
        <v>86</v>
      </c>
      <c r="C192" s="22">
        <v>2976</v>
      </c>
      <c r="D192" s="23">
        <v>2.889784946236559E-2</v>
      </c>
      <c r="E192" s="22">
        <v>83</v>
      </c>
      <c r="F192" s="22">
        <v>2707</v>
      </c>
      <c r="G192" s="23">
        <v>3.0661248614702624E-2</v>
      </c>
      <c r="H192" s="22">
        <v>57</v>
      </c>
      <c r="I192" s="22">
        <v>2657</v>
      </c>
      <c r="J192" s="23">
        <v>2.1452766277756868E-2</v>
      </c>
      <c r="K192" s="24">
        <v>-0.31325301204819278</v>
      </c>
      <c r="L192" s="36" t="s">
        <v>323</v>
      </c>
      <c r="M192" s="37">
        <v>69405</v>
      </c>
      <c r="N192" s="38" t="s">
        <v>324</v>
      </c>
      <c r="O192" s="26">
        <v>0</v>
      </c>
      <c r="P192" s="25" t="s">
        <v>324</v>
      </c>
      <c r="Q192" s="26">
        <v>0</v>
      </c>
      <c r="R192" s="25" t="s">
        <v>324</v>
      </c>
      <c r="S192" s="39">
        <v>0</v>
      </c>
      <c r="T192" s="41"/>
      <c r="U192" s="42">
        <v>69405</v>
      </c>
    </row>
    <row r="193" spans="1:21" x14ac:dyDescent="0.2">
      <c r="A193" s="21" t="s">
        <v>212</v>
      </c>
      <c r="B193" s="22">
        <v>240</v>
      </c>
      <c r="C193" s="22">
        <v>3057</v>
      </c>
      <c r="D193" s="23">
        <v>7.8508341511285579E-2</v>
      </c>
      <c r="E193" s="22">
        <v>292</v>
      </c>
      <c r="F193" s="22">
        <v>3221</v>
      </c>
      <c r="G193" s="23">
        <v>9.0655076063334367E-2</v>
      </c>
      <c r="H193" s="22">
        <v>287</v>
      </c>
      <c r="I193" s="22">
        <v>3152</v>
      </c>
      <c r="J193" s="23">
        <v>9.1053299492385789E-2</v>
      </c>
      <c r="K193" s="24">
        <v>-1.7123287671232876E-2</v>
      </c>
      <c r="L193" s="36" t="s">
        <v>324</v>
      </c>
      <c r="M193" s="37">
        <v>0</v>
      </c>
      <c r="N193" s="38" t="s">
        <v>324</v>
      </c>
      <c r="O193" s="26">
        <v>0</v>
      </c>
      <c r="P193" s="25" t="s">
        <v>324</v>
      </c>
      <c r="Q193" s="26">
        <v>0</v>
      </c>
      <c r="R193" s="25" t="s">
        <v>324</v>
      </c>
      <c r="S193" s="39">
        <v>0</v>
      </c>
      <c r="T193" s="40"/>
      <c r="U193" s="42">
        <v>0</v>
      </c>
    </row>
    <row r="194" spans="1:21" x14ac:dyDescent="0.2">
      <c r="A194" s="21" t="s">
        <v>213</v>
      </c>
      <c r="B194" s="22">
        <v>62</v>
      </c>
      <c r="C194" s="22">
        <v>1906</v>
      </c>
      <c r="D194" s="23">
        <v>3.2528856243441762E-2</v>
      </c>
      <c r="E194" s="22">
        <v>83</v>
      </c>
      <c r="F194" s="22">
        <v>1994</v>
      </c>
      <c r="G194" s="23">
        <v>4.1624874623871613E-2</v>
      </c>
      <c r="H194" s="22">
        <v>73</v>
      </c>
      <c r="I194" s="22">
        <v>1953</v>
      </c>
      <c r="J194" s="23">
        <v>3.7378392217101895E-2</v>
      </c>
      <c r="K194" s="24">
        <v>-0.12048192771084337</v>
      </c>
      <c r="L194" s="36" t="s">
        <v>323</v>
      </c>
      <c r="M194" s="37">
        <v>28996</v>
      </c>
      <c r="N194" s="38" t="s">
        <v>324</v>
      </c>
      <c r="O194" s="26">
        <v>0</v>
      </c>
      <c r="P194" s="25" t="s">
        <v>324</v>
      </c>
      <c r="Q194" s="26">
        <v>0</v>
      </c>
      <c r="R194" s="25" t="s">
        <v>324</v>
      </c>
      <c r="S194" s="39">
        <v>0</v>
      </c>
      <c r="T194" s="41"/>
      <c r="U194" s="42">
        <v>28996</v>
      </c>
    </row>
    <row r="195" spans="1:21" x14ac:dyDescent="0.2">
      <c r="A195" s="21" t="s">
        <v>214</v>
      </c>
      <c r="B195" s="22">
        <v>38</v>
      </c>
      <c r="C195" s="22">
        <v>1663</v>
      </c>
      <c r="D195" s="23">
        <v>2.2850270595309682E-2</v>
      </c>
      <c r="E195" s="22">
        <v>49</v>
      </c>
      <c r="F195" s="22">
        <v>1652</v>
      </c>
      <c r="G195" s="23">
        <v>2.9661016949152543E-2</v>
      </c>
      <c r="H195" s="22">
        <v>44</v>
      </c>
      <c r="I195" s="22">
        <v>1618</v>
      </c>
      <c r="J195" s="23">
        <v>2.7194066749072928E-2</v>
      </c>
      <c r="K195" s="24">
        <v>-0.10204081632653061</v>
      </c>
      <c r="L195" s="36" t="s">
        <v>324</v>
      </c>
      <c r="M195" s="37">
        <v>0</v>
      </c>
      <c r="N195" s="38" t="s">
        <v>324</v>
      </c>
      <c r="O195" s="26">
        <v>0</v>
      </c>
      <c r="P195" s="25" t="s">
        <v>324</v>
      </c>
      <c r="Q195" s="26">
        <v>0</v>
      </c>
      <c r="R195" s="25" t="s">
        <v>324</v>
      </c>
      <c r="S195" s="39">
        <v>0</v>
      </c>
      <c r="T195" s="41"/>
      <c r="U195" s="42">
        <v>0</v>
      </c>
    </row>
    <row r="196" spans="1:21" x14ac:dyDescent="0.2">
      <c r="A196" s="21" t="s">
        <v>215</v>
      </c>
      <c r="B196" s="22">
        <v>208</v>
      </c>
      <c r="C196" s="22">
        <v>2719</v>
      </c>
      <c r="D196" s="23">
        <v>7.6498712762044868E-2</v>
      </c>
      <c r="E196" s="22">
        <v>222</v>
      </c>
      <c r="F196" s="22">
        <v>2519</v>
      </c>
      <c r="G196" s="23">
        <v>8.8130210400952758E-2</v>
      </c>
      <c r="H196" s="22">
        <v>236</v>
      </c>
      <c r="I196" s="22">
        <v>2466</v>
      </c>
      <c r="J196" s="23">
        <v>9.5701540957015413E-2</v>
      </c>
      <c r="K196" s="24">
        <v>6.3063063063063057E-2</v>
      </c>
      <c r="L196" s="36" t="s">
        <v>324</v>
      </c>
      <c r="M196" s="37">
        <v>0</v>
      </c>
      <c r="N196" s="38" t="s">
        <v>324</v>
      </c>
      <c r="O196" s="26">
        <v>0</v>
      </c>
      <c r="P196" s="25" t="s">
        <v>324</v>
      </c>
      <c r="Q196" s="26">
        <v>0</v>
      </c>
      <c r="R196" s="25" t="s">
        <v>324</v>
      </c>
      <c r="S196" s="39">
        <v>0</v>
      </c>
      <c r="T196" s="41"/>
      <c r="U196" s="42">
        <v>0</v>
      </c>
    </row>
    <row r="197" spans="1:21" x14ac:dyDescent="0.2">
      <c r="A197" s="21" t="s">
        <v>216</v>
      </c>
      <c r="B197" s="22">
        <v>170</v>
      </c>
      <c r="C197" s="22">
        <v>3227</v>
      </c>
      <c r="D197" s="23">
        <v>5.2680508211961574E-2</v>
      </c>
      <c r="E197" s="22">
        <v>203</v>
      </c>
      <c r="F197" s="22">
        <v>2699</v>
      </c>
      <c r="G197" s="23">
        <v>7.5213041867358277E-2</v>
      </c>
      <c r="H197" s="22">
        <v>207</v>
      </c>
      <c r="I197" s="22">
        <v>2655</v>
      </c>
      <c r="J197" s="23">
        <v>7.796610169491526E-2</v>
      </c>
      <c r="K197" s="24">
        <v>1.9704433497536946E-2</v>
      </c>
      <c r="L197" s="36" t="s">
        <v>324</v>
      </c>
      <c r="M197" s="37">
        <v>0</v>
      </c>
      <c r="N197" s="38" t="s">
        <v>324</v>
      </c>
      <c r="O197" s="26">
        <v>0</v>
      </c>
      <c r="P197" s="25" t="s">
        <v>324</v>
      </c>
      <c r="Q197" s="26">
        <v>0</v>
      </c>
      <c r="R197" s="25" t="s">
        <v>324</v>
      </c>
      <c r="S197" s="39">
        <v>0</v>
      </c>
      <c r="T197" s="41"/>
      <c r="U197" s="42">
        <v>0</v>
      </c>
    </row>
    <row r="198" spans="1:21" x14ac:dyDescent="0.2">
      <c r="A198" s="21" t="s">
        <v>217</v>
      </c>
      <c r="B198" s="22">
        <v>39</v>
      </c>
      <c r="C198" s="22">
        <v>2187</v>
      </c>
      <c r="D198" s="23">
        <v>1.7832647462277092E-2</v>
      </c>
      <c r="E198" s="22">
        <v>53</v>
      </c>
      <c r="F198" s="22">
        <v>2464</v>
      </c>
      <c r="G198" s="23">
        <v>2.150974025974026E-2</v>
      </c>
      <c r="H198" s="22">
        <v>58</v>
      </c>
      <c r="I198" s="22">
        <v>2395</v>
      </c>
      <c r="J198" s="23">
        <v>2.4217118997912318E-2</v>
      </c>
      <c r="K198" s="24">
        <v>9.4339622641509441E-2</v>
      </c>
      <c r="L198" s="36" t="s">
        <v>323</v>
      </c>
      <c r="M198" s="37">
        <v>28035</v>
      </c>
      <c r="N198" s="38" t="s">
        <v>324</v>
      </c>
      <c r="O198" s="26">
        <v>0</v>
      </c>
      <c r="P198" s="25" t="s">
        <v>324</v>
      </c>
      <c r="Q198" s="26">
        <v>0</v>
      </c>
      <c r="R198" s="25" t="s">
        <v>324</v>
      </c>
      <c r="S198" s="39">
        <v>0</v>
      </c>
      <c r="T198" s="41"/>
      <c r="U198" s="42">
        <v>28035</v>
      </c>
    </row>
    <row r="199" spans="1:21" x14ac:dyDescent="0.2">
      <c r="A199" s="21" t="s">
        <v>218</v>
      </c>
      <c r="B199" s="22">
        <v>261</v>
      </c>
      <c r="C199" s="22">
        <v>3882</v>
      </c>
      <c r="D199" s="23">
        <v>6.7233384853168474E-2</v>
      </c>
      <c r="E199" s="22">
        <v>344</v>
      </c>
      <c r="F199" s="22">
        <v>4274</v>
      </c>
      <c r="G199" s="23">
        <v>8.0486663547028547E-2</v>
      </c>
      <c r="H199" s="22">
        <v>312</v>
      </c>
      <c r="I199" s="22">
        <v>4198</v>
      </c>
      <c r="J199" s="23">
        <v>7.4321105288232492E-2</v>
      </c>
      <c r="K199" s="24">
        <v>-9.3023255813953487E-2</v>
      </c>
      <c r="L199" s="36" t="s">
        <v>324</v>
      </c>
      <c r="M199" s="37">
        <v>0</v>
      </c>
      <c r="N199" s="38" t="s">
        <v>324</v>
      </c>
      <c r="O199" s="26">
        <v>0</v>
      </c>
      <c r="P199" s="25" t="s">
        <v>324</v>
      </c>
      <c r="Q199" s="26">
        <v>0</v>
      </c>
      <c r="R199" s="25" t="s">
        <v>324</v>
      </c>
      <c r="S199" s="39">
        <v>0</v>
      </c>
      <c r="T199" s="41"/>
      <c r="U199" s="42">
        <v>0</v>
      </c>
    </row>
    <row r="200" spans="1:21" x14ac:dyDescent="0.2">
      <c r="A200" s="21" t="s">
        <v>219</v>
      </c>
      <c r="B200" s="22">
        <v>44</v>
      </c>
      <c r="C200" s="22">
        <v>387</v>
      </c>
      <c r="D200" s="23">
        <v>0.11369509043927649</v>
      </c>
      <c r="E200" s="22">
        <v>53</v>
      </c>
      <c r="F200" s="22">
        <v>439</v>
      </c>
      <c r="G200" s="23">
        <v>0.12072892938496584</v>
      </c>
      <c r="H200" s="22">
        <v>34</v>
      </c>
      <c r="I200" s="22">
        <v>433</v>
      </c>
      <c r="J200" s="23">
        <v>7.8521939953810627E-2</v>
      </c>
      <c r="K200" s="24">
        <v>-0.35849056603773582</v>
      </c>
      <c r="L200" s="36" t="s">
        <v>324</v>
      </c>
      <c r="M200" s="37">
        <v>0</v>
      </c>
      <c r="N200" s="38" t="s">
        <v>324</v>
      </c>
      <c r="O200" s="26">
        <v>0</v>
      </c>
      <c r="P200" s="25" t="s">
        <v>324</v>
      </c>
      <c r="Q200" s="26">
        <v>0</v>
      </c>
      <c r="R200" s="25" t="s">
        <v>323</v>
      </c>
      <c r="S200" s="39">
        <v>18324</v>
      </c>
      <c r="T200" s="44" t="s">
        <v>152</v>
      </c>
      <c r="U200" s="42">
        <f>18324*0.15</f>
        <v>2748.6</v>
      </c>
    </row>
    <row r="201" spans="1:21" x14ac:dyDescent="0.2">
      <c r="A201" s="21" t="s">
        <v>220</v>
      </c>
      <c r="B201" s="22">
        <v>48</v>
      </c>
      <c r="C201" s="22">
        <v>1323</v>
      </c>
      <c r="D201" s="23">
        <v>3.6281179138321996E-2</v>
      </c>
      <c r="E201" s="22">
        <v>67</v>
      </c>
      <c r="F201" s="22">
        <v>1318</v>
      </c>
      <c r="G201" s="23">
        <v>5.0834597875569043E-2</v>
      </c>
      <c r="H201" s="22">
        <v>53</v>
      </c>
      <c r="I201" s="22">
        <v>1281</v>
      </c>
      <c r="J201" s="23">
        <v>4.1373926619828257E-2</v>
      </c>
      <c r="K201" s="24">
        <v>-0.20895522388059701</v>
      </c>
      <c r="L201" s="36" t="s">
        <v>324</v>
      </c>
      <c r="M201" s="37">
        <v>0</v>
      </c>
      <c r="N201" s="38" t="s">
        <v>324</v>
      </c>
      <c r="O201" s="26">
        <v>0</v>
      </c>
      <c r="P201" s="25" t="s">
        <v>324</v>
      </c>
      <c r="Q201" s="26">
        <v>0</v>
      </c>
      <c r="R201" s="25" t="s">
        <v>324</v>
      </c>
      <c r="S201" s="39">
        <v>0</v>
      </c>
      <c r="T201" s="41"/>
      <c r="U201" s="42">
        <v>0</v>
      </c>
    </row>
    <row r="202" spans="1:21" x14ac:dyDescent="0.2">
      <c r="A202" s="21" t="s">
        <v>221</v>
      </c>
      <c r="B202" s="22">
        <v>113</v>
      </c>
      <c r="C202" s="22">
        <v>592</v>
      </c>
      <c r="D202" s="23">
        <v>0.19087837837837837</v>
      </c>
      <c r="E202" s="22">
        <v>122</v>
      </c>
      <c r="F202" s="22">
        <v>578</v>
      </c>
      <c r="G202" s="23">
        <v>0.21107266435986158</v>
      </c>
      <c r="H202" s="22">
        <v>125</v>
      </c>
      <c r="I202" s="22">
        <v>563</v>
      </c>
      <c r="J202" s="23">
        <v>0.22202486678507993</v>
      </c>
      <c r="K202" s="24">
        <v>2.4590163934426229E-2</v>
      </c>
      <c r="L202" s="36" t="s">
        <v>324</v>
      </c>
      <c r="M202" s="37">
        <v>0</v>
      </c>
      <c r="N202" s="38" t="s">
        <v>324</v>
      </c>
      <c r="O202" s="26">
        <v>0</v>
      </c>
      <c r="P202" s="25" t="s">
        <v>324</v>
      </c>
      <c r="Q202" s="26">
        <v>0</v>
      </c>
      <c r="R202" s="25" t="s">
        <v>324</v>
      </c>
      <c r="S202" s="39">
        <v>0</v>
      </c>
      <c r="T202" s="41"/>
      <c r="U202" s="42">
        <v>0</v>
      </c>
    </row>
    <row r="203" spans="1:21" x14ac:dyDescent="0.2">
      <c r="A203" s="21" t="s">
        <v>222</v>
      </c>
      <c r="B203" s="22">
        <v>11</v>
      </c>
      <c r="C203" s="22">
        <v>139</v>
      </c>
      <c r="D203" s="23">
        <v>7.9136690647482008E-2</v>
      </c>
      <c r="E203" s="22">
        <v>18</v>
      </c>
      <c r="F203" s="22">
        <v>170</v>
      </c>
      <c r="G203" s="23">
        <v>0.10588235294117647</v>
      </c>
      <c r="H203" s="22">
        <v>16</v>
      </c>
      <c r="I203" s="22">
        <v>163</v>
      </c>
      <c r="J203" s="23">
        <v>9.815950920245399E-2</v>
      </c>
      <c r="K203" s="24">
        <v>-0.1111111111111111</v>
      </c>
      <c r="L203" s="36" t="s">
        <v>324</v>
      </c>
      <c r="M203" s="37">
        <v>0</v>
      </c>
      <c r="N203" s="38" t="s">
        <v>324</v>
      </c>
      <c r="O203" s="26">
        <v>0</v>
      </c>
      <c r="P203" s="25" t="s">
        <v>324</v>
      </c>
      <c r="Q203" s="26">
        <v>0</v>
      </c>
      <c r="R203" s="25" t="s">
        <v>324</v>
      </c>
      <c r="S203" s="39">
        <v>0</v>
      </c>
      <c r="T203" s="41"/>
      <c r="U203" s="42">
        <v>0</v>
      </c>
    </row>
    <row r="204" spans="1:21" x14ac:dyDescent="0.2">
      <c r="A204" s="21" t="s">
        <v>223</v>
      </c>
      <c r="B204" s="22">
        <v>233</v>
      </c>
      <c r="C204" s="22">
        <v>2263</v>
      </c>
      <c r="D204" s="23">
        <v>0.10296067167476801</v>
      </c>
      <c r="E204" s="22">
        <v>215</v>
      </c>
      <c r="F204" s="22">
        <v>1892</v>
      </c>
      <c r="G204" s="23">
        <v>0.11363636363636363</v>
      </c>
      <c r="H204" s="22">
        <v>149</v>
      </c>
      <c r="I204" s="22">
        <v>1852</v>
      </c>
      <c r="J204" s="23">
        <v>8.0453563714902809E-2</v>
      </c>
      <c r="K204" s="24">
        <v>-0.30697674418604654</v>
      </c>
      <c r="L204" s="36" t="s">
        <v>324</v>
      </c>
      <c r="M204" s="37">
        <v>0</v>
      </c>
      <c r="N204" s="38" t="s">
        <v>324</v>
      </c>
      <c r="O204" s="26">
        <v>0</v>
      </c>
      <c r="P204" s="25" t="s">
        <v>324</v>
      </c>
      <c r="Q204" s="26">
        <v>0</v>
      </c>
      <c r="R204" s="25" t="s">
        <v>324</v>
      </c>
      <c r="S204" s="39">
        <v>0</v>
      </c>
      <c r="T204" s="44"/>
      <c r="U204" s="42">
        <v>0</v>
      </c>
    </row>
    <row r="205" spans="1:21" x14ac:dyDescent="0.2">
      <c r="A205" s="21" t="s">
        <v>224</v>
      </c>
      <c r="B205" s="22">
        <v>243</v>
      </c>
      <c r="C205" s="22">
        <v>1755</v>
      </c>
      <c r="D205" s="23">
        <v>0.13846153846153847</v>
      </c>
      <c r="E205" s="22">
        <v>331</v>
      </c>
      <c r="F205" s="22">
        <v>1770</v>
      </c>
      <c r="G205" s="23">
        <v>0.18700564971751413</v>
      </c>
      <c r="H205" s="22">
        <v>249</v>
      </c>
      <c r="I205" s="22">
        <v>1722</v>
      </c>
      <c r="J205" s="23">
        <v>0.14459930313588851</v>
      </c>
      <c r="K205" s="24">
        <v>-0.24773413897280966</v>
      </c>
      <c r="L205" s="36" t="s">
        <v>324</v>
      </c>
      <c r="M205" s="37">
        <v>0</v>
      </c>
      <c r="N205" s="38" t="s">
        <v>324</v>
      </c>
      <c r="O205" s="26">
        <v>0</v>
      </c>
      <c r="P205" s="25" t="s">
        <v>324</v>
      </c>
      <c r="Q205" s="26">
        <v>0</v>
      </c>
      <c r="R205" s="25" t="s">
        <v>323</v>
      </c>
      <c r="S205" s="39">
        <v>66252</v>
      </c>
      <c r="T205" s="44" t="s">
        <v>59</v>
      </c>
      <c r="U205" s="42">
        <f>66252*0.15</f>
        <v>9937.7999999999993</v>
      </c>
    </row>
    <row r="206" spans="1:21" x14ac:dyDescent="0.2">
      <c r="A206" s="21" t="s">
        <v>225</v>
      </c>
      <c r="B206" s="22">
        <v>614</v>
      </c>
      <c r="C206" s="22">
        <v>6929</v>
      </c>
      <c r="D206" s="23">
        <v>8.8613075479867229E-2</v>
      </c>
      <c r="E206" s="22">
        <v>672</v>
      </c>
      <c r="F206" s="22">
        <v>7079</v>
      </c>
      <c r="G206" s="23">
        <v>9.4928662240429437E-2</v>
      </c>
      <c r="H206" s="22">
        <v>638</v>
      </c>
      <c r="I206" s="22">
        <v>6944</v>
      </c>
      <c r="J206" s="23">
        <v>9.1877880184331795E-2</v>
      </c>
      <c r="K206" s="24">
        <v>-5.0595238095238096E-2</v>
      </c>
      <c r="L206" s="36" t="s">
        <v>324</v>
      </c>
      <c r="M206" s="37">
        <v>0</v>
      </c>
      <c r="N206" s="38" t="s">
        <v>324</v>
      </c>
      <c r="O206" s="26">
        <v>0</v>
      </c>
      <c r="P206" s="25" t="s">
        <v>324</v>
      </c>
      <c r="Q206" s="26">
        <v>0</v>
      </c>
      <c r="R206" s="25" t="s">
        <v>324</v>
      </c>
      <c r="S206" s="39">
        <v>0</v>
      </c>
      <c r="T206" s="41"/>
      <c r="U206" s="42">
        <v>0</v>
      </c>
    </row>
    <row r="207" spans="1:21" x14ac:dyDescent="0.2">
      <c r="A207" s="21" t="s">
        <v>226</v>
      </c>
      <c r="B207" s="22">
        <v>7</v>
      </c>
      <c r="C207" s="22">
        <v>69</v>
      </c>
      <c r="D207" s="23">
        <v>0.10144927536231885</v>
      </c>
      <c r="E207" s="22">
        <v>5</v>
      </c>
      <c r="F207" s="22">
        <v>63</v>
      </c>
      <c r="G207" s="23">
        <v>7.9365079365079361E-2</v>
      </c>
      <c r="H207" s="22">
        <v>2</v>
      </c>
      <c r="I207" s="22">
        <v>62</v>
      </c>
      <c r="J207" s="23">
        <v>3.2258064516129031E-2</v>
      </c>
      <c r="K207" s="24">
        <v>-0.6</v>
      </c>
      <c r="L207" s="36" t="s">
        <v>324</v>
      </c>
      <c r="M207" s="37">
        <v>0</v>
      </c>
      <c r="N207" s="38" t="s">
        <v>324</v>
      </c>
      <c r="O207" s="26">
        <v>0</v>
      </c>
      <c r="P207" s="25" t="s">
        <v>324</v>
      </c>
      <c r="Q207" s="26">
        <v>0</v>
      </c>
      <c r="R207" s="25" t="s">
        <v>324</v>
      </c>
      <c r="S207" s="39">
        <v>0</v>
      </c>
      <c r="T207" s="41"/>
      <c r="U207" s="42">
        <v>0</v>
      </c>
    </row>
    <row r="208" spans="1:21" x14ac:dyDescent="0.2">
      <c r="A208" s="21" t="s">
        <v>227</v>
      </c>
      <c r="B208" s="22">
        <v>101</v>
      </c>
      <c r="C208" s="22">
        <v>3302</v>
      </c>
      <c r="D208" s="23">
        <v>3.0587522713506964E-2</v>
      </c>
      <c r="E208" s="22">
        <v>115</v>
      </c>
      <c r="F208" s="22">
        <v>3047</v>
      </c>
      <c r="G208" s="23">
        <v>3.7742041352149654E-2</v>
      </c>
      <c r="H208" s="22">
        <v>123</v>
      </c>
      <c r="I208" s="22">
        <v>2962</v>
      </c>
      <c r="J208" s="23">
        <v>4.1525995948683322E-2</v>
      </c>
      <c r="K208" s="24">
        <v>6.9565217391304349E-2</v>
      </c>
      <c r="L208" s="36" t="s">
        <v>324</v>
      </c>
      <c r="M208" s="37">
        <v>0</v>
      </c>
      <c r="N208" s="38" t="s">
        <v>324</v>
      </c>
      <c r="O208" s="26">
        <v>0</v>
      </c>
      <c r="P208" s="25" t="s">
        <v>324</v>
      </c>
      <c r="Q208" s="26">
        <v>0</v>
      </c>
      <c r="R208" s="25" t="s">
        <v>324</v>
      </c>
      <c r="S208" s="39">
        <v>0</v>
      </c>
      <c r="T208" s="41"/>
      <c r="U208" s="42">
        <v>0</v>
      </c>
    </row>
    <row r="209" spans="1:21" x14ac:dyDescent="0.2">
      <c r="A209" s="21" t="s">
        <v>228</v>
      </c>
      <c r="B209" s="22">
        <v>126</v>
      </c>
      <c r="C209" s="22">
        <v>3362</v>
      </c>
      <c r="D209" s="23">
        <v>3.7477691850089236E-2</v>
      </c>
      <c r="E209" s="22">
        <v>119</v>
      </c>
      <c r="F209" s="22">
        <v>2969</v>
      </c>
      <c r="G209" s="23">
        <v>4.008083529808016E-2</v>
      </c>
      <c r="H209" s="22">
        <v>120</v>
      </c>
      <c r="I209" s="22">
        <v>2912</v>
      </c>
      <c r="J209" s="23">
        <v>4.1208791208791208E-2</v>
      </c>
      <c r="K209" s="24">
        <v>8.4033613445378148E-3</v>
      </c>
      <c r="L209" s="36" t="s">
        <v>324</v>
      </c>
      <c r="M209" s="37">
        <v>0</v>
      </c>
      <c r="N209" s="38" t="s">
        <v>324</v>
      </c>
      <c r="O209" s="26">
        <v>0</v>
      </c>
      <c r="P209" s="25" t="s">
        <v>324</v>
      </c>
      <c r="Q209" s="26">
        <v>0</v>
      </c>
      <c r="R209" s="25" t="s">
        <v>324</v>
      </c>
      <c r="S209" s="39">
        <v>0</v>
      </c>
      <c r="T209" s="41"/>
      <c r="U209" s="42">
        <v>0</v>
      </c>
    </row>
    <row r="210" spans="1:21" x14ac:dyDescent="0.2">
      <c r="A210" s="21" t="s">
        <v>229</v>
      </c>
      <c r="B210" s="22">
        <v>9</v>
      </c>
      <c r="C210" s="22">
        <v>77</v>
      </c>
      <c r="D210" s="23">
        <v>0.11688311688311688</v>
      </c>
      <c r="E210" s="22">
        <v>9</v>
      </c>
      <c r="F210" s="22">
        <v>72</v>
      </c>
      <c r="G210" s="23">
        <v>0.125</v>
      </c>
      <c r="H210" s="22">
        <v>8</v>
      </c>
      <c r="I210" s="22">
        <v>70</v>
      </c>
      <c r="J210" s="23">
        <v>0.11428571428571428</v>
      </c>
      <c r="K210" s="24">
        <v>-0.1111111111111111</v>
      </c>
      <c r="L210" s="36" t="s">
        <v>324</v>
      </c>
      <c r="M210" s="37">
        <v>0</v>
      </c>
      <c r="N210" s="38" t="s">
        <v>324</v>
      </c>
      <c r="O210" s="26">
        <v>0</v>
      </c>
      <c r="P210" s="25" t="s">
        <v>324</v>
      </c>
      <c r="Q210" s="26">
        <v>0</v>
      </c>
      <c r="R210" s="25" t="s">
        <v>323</v>
      </c>
      <c r="S210" s="39">
        <v>2528</v>
      </c>
      <c r="T210" s="41" t="s">
        <v>230</v>
      </c>
      <c r="U210" s="42">
        <f>2528*0.15</f>
        <v>379.2</v>
      </c>
    </row>
    <row r="211" spans="1:21" x14ac:dyDescent="0.2">
      <c r="A211" s="21" t="s">
        <v>231</v>
      </c>
      <c r="B211" s="22">
        <v>72</v>
      </c>
      <c r="C211" s="22">
        <v>944</v>
      </c>
      <c r="D211" s="23">
        <v>7.6271186440677971E-2</v>
      </c>
      <c r="E211" s="22">
        <v>88</v>
      </c>
      <c r="F211" s="22">
        <v>886</v>
      </c>
      <c r="G211" s="23">
        <v>9.9322799097065456E-2</v>
      </c>
      <c r="H211" s="22">
        <v>87</v>
      </c>
      <c r="I211" s="22">
        <v>863</v>
      </c>
      <c r="J211" s="23">
        <v>0.10081112398609501</v>
      </c>
      <c r="K211" s="24">
        <v>-1.1363636363636364E-2</v>
      </c>
      <c r="L211" s="36" t="s">
        <v>324</v>
      </c>
      <c r="M211" s="37">
        <v>0</v>
      </c>
      <c r="N211" s="38" t="s">
        <v>324</v>
      </c>
      <c r="O211" s="26">
        <v>0</v>
      </c>
      <c r="P211" s="25" t="s">
        <v>324</v>
      </c>
      <c r="Q211" s="26">
        <v>0</v>
      </c>
      <c r="R211" s="25" t="s">
        <v>324</v>
      </c>
      <c r="S211" s="39">
        <v>0</v>
      </c>
      <c r="T211" s="41"/>
      <c r="U211" s="42">
        <v>0</v>
      </c>
    </row>
    <row r="212" spans="1:21" x14ac:dyDescent="0.2">
      <c r="A212" s="21" t="s">
        <v>232</v>
      </c>
      <c r="B212" s="22">
        <v>938</v>
      </c>
      <c r="C212" s="22">
        <v>5567</v>
      </c>
      <c r="D212" s="23">
        <v>0.16849290461649002</v>
      </c>
      <c r="E212" s="22">
        <v>1002</v>
      </c>
      <c r="F212" s="22">
        <v>5900</v>
      </c>
      <c r="G212" s="23">
        <v>0.16983050847457626</v>
      </c>
      <c r="H212" s="22">
        <v>1099</v>
      </c>
      <c r="I212" s="22">
        <v>5666</v>
      </c>
      <c r="J212" s="23">
        <v>0.19396399576420756</v>
      </c>
      <c r="K212" s="24">
        <v>9.6806387225548907E-2</v>
      </c>
      <c r="L212" s="36" t="s">
        <v>324</v>
      </c>
      <c r="M212" s="37">
        <v>0</v>
      </c>
      <c r="N212" s="38" t="s">
        <v>324</v>
      </c>
      <c r="O212" s="26">
        <v>0</v>
      </c>
      <c r="P212" s="25" t="s">
        <v>324</v>
      </c>
      <c r="Q212" s="26">
        <v>0</v>
      </c>
      <c r="R212" s="25" t="s">
        <v>324</v>
      </c>
      <c r="S212" s="39">
        <v>0</v>
      </c>
      <c r="T212" s="41"/>
      <c r="U212" s="42">
        <v>0</v>
      </c>
    </row>
    <row r="213" spans="1:21" x14ac:dyDescent="0.2">
      <c r="A213" s="21" t="s">
        <v>233</v>
      </c>
      <c r="B213" s="22">
        <v>42</v>
      </c>
      <c r="C213" s="22">
        <v>714</v>
      </c>
      <c r="D213" s="23">
        <v>5.8823529411764705E-2</v>
      </c>
      <c r="E213" s="22">
        <v>56</v>
      </c>
      <c r="F213" s="22">
        <v>762</v>
      </c>
      <c r="G213" s="23">
        <v>7.3490813648293962E-2</v>
      </c>
      <c r="H213" s="22">
        <v>41</v>
      </c>
      <c r="I213" s="22">
        <v>749</v>
      </c>
      <c r="J213" s="23">
        <v>5.4739652870493989E-2</v>
      </c>
      <c r="K213" s="24">
        <v>-0.26785714285714285</v>
      </c>
      <c r="L213" s="36" t="s">
        <v>324</v>
      </c>
      <c r="M213" s="37">
        <v>0</v>
      </c>
      <c r="N213" s="38" t="s">
        <v>324</v>
      </c>
      <c r="O213" s="26">
        <v>0</v>
      </c>
      <c r="P213" s="25" t="s">
        <v>323</v>
      </c>
      <c r="Q213" s="26">
        <v>43839</v>
      </c>
      <c r="R213" s="25" t="s">
        <v>324</v>
      </c>
      <c r="S213" s="39">
        <v>0</v>
      </c>
      <c r="T213" s="41"/>
      <c r="U213" s="42">
        <v>43839</v>
      </c>
    </row>
    <row r="214" spans="1:21" x14ac:dyDescent="0.2">
      <c r="A214" s="21" t="s">
        <v>234</v>
      </c>
      <c r="B214" s="22">
        <v>563</v>
      </c>
      <c r="C214" s="22">
        <v>8412</v>
      </c>
      <c r="D214" s="23">
        <v>6.6928197812648596E-2</v>
      </c>
      <c r="E214" s="22">
        <v>629</v>
      </c>
      <c r="F214" s="22">
        <v>7989</v>
      </c>
      <c r="G214" s="23">
        <v>7.8733258230066341E-2</v>
      </c>
      <c r="H214" s="22">
        <v>627</v>
      </c>
      <c r="I214" s="22">
        <v>7765</v>
      </c>
      <c r="J214" s="23">
        <v>8.0746941403734701E-2</v>
      </c>
      <c r="K214" s="24">
        <v>-3.1796502384737681E-3</v>
      </c>
      <c r="L214" s="36" t="s">
        <v>324</v>
      </c>
      <c r="M214" s="37">
        <v>0</v>
      </c>
      <c r="N214" s="38" t="s">
        <v>324</v>
      </c>
      <c r="O214" s="26">
        <v>0</v>
      </c>
      <c r="P214" s="25" t="s">
        <v>324</v>
      </c>
      <c r="Q214" s="26">
        <v>0</v>
      </c>
      <c r="R214" s="25" t="s">
        <v>324</v>
      </c>
      <c r="S214" s="39">
        <v>0</v>
      </c>
      <c r="T214" s="41"/>
      <c r="U214" s="42">
        <v>0</v>
      </c>
    </row>
    <row r="215" spans="1:21" x14ac:dyDescent="0.2">
      <c r="A215" s="21" t="s">
        <v>235</v>
      </c>
      <c r="B215" s="22">
        <v>10</v>
      </c>
      <c r="C215" s="22">
        <v>233</v>
      </c>
      <c r="D215" s="23">
        <v>4.2918454935622317E-2</v>
      </c>
      <c r="E215" s="22">
        <v>15</v>
      </c>
      <c r="F215" s="22">
        <v>248</v>
      </c>
      <c r="G215" s="23">
        <v>6.0483870967741937E-2</v>
      </c>
      <c r="H215" s="22">
        <v>15</v>
      </c>
      <c r="I215" s="22">
        <v>241</v>
      </c>
      <c r="J215" s="23">
        <v>6.2240663900414939E-2</v>
      </c>
      <c r="K215" s="24">
        <v>0</v>
      </c>
      <c r="L215" s="36" t="s">
        <v>324</v>
      </c>
      <c r="M215" s="37">
        <v>0</v>
      </c>
      <c r="N215" s="38" t="s">
        <v>324</v>
      </c>
      <c r="O215" s="26">
        <v>0</v>
      </c>
      <c r="P215" s="25" t="s">
        <v>324</v>
      </c>
      <c r="Q215" s="26">
        <v>0</v>
      </c>
      <c r="R215" s="25" t="s">
        <v>324</v>
      </c>
      <c r="S215" s="39">
        <v>0</v>
      </c>
      <c r="T215" s="41"/>
      <c r="U215" s="42">
        <v>0</v>
      </c>
    </row>
    <row r="216" spans="1:21" x14ac:dyDescent="0.2">
      <c r="A216" s="21" t="s">
        <v>236</v>
      </c>
      <c r="B216" s="22">
        <v>19</v>
      </c>
      <c r="C216" s="22">
        <v>120</v>
      </c>
      <c r="D216" s="23">
        <v>0.15833333333333333</v>
      </c>
      <c r="E216" s="22">
        <v>18</v>
      </c>
      <c r="F216" s="22">
        <v>130</v>
      </c>
      <c r="G216" s="23">
        <v>0.13846153846153847</v>
      </c>
      <c r="H216" s="22">
        <v>14</v>
      </c>
      <c r="I216" s="22">
        <v>125</v>
      </c>
      <c r="J216" s="23">
        <v>0.112</v>
      </c>
      <c r="K216" s="24">
        <v>-0.22222222222222221</v>
      </c>
      <c r="L216" s="36" t="s">
        <v>324</v>
      </c>
      <c r="M216" s="37">
        <v>0</v>
      </c>
      <c r="N216" s="38" t="s">
        <v>324</v>
      </c>
      <c r="O216" s="26">
        <v>0</v>
      </c>
      <c r="P216" s="25" t="s">
        <v>324</v>
      </c>
      <c r="Q216" s="26">
        <v>0</v>
      </c>
      <c r="R216" s="25" t="s">
        <v>323</v>
      </c>
      <c r="S216" s="39">
        <v>6862</v>
      </c>
      <c r="T216" s="44" t="s">
        <v>59</v>
      </c>
      <c r="U216" s="42">
        <f>6862*0.15</f>
        <v>1029.3</v>
      </c>
    </row>
    <row r="217" spans="1:21" x14ac:dyDescent="0.2">
      <c r="A217" s="21" t="s">
        <v>237</v>
      </c>
      <c r="B217" s="22">
        <v>176</v>
      </c>
      <c r="C217" s="22">
        <v>2825</v>
      </c>
      <c r="D217" s="23">
        <v>6.2300884955752214E-2</v>
      </c>
      <c r="E217" s="22">
        <v>231</v>
      </c>
      <c r="F217" s="22">
        <v>2440</v>
      </c>
      <c r="G217" s="23">
        <v>9.4672131147540986E-2</v>
      </c>
      <c r="H217" s="22">
        <v>166</v>
      </c>
      <c r="I217" s="22">
        <v>2389</v>
      </c>
      <c r="J217" s="23">
        <v>6.9485140226035996E-2</v>
      </c>
      <c r="K217" s="24">
        <v>-0.2813852813852814</v>
      </c>
      <c r="L217" s="36" t="s">
        <v>324</v>
      </c>
      <c r="M217" s="37">
        <v>0</v>
      </c>
      <c r="N217" s="38" t="s">
        <v>324</v>
      </c>
      <c r="O217" s="26">
        <v>0</v>
      </c>
      <c r="P217" s="25" t="s">
        <v>324</v>
      </c>
      <c r="Q217" s="26">
        <v>0</v>
      </c>
      <c r="R217" s="25" t="s">
        <v>324</v>
      </c>
      <c r="S217" s="39">
        <v>0</v>
      </c>
      <c r="T217" s="41"/>
      <c r="U217" s="42">
        <v>0</v>
      </c>
    </row>
    <row r="218" spans="1:21" x14ac:dyDescent="0.2">
      <c r="A218" s="21" t="s">
        <v>238</v>
      </c>
      <c r="B218" s="22">
        <v>144</v>
      </c>
      <c r="C218" s="22">
        <v>1395</v>
      </c>
      <c r="D218" s="23">
        <v>0.1032258064516129</v>
      </c>
      <c r="E218" s="22">
        <v>241</v>
      </c>
      <c r="F218" s="22">
        <v>1316</v>
      </c>
      <c r="G218" s="23">
        <v>0.18313069908814589</v>
      </c>
      <c r="H218" s="22">
        <v>126</v>
      </c>
      <c r="I218" s="22">
        <v>1289</v>
      </c>
      <c r="J218" s="23">
        <v>9.7750193948797512E-2</v>
      </c>
      <c r="K218" s="24">
        <v>-0.47717842323651455</v>
      </c>
      <c r="L218" s="36" t="s">
        <v>324</v>
      </c>
      <c r="M218" s="37">
        <v>0</v>
      </c>
      <c r="N218" s="38" t="s">
        <v>324</v>
      </c>
      <c r="O218" s="26">
        <v>0</v>
      </c>
      <c r="P218" s="25" t="s">
        <v>324</v>
      </c>
      <c r="Q218" s="26">
        <v>0</v>
      </c>
      <c r="R218" s="25" t="s">
        <v>323</v>
      </c>
      <c r="S218" s="39">
        <v>49821</v>
      </c>
      <c r="T218" s="44" t="s">
        <v>59</v>
      </c>
      <c r="U218" s="42">
        <f>49821*0.15</f>
        <v>7473.15</v>
      </c>
    </row>
    <row r="219" spans="1:21" x14ac:dyDescent="0.2">
      <c r="A219" s="21" t="s">
        <v>239</v>
      </c>
      <c r="B219" s="22">
        <v>948</v>
      </c>
      <c r="C219" s="22">
        <v>9780</v>
      </c>
      <c r="D219" s="23">
        <v>9.6932515337423308E-2</v>
      </c>
      <c r="E219" s="22">
        <v>1525</v>
      </c>
      <c r="F219" s="22">
        <v>10525</v>
      </c>
      <c r="G219" s="23">
        <v>0.14489311163895488</v>
      </c>
      <c r="H219" s="22">
        <v>1031</v>
      </c>
      <c r="I219" s="22">
        <v>10338</v>
      </c>
      <c r="J219" s="23">
        <v>9.9729154575353071E-2</v>
      </c>
      <c r="K219" s="24">
        <v>-0.32393442622950819</v>
      </c>
      <c r="L219" s="36" t="s">
        <v>324</v>
      </c>
      <c r="M219" s="37">
        <v>0</v>
      </c>
      <c r="N219" s="38" t="s">
        <v>324</v>
      </c>
      <c r="O219" s="26">
        <v>0</v>
      </c>
      <c r="P219" s="25" t="s">
        <v>324</v>
      </c>
      <c r="Q219" s="26">
        <v>0</v>
      </c>
      <c r="R219" s="25" t="s">
        <v>323</v>
      </c>
      <c r="S219" s="39">
        <v>159094</v>
      </c>
      <c r="T219" s="45" t="s">
        <v>42</v>
      </c>
      <c r="U219" s="43">
        <v>159094</v>
      </c>
    </row>
    <row r="220" spans="1:21" x14ac:dyDescent="0.2">
      <c r="A220" s="21" t="s">
        <v>240</v>
      </c>
      <c r="B220" s="22">
        <v>105</v>
      </c>
      <c r="C220" s="22">
        <v>786</v>
      </c>
      <c r="D220" s="23">
        <v>0.13358778625954199</v>
      </c>
      <c r="E220" s="22">
        <v>132</v>
      </c>
      <c r="F220" s="22">
        <v>782</v>
      </c>
      <c r="G220" s="23">
        <v>0.16879795396419436</v>
      </c>
      <c r="H220" s="22">
        <v>131</v>
      </c>
      <c r="I220" s="22">
        <v>762</v>
      </c>
      <c r="J220" s="23">
        <v>0.17191601049868765</v>
      </c>
      <c r="K220" s="24">
        <v>-7.575757575757576E-3</v>
      </c>
      <c r="L220" s="36" t="s">
        <v>324</v>
      </c>
      <c r="M220" s="37">
        <v>0</v>
      </c>
      <c r="N220" s="38" t="s">
        <v>324</v>
      </c>
      <c r="O220" s="26">
        <v>0</v>
      </c>
      <c r="P220" s="25" t="s">
        <v>324</v>
      </c>
      <c r="Q220" s="26">
        <v>0</v>
      </c>
      <c r="R220" s="25" t="s">
        <v>324</v>
      </c>
      <c r="S220" s="39">
        <v>0</v>
      </c>
      <c r="T220" s="40"/>
      <c r="U220" s="42">
        <v>0</v>
      </c>
    </row>
    <row r="221" spans="1:21" x14ac:dyDescent="0.2">
      <c r="A221" s="21" t="s">
        <v>241</v>
      </c>
      <c r="B221" s="22">
        <v>496</v>
      </c>
      <c r="C221" s="22">
        <v>4836</v>
      </c>
      <c r="D221" s="23">
        <v>0.10256410256410256</v>
      </c>
      <c r="E221" s="22">
        <v>669</v>
      </c>
      <c r="F221" s="22">
        <v>4871</v>
      </c>
      <c r="G221" s="23">
        <v>0.13734346130158079</v>
      </c>
      <c r="H221" s="22">
        <v>481</v>
      </c>
      <c r="I221" s="22">
        <v>4784</v>
      </c>
      <c r="J221" s="23">
        <v>0.10054347826086957</v>
      </c>
      <c r="K221" s="24">
        <v>-0.28101644245142005</v>
      </c>
      <c r="L221" s="36" t="s">
        <v>324</v>
      </c>
      <c r="M221" s="37">
        <v>0</v>
      </c>
      <c r="N221" s="38" t="s">
        <v>324</v>
      </c>
      <c r="O221" s="26">
        <v>0</v>
      </c>
      <c r="P221" s="25" t="s">
        <v>324</v>
      </c>
      <c r="Q221" s="26">
        <v>0</v>
      </c>
      <c r="R221" s="25" t="s">
        <v>323</v>
      </c>
      <c r="S221" s="39">
        <v>80856</v>
      </c>
      <c r="T221" s="45" t="s">
        <v>42</v>
      </c>
      <c r="U221" s="43">
        <v>80856</v>
      </c>
    </row>
    <row r="222" spans="1:21" x14ac:dyDescent="0.2">
      <c r="A222" s="21" t="s">
        <v>242</v>
      </c>
      <c r="B222" s="22">
        <v>98</v>
      </c>
      <c r="C222" s="22">
        <v>4568</v>
      </c>
      <c r="D222" s="23">
        <v>2.1453590192644482E-2</v>
      </c>
      <c r="E222" s="22">
        <v>115</v>
      </c>
      <c r="F222" s="22">
        <v>4474</v>
      </c>
      <c r="G222" s="23">
        <v>2.5704067948144838E-2</v>
      </c>
      <c r="H222" s="22">
        <v>111</v>
      </c>
      <c r="I222" s="22">
        <v>4391</v>
      </c>
      <c r="J222" s="23">
        <v>2.5278979731268504E-2</v>
      </c>
      <c r="K222" s="24">
        <v>-3.4782608695652174E-2</v>
      </c>
      <c r="L222" s="36" t="s">
        <v>323</v>
      </c>
      <c r="M222" s="37">
        <v>86870</v>
      </c>
      <c r="N222" s="38" t="s">
        <v>324</v>
      </c>
      <c r="O222" s="26">
        <v>0</v>
      </c>
      <c r="P222" s="25" t="s">
        <v>324</v>
      </c>
      <c r="Q222" s="26">
        <v>0</v>
      </c>
      <c r="R222" s="25" t="s">
        <v>324</v>
      </c>
      <c r="S222" s="39">
        <v>0</v>
      </c>
      <c r="T222" s="41"/>
      <c r="U222" s="42">
        <v>86870</v>
      </c>
    </row>
    <row r="223" spans="1:21" x14ac:dyDescent="0.2">
      <c r="A223" s="21" t="s">
        <v>243</v>
      </c>
      <c r="B223" s="22">
        <v>1287</v>
      </c>
      <c r="C223" s="22">
        <v>7515</v>
      </c>
      <c r="D223" s="23">
        <v>0.17125748502994012</v>
      </c>
      <c r="E223" s="22">
        <v>2001</v>
      </c>
      <c r="F223" s="22">
        <v>8829</v>
      </c>
      <c r="G223" s="23">
        <v>0.22663948352021746</v>
      </c>
      <c r="H223" s="22">
        <v>1620</v>
      </c>
      <c r="I223" s="22">
        <v>8653</v>
      </c>
      <c r="J223" s="23">
        <v>0.18721830578989945</v>
      </c>
      <c r="K223" s="24">
        <v>-0.19040479760119941</v>
      </c>
      <c r="L223" s="36" t="s">
        <v>324</v>
      </c>
      <c r="M223" s="37">
        <v>0</v>
      </c>
      <c r="N223" s="38" t="s">
        <v>324</v>
      </c>
      <c r="O223" s="26">
        <v>0</v>
      </c>
      <c r="P223" s="25" t="s">
        <v>324</v>
      </c>
      <c r="Q223" s="26">
        <v>0</v>
      </c>
      <c r="R223" s="25" t="s">
        <v>324</v>
      </c>
      <c r="S223" s="39">
        <v>0</v>
      </c>
      <c r="T223" s="41"/>
      <c r="U223" s="42">
        <v>0</v>
      </c>
    </row>
    <row r="224" spans="1:21" x14ac:dyDescent="0.2">
      <c r="A224" s="21" t="s">
        <v>244</v>
      </c>
      <c r="B224" s="22">
        <v>22</v>
      </c>
      <c r="C224" s="22">
        <v>101</v>
      </c>
      <c r="D224" s="23">
        <v>0.21782178217821782</v>
      </c>
      <c r="E224" s="22">
        <v>10</v>
      </c>
      <c r="F224" s="22">
        <v>85</v>
      </c>
      <c r="G224" s="23">
        <v>0.11764705882352941</v>
      </c>
      <c r="H224" s="22">
        <v>9</v>
      </c>
      <c r="I224" s="22">
        <v>81</v>
      </c>
      <c r="J224" s="23">
        <v>0.1111111111111111</v>
      </c>
      <c r="K224" s="24">
        <v>-0.1</v>
      </c>
      <c r="L224" s="36" t="s">
        <v>324</v>
      </c>
      <c r="M224" s="37">
        <v>0</v>
      </c>
      <c r="N224" s="38" t="s">
        <v>323</v>
      </c>
      <c r="O224" s="26">
        <v>16942</v>
      </c>
      <c r="P224" s="25" t="s">
        <v>324</v>
      </c>
      <c r="Q224" s="26">
        <v>0</v>
      </c>
      <c r="R224" s="25" t="s">
        <v>323</v>
      </c>
      <c r="S224" s="39">
        <v>4735</v>
      </c>
      <c r="T224" s="41" t="s">
        <v>230</v>
      </c>
      <c r="U224" s="42">
        <f>21677*0.15</f>
        <v>3251.5499999999997</v>
      </c>
    </row>
    <row r="225" spans="1:21" x14ac:dyDescent="0.2">
      <c r="A225" s="21" t="s">
        <v>245</v>
      </c>
      <c r="B225" s="22">
        <v>22</v>
      </c>
      <c r="C225" s="22">
        <v>521</v>
      </c>
      <c r="D225" s="23">
        <v>4.2226487523992322E-2</v>
      </c>
      <c r="E225" s="22">
        <v>27</v>
      </c>
      <c r="F225" s="22">
        <v>526</v>
      </c>
      <c r="G225" s="23">
        <v>5.1330798479087454E-2</v>
      </c>
      <c r="H225" s="22">
        <v>18</v>
      </c>
      <c r="I225" s="22">
        <v>511</v>
      </c>
      <c r="J225" s="23">
        <v>3.5225048923679059E-2</v>
      </c>
      <c r="K225" s="24">
        <v>-0.33333333333333331</v>
      </c>
      <c r="L225" s="36" t="s">
        <v>324</v>
      </c>
      <c r="M225" s="37">
        <v>0</v>
      </c>
      <c r="N225" s="38" t="s">
        <v>324</v>
      </c>
      <c r="O225" s="26">
        <v>0</v>
      </c>
      <c r="P225" s="25" t="s">
        <v>323</v>
      </c>
      <c r="Q225" s="26">
        <v>22279</v>
      </c>
      <c r="R225" s="25" t="s">
        <v>324</v>
      </c>
      <c r="S225" s="39">
        <v>0</v>
      </c>
      <c r="T225" s="41"/>
      <c r="U225" s="42">
        <v>22279</v>
      </c>
    </row>
    <row r="226" spans="1:21" x14ac:dyDescent="0.2">
      <c r="A226" s="21" t="s">
        <v>246</v>
      </c>
      <c r="B226" s="22">
        <v>229</v>
      </c>
      <c r="C226" s="22">
        <v>2582</v>
      </c>
      <c r="D226" s="23">
        <v>8.8690937257939584E-2</v>
      </c>
      <c r="E226" s="22">
        <v>286</v>
      </c>
      <c r="F226" s="22">
        <v>2408</v>
      </c>
      <c r="G226" s="23">
        <v>0.11877076411960133</v>
      </c>
      <c r="H226" s="22">
        <v>250</v>
      </c>
      <c r="I226" s="22">
        <v>2340</v>
      </c>
      <c r="J226" s="23">
        <v>0.10683760683760683</v>
      </c>
      <c r="K226" s="24">
        <v>-0.12587412587412589</v>
      </c>
      <c r="L226" s="36" t="s">
        <v>324</v>
      </c>
      <c r="M226" s="37">
        <v>0</v>
      </c>
      <c r="N226" s="38" t="s">
        <v>324</v>
      </c>
      <c r="O226" s="26">
        <v>0</v>
      </c>
      <c r="P226" s="25" t="s">
        <v>324</v>
      </c>
      <c r="Q226" s="26">
        <v>0</v>
      </c>
      <c r="R226" s="25" t="s">
        <v>324</v>
      </c>
      <c r="S226" s="39">
        <v>0</v>
      </c>
      <c r="T226" s="41"/>
      <c r="U226" s="42">
        <v>0</v>
      </c>
    </row>
    <row r="227" spans="1:21" x14ac:dyDescent="0.2">
      <c r="A227" s="21" t="s">
        <v>247</v>
      </c>
      <c r="B227" s="22">
        <v>72</v>
      </c>
      <c r="C227" s="22">
        <v>888</v>
      </c>
      <c r="D227" s="23">
        <v>8.1081081081081086E-2</v>
      </c>
      <c r="E227" s="22">
        <v>49</v>
      </c>
      <c r="F227" s="22">
        <v>731</v>
      </c>
      <c r="G227" s="23">
        <v>6.7031463748290013E-2</v>
      </c>
      <c r="H227" s="22">
        <v>39</v>
      </c>
      <c r="I227" s="22">
        <v>717</v>
      </c>
      <c r="J227" s="23">
        <v>5.4393305439330547E-2</v>
      </c>
      <c r="K227" s="24">
        <v>-0.20408163265306123</v>
      </c>
      <c r="L227" s="36" t="s">
        <v>324</v>
      </c>
      <c r="M227" s="37">
        <v>0</v>
      </c>
      <c r="N227" s="38" t="s">
        <v>324</v>
      </c>
      <c r="O227" s="26">
        <v>0</v>
      </c>
      <c r="P227" s="25" t="s">
        <v>323</v>
      </c>
      <c r="Q227" s="26">
        <v>56051</v>
      </c>
      <c r="R227" s="25" t="s">
        <v>324</v>
      </c>
      <c r="S227" s="39">
        <v>0</v>
      </c>
      <c r="T227" s="41"/>
      <c r="U227" s="42">
        <v>56051</v>
      </c>
    </row>
    <row r="228" spans="1:21" x14ac:dyDescent="0.2">
      <c r="A228" s="21" t="s">
        <v>248</v>
      </c>
      <c r="B228" s="22">
        <v>2</v>
      </c>
      <c r="C228" s="22">
        <v>33</v>
      </c>
      <c r="D228" s="23">
        <v>6.0606060606060608E-2</v>
      </c>
      <c r="E228" s="22">
        <v>3</v>
      </c>
      <c r="F228" s="22">
        <v>37</v>
      </c>
      <c r="G228" s="23">
        <v>8.1081081081081086E-2</v>
      </c>
      <c r="H228" s="22">
        <v>1</v>
      </c>
      <c r="I228" s="22">
        <v>36</v>
      </c>
      <c r="J228" s="23">
        <v>2.7777777777777776E-2</v>
      </c>
      <c r="K228" s="24">
        <v>-0.66666666666666663</v>
      </c>
      <c r="L228" s="36" t="s">
        <v>324</v>
      </c>
      <c r="M228" s="37">
        <v>0</v>
      </c>
      <c r="N228" s="38" t="s">
        <v>324</v>
      </c>
      <c r="O228" s="26">
        <v>0</v>
      </c>
      <c r="P228" s="25" t="s">
        <v>324</v>
      </c>
      <c r="Q228" s="26">
        <v>0</v>
      </c>
      <c r="R228" s="25" t="s">
        <v>324</v>
      </c>
      <c r="S228" s="39">
        <v>0</v>
      </c>
      <c r="T228" s="44"/>
      <c r="U228" s="42">
        <v>0</v>
      </c>
    </row>
    <row r="229" spans="1:21" x14ac:dyDescent="0.2">
      <c r="A229" s="21" t="s">
        <v>249</v>
      </c>
      <c r="B229" s="22">
        <v>746</v>
      </c>
      <c r="C229" s="22">
        <v>5148</v>
      </c>
      <c r="D229" s="23">
        <v>0.1449106449106449</v>
      </c>
      <c r="E229" s="22">
        <v>734</v>
      </c>
      <c r="F229" s="22">
        <v>5007</v>
      </c>
      <c r="G229" s="23">
        <v>0.14659476732574395</v>
      </c>
      <c r="H229" s="22">
        <v>685</v>
      </c>
      <c r="I229" s="22">
        <v>4912</v>
      </c>
      <c r="J229" s="23">
        <v>0.13945439739413681</v>
      </c>
      <c r="K229" s="24">
        <v>-6.67574931880109E-2</v>
      </c>
      <c r="L229" s="36" t="s">
        <v>324</v>
      </c>
      <c r="M229" s="37">
        <v>0</v>
      </c>
      <c r="N229" s="38" t="s">
        <v>324</v>
      </c>
      <c r="O229" s="26">
        <v>0</v>
      </c>
      <c r="P229" s="25" t="s">
        <v>324</v>
      </c>
      <c r="Q229" s="26">
        <v>0</v>
      </c>
      <c r="R229" s="25" t="s">
        <v>323</v>
      </c>
      <c r="S229" s="39">
        <v>156268</v>
      </c>
      <c r="T229" s="41" t="s">
        <v>59</v>
      </c>
      <c r="U229" s="42">
        <f>156268*0.15</f>
        <v>23440.2</v>
      </c>
    </row>
    <row r="230" spans="1:21" x14ac:dyDescent="0.2">
      <c r="A230" s="21" t="s">
        <v>250</v>
      </c>
      <c r="B230" s="22">
        <v>138</v>
      </c>
      <c r="C230" s="22">
        <v>3325</v>
      </c>
      <c r="D230" s="23">
        <v>4.1503759398496237E-2</v>
      </c>
      <c r="E230" s="22">
        <v>178</v>
      </c>
      <c r="F230" s="22">
        <v>3091</v>
      </c>
      <c r="G230" s="23">
        <v>5.75865415723067E-2</v>
      </c>
      <c r="H230" s="22">
        <v>123</v>
      </c>
      <c r="I230" s="22">
        <v>2967</v>
      </c>
      <c r="J230" s="23">
        <v>4.1456016177957536E-2</v>
      </c>
      <c r="K230" s="24">
        <v>-0.3089887640449438</v>
      </c>
      <c r="L230" s="36" t="s">
        <v>324</v>
      </c>
      <c r="M230" s="37">
        <v>0</v>
      </c>
      <c r="N230" s="38" t="s">
        <v>324</v>
      </c>
      <c r="O230" s="26">
        <v>0</v>
      </c>
      <c r="P230" s="25" t="s">
        <v>323</v>
      </c>
      <c r="Q230" s="26">
        <v>126204</v>
      </c>
      <c r="R230" s="25" t="s">
        <v>324</v>
      </c>
      <c r="S230" s="39">
        <v>0</v>
      </c>
      <c r="T230" s="41"/>
      <c r="U230" s="42">
        <v>126204</v>
      </c>
    </row>
    <row r="231" spans="1:21" x14ac:dyDescent="0.2">
      <c r="A231" s="21" t="s">
        <v>251</v>
      </c>
      <c r="B231" s="22">
        <v>302</v>
      </c>
      <c r="C231" s="22">
        <v>3713</v>
      </c>
      <c r="D231" s="23">
        <v>8.1335847023969829E-2</v>
      </c>
      <c r="E231" s="22">
        <v>383</v>
      </c>
      <c r="F231" s="22">
        <v>3814</v>
      </c>
      <c r="G231" s="23">
        <v>0.10041950707918196</v>
      </c>
      <c r="H231" s="22">
        <v>330</v>
      </c>
      <c r="I231" s="22">
        <v>3741</v>
      </c>
      <c r="J231" s="23">
        <v>8.8211708099438652E-2</v>
      </c>
      <c r="K231" s="24">
        <v>-0.13838120104438642</v>
      </c>
      <c r="L231" s="36" t="s">
        <v>324</v>
      </c>
      <c r="M231" s="37">
        <v>0</v>
      </c>
      <c r="N231" s="38" t="s">
        <v>324</v>
      </c>
      <c r="O231" s="26">
        <v>0</v>
      </c>
      <c r="P231" s="25" t="s">
        <v>324</v>
      </c>
      <c r="Q231" s="26">
        <v>0</v>
      </c>
      <c r="R231" s="25" t="s">
        <v>324</v>
      </c>
      <c r="S231" s="39">
        <v>0</v>
      </c>
      <c r="T231" s="41"/>
      <c r="U231" s="42">
        <v>0</v>
      </c>
    </row>
    <row r="232" spans="1:21" x14ac:dyDescent="0.2">
      <c r="A232" s="21" t="s">
        <v>252</v>
      </c>
      <c r="B232" s="22">
        <v>9</v>
      </c>
      <c r="C232" s="22">
        <v>42</v>
      </c>
      <c r="D232" s="23">
        <v>0.21428571428571427</v>
      </c>
      <c r="E232" s="22">
        <v>1</v>
      </c>
      <c r="F232" s="22">
        <v>24</v>
      </c>
      <c r="G232" s="23">
        <v>4.1666666666666664E-2</v>
      </c>
      <c r="H232" s="22">
        <v>0</v>
      </c>
      <c r="I232" s="22">
        <v>23</v>
      </c>
      <c r="J232" s="23">
        <v>0</v>
      </c>
      <c r="K232" s="24">
        <v>-1</v>
      </c>
      <c r="L232" s="36" t="s">
        <v>324</v>
      </c>
      <c r="M232" s="37">
        <v>0</v>
      </c>
      <c r="N232" s="38" t="s">
        <v>324</v>
      </c>
      <c r="O232" s="26">
        <v>0</v>
      </c>
      <c r="P232" s="25" t="s">
        <v>324</v>
      </c>
      <c r="Q232" s="26">
        <v>0</v>
      </c>
      <c r="R232" s="25" t="s">
        <v>323</v>
      </c>
      <c r="S232" s="39">
        <v>2374</v>
      </c>
      <c r="T232" s="41" t="s">
        <v>59</v>
      </c>
      <c r="U232" s="42">
        <f>2374*0.15</f>
        <v>356.09999999999997</v>
      </c>
    </row>
    <row r="233" spans="1:21" x14ac:dyDescent="0.2">
      <c r="A233" s="21" t="s">
        <v>253</v>
      </c>
      <c r="B233" s="22">
        <v>87</v>
      </c>
      <c r="C233" s="22">
        <v>3268</v>
      </c>
      <c r="D233" s="23">
        <v>2.6621787025703794E-2</v>
      </c>
      <c r="E233" s="22">
        <v>106</v>
      </c>
      <c r="F233" s="22">
        <v>3307</v>
      </c>
      <c r="G233" s="23">
        <v>3.2053220441487756E-2</v>
      </c>
      <c r="H233" s="22">
        <v>87</v>
      </c>
      <c r="I233" s="22">
        <v>3214</v>
      </c>
      <c r="J233" s="23">
        <v>2.7069072806471688E-2</v>
      </c>
      <c r="K233" s="24">
        <v>-0.17924528301886791</v>
      </c>
      <c r="L233" s="36" t="s">
        <v>323</v>
      </c>
      <c r="M233" s="37">
        <v>99082</v>
      </c>
      <c r="N233" s="38" t="s">
        <v>324</v>
      </c>
      <c r="O233" s="26">
        <v>0</v>
      </c>
      <c r="P233" s="25" t="s">
        <v>324</v>
      </c>
      <c r="Q233" s="26">
        <v>0</v>
      </c>
      <c r="R233" s="25" t="s">
        <v>324</v>
      </c>
      <c r="S233" s="39">
        <v>0</v>
      </c>
      <c r="T233" s="41"/>
      <c r="U233" s="42">
        <v>99082</v>
      </c>
    </row>
    <row r="234" spans="1:21" x14ac:dyDescent="0.2">
      <c r="A234" s="21" t="s">
        <v>254</v>
      </c>
      <c r="B234" s="22">
        <v>139</v>
      </c>
      <c r="C234" s="22">
        <v>2287</v>
      </c>
      <c r="D234" s="23">
        <v>6.0778312199387848E-2</v>
      </c>
      <c r="E234" s="22">
        <v>132</v>
      </c>
      <c r="F234" s="22">
        <v>2616</v>
      </c>
      <c r="G234" s="23">
        <v>5.0458715596330278E-2</v>
      </c>
      <c r="H234" s="22">
        <v>143</v>
      </c>
      <c r="I234" s="22">
        <v>2574</v>
      </c>
      <c r="J234" s="23">
        <v>5.5555555555555552E-2</v>
      </c>
      <c r="K234" s="24">
        <v>8.3333333333333329E-2</v>
      </c>
      <c r="L234" s="36" t="s">
        <v>324</v>
      </c>
      <c r="M234" s="37">
        <v>0</v>
      </c>
      <c r="N234" s="38" t="s">
        <v>324</v>
      </c>
      <c r="O234" s="26">
        <v>0</v>
      </c>
      <c r="P234" s="25" t="s">
        <v>323</v>
      </c>
      <c r="Q234" s="26">
        <v>113782</v>
      </c>
      <c r="R234" s="25" t="s">
        <v>324</v>
      </c>
      <c r="S234" s="39">
        <v>0</v>
      </c>
      <c r="T234" s="41"/>
      <c r="U234" s="42">
        <v>113782</v>
      </c>
    </row>
    <row r="235" spans="1:21" x14ac:dyDescent="0.2">
      <c r="A235" s="21" t="s">
        <v>255</v>
      </c>
      <c r="B235" s="22">
        <v>81</v>
      </c>
      <c r="C235" s="22">
        <v>3761</v>
      </c>
      <c r="D235" s="23">
        <v>2.1536825312416911E-2</v>
      </c>
      <c r="E235" s="22">
        <v>137</v>
      </c>
      <c r="F235" s="22">
        <v>3996</v>
      </c>
      <c r="G235" s="23">
        <v>3.4284284284284282E-2</v>
      </c>
      <c r="H235" s="22">
        <v>110</v>
      </c>
      <c r="I235" s="22">
        <v>3925</v>
      </c>
      <c r="J235" s="23">
        <v>2.802547770700637E-2</v>
      </c>
      <c r="K235" s="24">
        <v>-0.19708029197080293</v>
      </c>
      <c r="L235" s="36" t="s">
        <v>323</v>
      </c>
      <c r="M235" s="37">
        <v>91967</v>
      </c>
      <c r="N235" s="38" t="s">
        <v>324</v>
      </c>
      <c r="O235" s="26">
        <v>0</v>
      </c>
      <c r="P235" s="25" t="s">
        <v>324</v>
      </c>
      <c r="Q235" s="26">
        <v>0</v>
      </c>
      <c r="R235" s="25" t="s">
        <v>324</v>
      </c>
      <c r="S235" s="39">
        <v>0</v>
      </c>
      <c r="T235" s="41"/>
      <c r="U235" s="42">
        <v>91967</v>
      </c>
    </row>
    <row r="236" spans="1:21" x14ac:dyDescent="0.2">
      <c r="A236" s="21" t="s">
        <v>256</v>
      </c>
      <c r="B236" s="22">
        <v>22</v>
      </c>
      <c r="C236" s="22">
        <v>415</v>
      </c>
      <c r="D236" s="23">
        <v>5.3012048192771083E-2</v>
      </c>
      <c r="E236" s="22">
        <v>15</v>
      </c>
      <c r="F236" s="22">
        <v>405</v>
      </c>
      <c r="G236" s="23">
        <v>3.7037037037037035E-2</v>
      </c>
      <c r="H236" s="22">
        <v>9</v>
      </c>
      <c r="I236" s="22">
        <v>398</v>
      </c>
      <c r="J236" s="23">
        <v>2.2613065326633167E-2</v>
      </c>
      <c r="K236" s="24">
        <v>-0.4</v>
      </c>
      <c r="L236" s="36" t="s">
        <v>323</v>
      </c>
      <c r="M236" s="37">
        <v>18015</v>
      </c>
      <c r="N236" s="38" t="s">
        <v>323</v>
      </c>
      <c r="O236" s="26">
        <v>18015</v>
      </c>
      <c r="P236" s="25" t="s">
        <v>324</v>
      </c>
      <c r="Q236" s="26">
        <v>0</v>
      </c>
      <c r="R236" s="25" t="s">
        <v>324</v>
      </c>
      <c r="S236" s="39">
        <v>0</v>
      </c>
      <c r="T236" s="41"/>
      <c r="U236" s="42">
        <v>36030</v>
      </c>
    </row>
    <row r="237" spans="1:21" x14ac:dyDescent="0.2">
      <c r="A237" s="21" t="s">
        <v>257</v>
      </c>
      <c r="B237" s="22">
        <v>214</v>
      </c>
      <c r="C237" s="22">
        <v>6494</v>
      </c>
      <c r="D237" s="23">
        <v>3.2953495534339391E-2</v>
      </c>
      <c r="E237" s="22">
        <v>271</v>
      </c>
      <c r="F237" s="22">
        <v>6807</v>
      </c>
      <c r="G237" s="23">
        <v>3.9811958278242986E-2</v>
      </c>
      <c r="H237" s="22">
        <v>255</v>
      </c>
      <c r="I237" s="22">
        <v>6665</v>
      </c>
      <c r="J237" s="23">
        <v>3.8259564891222807E-2</v>
      </c>
      <c r="K237" s="24">
        <v>-5.9040590405904057E-2</v>
      </c>
      <c r="L237" s="36" t="s">
        <v>324</v>
      </c>
      <c r="M237" s="37">
        <v>0</v>
      </c>
      <c r="N237" s="38" t="s">
        <v>324</v>
      </c>
      <c r="O237" s="26">
        <v>0</v>
      </c>
      <c r="P237" s="25" t="s">
        <v>324</v>
      </c>
      <c r="Q237" s="26">
        <v>0</v>
      </c>
      <c r="R237" s="25" t="s">
        <v>324</v>
      </c>
      <c r="S237" s="39">
        <v>0</v>
      </c>
      <c r="T237" s="41"/>
      <c r="U237" s="42">
        <v>0</v>
      </c>
    </row>
    <row r="238" spans="1:21" x14ac:dyDescent="0.2">
      <c r="A238" s="21" t="s">
        <v>258</v>
      </c>
      <c r="B238" s="22">
        <v>12</v>
      </c>
      <c r="C238" s="22">
        <v>135</v>
      </c>
      <c r="D238" s="23">
        <v>8.8888888888888892E-2</v>
      </c>
      <c r="E238" s="22">
        <v>13</v>
      </c>
      <c r="F238" s="22">
        <v>118</v>
      </c>
      <c r="G238" s="23">
        <v>0.11016949152542373</v>
      </c>
      <c r="H238" s="22">
        <v>10</v>
      </c>
      <c r="I238" s="22">
        <v>115</v>
      </c>
      <c r="J238" s="23">
        <v>8.6956521739130432E-2</v>
      </c>
      <c r="K238" s="24">
        <v>-0.23076923076923078</v>
      </c>
      <c r="L238" s="36" t="s">
        <v>324</v>
      </c>
      <c r="M238" s="37">
        <v>0</v>
      </c>
      <c r="N238" s="38" t="s">
        <v>323</v>
      </c>
      <c r="O238" s="26">
        <v>9602</v>
      </c>
      <c r="P238" s="25" t="s">
        <v>324</v>
      </c>
      <c r="Q238" s="26">
        <v>0</v>
      </c>
      <c r="R238" s="25" t="s">
        <v>324</v>
      </c>
      <c r="S238" s="39">
        <v>0</v>
      </c>
      <c r="T238" s="41"/>
      <c r="U238" s="42">
        <v>9602</v>
      </c>
    </row>
    <row r="239" spans="1:21" x14ac:dyDescent="0.2">
      <c r="A239" s="21" t="s">
        <v>259</v>
      </c>
      <c r="B239" s="22">
        <v>64</v>
      </c>
      <c r="C239" s="22">
        <v>1873</v>
      </c>
      <c r="D239" s="23">
        <v>3.4169781099839827E-2</v>
      </c>
      <c r="E239" s="22">
        <v>97</v>
      </c>
      <c r="F239" s="22">
        <v>1915</v>
      </c>
      <c r="G239" s="23">
        <v>5.0652741514360312E-2</v>
      </c>
      <c r="H239" s="22">
        <v>96</v>
      </c>
      <c r="I239" s="22">
        <v>1862</v>
      </c>
      <c r="J239" s="23">
        <v>5.155746509129968E-2</v>
      </c>
      <c r="K239" s="24">
        <v>-1.0309278350515464E-2</v>
      </c>
      <c r="L239" s="36" t="s">
        <v>324</v>
      </c>
      <c r="M239" s="37">
        <v>0</v>
      </c>
      <c r="N239" s="38" t="s">
        <v>324</v>
      </c>
      <c r="O239" s="26">
        <v>0</v>
      </c>
      <c r="P239" s="25" t="s">
        <v>323</v>
      </c>
      <c r="Q239" s="26">
        <v>70984</v>
      </c>
      <c r="R239" s="25" t="s">
        <v>324</v>
      </c>
      <c r="S239" s="39">
        <v>0</v>
      </c>
      <c r="T239" s="41"/>
      <c r="U239" s="42">
        <v>70984</v>
      </c>
    </row>
    <row r="240" spans="1:21" x14ac:dyDescent="0.2">
      <c r="A240" s="21" t="s">
        <v>260</v>
      </c>
      <c r="B240" s="22">
        <v>117</v>
      </c>
      <c r="C240" s="22">
        <v>1689</v>
      </c>
      <c r="D240" s="23">
        <v>6.9271758436944941E-2</v>
      </c>
      <c r="E240" s="22">
        <v>148</v>
      </c>
      <c r="F240" s="22">
        <v>1811</v>
      </c>
      <c r="G240" s="23">
        <v>8.1722805080066269E-2</v>
      </c>
      <c r="H240" s="22">
        <v>149</v>
      </c>
      <c r="I240" s="22">
        <v>1783</v>
      </c>
      <c r="J240" s="23">
        <v>8.3567021873247341E-2</v>
      </c>
      <c r="K240" s="24">
        <v>6.7567567567567571E-3</v>
      </c>
      <c r="L240" s="36" t="s">
        <v>324</v>
      </c>
      <c r="M240" s="37">
        <v>0</v>
      </c>
      <c r="N240" s="38" t="s">
        <v>324</v>
      </c>
      <c r="O240" s="26">
        <v>0</v>
      </c>
      <c r="P240" s="25" t="s">
        <v>324</v>
      </c>
      <c r="Q240" s="26">
        <v>0</v>
      </c>
      <c r="R240" s="25" t="s">
        <v>324</v>
      </c>
      <c r="S240" s="39">
        <v>0</v>
      </c>
      <c r="T240" s="41"/>
      <c r="U240" s="42">
        <v>0</v>
      </c>
    </row>
    <row r="241" spans="1:21" x14ac:dyDescent="0.2">
      <c r="A241" s="21" t="s">
        <v>261</v>
      </c>
      <c r="B241" s="22">
        <v>65</v>
      </c>
      <c r="C241" s="22">
        <v>1309</v>
      </c>
      <c r="D241" s="23">
        <v>4.9656226126814362E-2</v>
      </c>
      <c r="E241" s="22">
        <v>81</v>
      </c>
      <c r="F241" s="22">
        <v>1364</v>
      </c>
      <c r="G241" s="23">
        <v>5.9384164222873903E-2</v>
      </c>
      <c r="H241" s="22">
        <v>83</v>
      </c>
      <c r="I241" s="22">
        <v>1343</v>
      </c>
      <c r="J241" s="23">
        <v>6.1801935964259119E-2</v>
      </c>
      <c r="K241" s="24">
        <v>2.4691358024691357E-2</v>
      </c>
      <c r="L241" s="36" t="s">
        <v>324</v>
      </c>
      <c r="M241" s="37">
        <v>0</v>
      </c>
      <c r="N241" s="38" t="s">
        <v>324</v>
      </c>
      <c r="O241" s="26">
        <v>0</v>
      </c>
      <c r="P241" s="25" t="s">
        <v>323</v>
      </c>
      <c r="Q241" s="26">
        <v>47663</v>
      </c>
      <c r="R241" s="25" t="s">
        <v>324</v>
      </c>
      <c r="S241" s="39">
        <v>0</v>
      </c>
      <c r="T241" s="41"/>
      <c r="U241" s="42">
        <v>47663</v>
      </c>
    </row>
    <row r="242" spans="1:21" x14ac:dyDescent="0.2">
      <c r="A242" s="21" t="s">
        <v>262</v>
      </c>
      <c r="B242" s="22">
        <v>651</v>
      </c>
      <c r="C242" s="22">
        <v>5535</v>
      </c>
      <c r="D242" s="23">
        <v>0.11761517615176152</v>
      </c>
      <c r="E242" s="22">
        <v>765</v>
      </c>
      <c r="F242" s="22">
        <v>5770</v>
      </c>
      <c r="G242" s="23">
        <v>0.13258232235701906</v>
      </c>
      <c r="H242" s="22">
        <v>759</v>
      </c>
      <c r="I242" s="22">
        <v>5663</v>
      </c>
      <c r="J242" s="23">
        <v>0.13402790040614515</v>
      </c>
      <c r="K242" s="24">
        <v>-7.8431372549019607E-3</v>
      </c>
      <c r="L242" s="36" t="s">
        <v>324</v>
      </c>
      <c r="M242" s="37">
        <v>0</v>
      </c>
      <c r="N242" s="38" t="s">
        <v>324</v>
      </c>
      <c r="O242" s="26">
        <v>0</v>
      </c>
      <c r="P242" s="25" t="s">
        <v>324</v>
      </c>
      <c r="Q242" s="26">
        <v>0</v>
      </c>
      <c r="R242" s="25" t="s">
        <v>323</v>
      </c>
      <c r="S242" s="39">
        <v>82688</v>
      </c>
      <c r="T242" s="45" t="s">
        <v>42</v>
      </c>
      <c r="U242" s="43">
        <v>82688</v>
      </c>
    </row>
    <row r="243" spans="1:21" x14ac:dyDescent="0.2">
      <c r="A243" s="21" t="s">
        <v>263</v>
      </c>
      <c r="B243" s="22">
        <v>141</v>
      </c>
      <c r="C243" s="22">
        <v>1968</v>
      </c>
      <c r="D243" s="23">
        <v>7.1646341463414628E-2</v>
      </c>
      <c r="E243" s="22">
        <v>180</v>
      </c>
      <c r="F243" s="22">
        <v>2047</v>
      </c>
      <c r="G243" s="23">
        <v>8.7933561309233021E-2</v>
      </c>
      <c r="H243" s="22">
        <v>173</v>
      </c>
      <c r="I243" s="22">
        <v>2002</v>
      </c>
      <c r="J243" s="23">
        <v>8.6413586413586416E-2</v>
      </c>
      <c r="K243" s="24">
        <v>-3.888888888888889E-2</v>
      </c>
      <c r="L243" s="36" t="s">
        <v>324</v>
      </c>
      <c r="M243" s="37">
        <v>0</v>
      </c>
      <c r="N243" s="38" t="s">
        <v>324</v>
      </c>
      <c r="O243" s="26">
        <v>0</v>
      </c>
      <c r="P243" s="25" t="s">
        <v>324</v>
      </c>
      <c r="Q243" s="26">
        <v>0</v>
      </c>
      <c r="R243" s="25" t="s">
        <v>324</v>
      </c>
      <c r="S243" s="39">
        <v>0</v>
      </c>
      <c r="T243" s="41"/>
      <c r="U243" s="42">
        <v>0</v>
      </c>
    </row>
    <row r="244" spans="1:21" x14ac:dyDescent="0.2">
      <c r="A244" s="21" t="s">
        <v>264</v>
      </c>
      <c r="B244" s="22">
        <v>12</v>
      </c>
      <c r="C244" s="22">
        <v>416</v>
      </c>
      <c r="D244" s="23">
        <v>2.8846153846153848E-2</v>
      </c>
      <c r="E244" s="22">
        <v>21</v>
      </c>
      <c r="F244" s="22">
        <v>449</v>
      </c>
      <c r="G244" s="23">
        <v>4.6770601336302897E-2</v>
      </c>
      <c r="H244" s="22">
        <v>15</v>
      </c>
      <c r="I244" s="22">
        <v>439</v>
      </c>
      <c r="J244" s="23">
        <v>3.4168564920273349E-2</v>
      </c>
      <c r="K244" s="24">
        <v>-0.2857142857142857</v>
      </c>
      <c r="L244" s="36" t="s">
        <v>324</v>
      </c>
      <c r="M244" s="37">
        <v>0</v>
      </c>
      <c r="N244" s="38" t="s">
        <v>324</v>
      </c>
      <c r="O244" s="26">
        <v>0</v>
      </c>
      <c r="P244" s="25" t="s">
        <v>323</v>
      </c>
      <c r="Q244" s="26">
        <v>19135</v>
      </c>
      <c r="R244" s="25" t="s">
        <v>324</v>
      </c>
      <c r="S244" s="39">
        <v>0</v>
      </c>
      <c r="T244" s="41"/>
      <c r="U244" s="42">
        <v>19135</v>
      </c>
    </row>
    <row r="245" spans="1:21" x14ac:dyDescent="0.2">
      <c r="A245" s="21" t="s">
        <v>265</v>
      </c>
      <c r="B245" s="22">
        <v>34</v>
      </c>
      <c r="C245" s="22">
        <v>1511</v>
      </c>
      <c r="D245" s="23">
        <v>2.2501654533421574E-2</v>
      </c>
      <c r="E245" s="22">
        <v>40</v>
      </c>
      <c r="F245" s="22">
        <v>1402</v>
      </c>
      <c r="G245" s="23">
        <v>2.8530670470756064E-2</v>
      </c>
      <c r="H245" s="22">
        <v>37</v>
      </c>
      <c r="I245" s="22">
        <v>1373</v>
      </c>
      <c r="J245" s="23">
        <v>2.6948288419519302E-2</v>
      </c>
      <c r="K245" s="24">
        <v>-7.4999999999999997E-2</v>
      </c>
      <c r="L245" s="36" t="s">
        <v>323</v>
      </c>
      <c r="M245" s="37">
        <v>33912</v>
      </c>
      <c r="N245" s="38" t="s">
        <v>324</v>
      </c>
      <c r="O245" s="26">
        <v>0</v>
      </c>
      <c r="P245" s="25" t="s">
        <v>324</v>
      </c>
      <c r="Q245" s="26">
        <v>0</v>
      </c>
      <c r="R245" s="25" t="s">
        <v>324</v>
      </c>
      <c r="S245" s="39">
        <v>0</v>
      </c>
      <c r="T245" s="41"/>
      <c r="U245" s="42">
        <v>33912</v>
      </c>
    </row>
    <row r="246" spans="1:21" x14ac:dyDescent="0.2">
      <c r="A246" s="21" t="s">
        <v>266</v>
      </c>
      <c r="B246" s="22">
        <v>517</v>
      </c>
      <c r="C246" s="22">
        <v>2592</v>
      </c>
      <c r="D246" s="23">
        <v>0.19945987654320987</v>
      </c>
      <c r="E246" s="22">
        <v>605</v>
      </c>
      <c r="F246" s="22">
        <v>2772</v>
      </c>
      <c r="G246" s="23">
        <v>0.21825396825396826</v>
      </c>
      <c r="H246" s="22">
        <v>596</v>
      </c>
      <c r="I246" s="22">
        <v>2714</v>
      </c>
      <c r="J246" s="23">
        <v>0.21960206337509211</v>
      </c>
      <c r="K246" s="24">
        <v>-1.487603305785124E-2</v>
      </c>
      <c r="L246" s="36" t="s">
        <v>324</v>
      </c>
      <c r="M246" s="37">
        <v>0</v>
      </c>
      <c r="N246" s="38" t="s">
        <v>324</v>
      </c>
      <c r="O246" s="26">
        <v>0</v>
      </c>
      <c r="P246" s="25" t="s">
        <v>324</v>
      </c>
      <c r="Q246" s="26">
        <v>0</v>
      </c>
      <c r="R246" s="25" t="s">
        <v>324</v>
      </c>
      <c r="S246" s="39">
        <v>0</v>
      </c>
      <c r="T246" s="41"/>
      <c r="U246" s="42">
        <v>0</v>
      </c>
    </row>
    <row r="247" spans="1:21" x14ac:dyDescent="0.2">
      <c r="A247" s="21" t="s">
        <v>267</v>
      </c>
      <c r="B247" s="22">
        <v>67</v>
      </c>
      <c r="C247" s="22">
        <v>856</v>
      </c>
      <c r="D247" s="23">
        <v>7.8271028037383172E-2</v>
      </c>
      <c r="E247" s="22">
        <v>86</v>
      </c>
      <c r="F247" s="22">
        <v>887</v>
      </c>
      <c r="G247" s="23">
        <v>9.6956031567080048E-2</v>
      </c>
      <c r="H247" s="22">
        <v>83</v>
      </c>
      <c r="I247" s="22">
        <v>852</v>
      </c>
      <c r="J247" s="23">
        <v>9.7417840375586859E-2</v>
      </c>
      <c r="K247" s="24">
        <v>-3.4883720930232558E-2</v>
      </c>
      <c r="L247" s="36" t="s">
        <v>324</v>
      </c>
      <c r="M247" s="37">
        <v>0</v>
      </c>
      <c r="N247" s="38" t="s">
        <v>324</v>
      </c>
      <c r="O247" s="26">
        <v>0</v>
      </c>
      <c r="P247" s="25" t="s">
        <v>324</v>
      </c>
      <c r="Q247" s="26">
        <v>0</v>
      </c>
      <c r="R247" s="25" t="s">
        <v>324</v>
      </c>
      <c r="S247" s="39">
        <v>0</v>
      </c>
      <c r="T247" s="40"/>
      <c r="U247" s="42">
        <v>0</v>
      </c>
    </row>
    <row r="248" spans="1:21" x14ac:dyDescent="0.2">
      <c r="A248" s="21" t="s">
        <v>268</v>
      </c>
      <c r="B248" s="22">
        <v>144</v>
      </c>
      <c r="C248" s="22">
        <v>1817</v>
      </c>
      <c r="D248" s="23">
        <v>7.9251513483764441E-2</v>
      </c>
      <c r="E248" s="22">
        <v>140</v>
      </c>
      <c r="F248" s="22">
        <v>1562</v>
      </c>
      <c r="G248" s="23">
        <v>8.9628681177976954E-2</v>
      </c>
      <c r="H248" s="22">
        <v>101</v>
      </c>
      <c r="I248" s="22">
        <v>1520</v>
      </c>
      <c r="J248" s="23">
        <v>6.644736842105263E-2</v>
      </c>
      <c r="K248" s="24">
        <v>-0.27857142857142858</v>
      </c>
      <c r="L248" s="36" t="s">
        <v>324</v>
      </c>
      <c r="M248" s="37">
        <v>0</v>
      </c>
      <c r="N248" s="38" t="s">
        <v>324</v>
      </c>
      <c r="O248" s="26">
        <v>0</v>
      </c>
      <c r="P248" s="25" t="s">
        <v>324</v>
      </c>
      <c r="Q248" s="26">
        <v>0</v>
      </c>
      <c r="R248" s="25" t="s">
        <v>324</v>
      </c>
      <c r="S248" s="39">
        <v>0</v>
      </c>
      <c r="T248" s="41"/>
      <c r="U248" s="42">
        <v>0</v>
      </c>
    </row>
    <row r="249" spans="1:21" x14ac:dyDescent="0.2">
      <c r="A249" s="21" t="s">
        <v>269</v>
      </c>
      <c r="B249" s="22">
        <v>204</v>
      </c>
      <c r="C249" s="22">
        <v>2054</v>
      </c>
      <c r="D249" s="23">
        <v>9.9318403115871465E-2</v>
      </c>
      <c r="E249" s="22">
        <v>201</v>
      </c>
      <c r="F249" s="22">
        <v>1990</v>
      </c>
      <c r="G249" s="23">
        <v>0.10100502512562815</v>
      </c>
      <c r="H249" s="22">
        <v>186</v>
      </c>
      <c r="I249" s="22">
        <v>1949</v>
      </c>
      <c r="J249" s="23">
        <v>9.5433555669574135E-2</v>
      </c>
      <c r="K249" s="24">
        <v>-7.4626865671641784E-2</v>
      </c>
      <c r="L249" s="36" t="s">
        <v>324</v>
      </c>
      <c r="M249" s="37">
        <v>0</v>
      </c>
      <c r="N249" s="38" t="s">
        <v>324</v>
      </c>
      <c r="O249" s="26">
        <v>0</v>
      </c>
      <c r="P249" s="25" t="s">
        <v>324</v>
      </c>
      <c r="Q249" s="26">
        <v>0</v>
      </c>
      <c r="R249" s="25" t="s">
        <v>324</v>
      </c>
      <c r="S249" s="39">
        <v>0</v>
      </c>
      <c r="T249" s="41"/>
      <c r="U249" s="42">
        <v>0</v>
      </c>
    </row>
    <row r="250" spans="1:21" x14ac:dyDescent="0.2">
      <c r="A250" s="21" t="s">
        <v>270</v>
      </c>
      <c r="B250" s="22">
        <v>7803</v>
      </c>
      <c r="C250" s="22">
        <v>26770</v>
      </c>
      <c r="D250" s="23">
        <v>0.29148300336197236</v>
      </c>
      <c r="E250" s="22">
        <v>10348</v>
      </c>
      <c r="F250" s="22">
        <v>27740</v>
      </c>
      <c r="G250" s="23">
        <v>0.37303532804614276</v>
      </c>
      <c r="H250" s="22">
        <v>8637</v>
      </c>
      <c r="I250" s="22">
        <v>26999</v>
      </c>
      <c r="J250" s="23">
        <v>0.31990073706433569</v>
      </c>
      <c r="K250" s="24">
        <v>-0.16534596057209122</v>
      </c>
      <c r="L250" s="36" t="s">
        <v>324</v>
      </c>
      <c r="M250" s="37">
        <v>0</v>
      </c>
      <c r="N250" s="38" t="s">
        <v>324</v>
      </c>
      <c r="O250" s="26">
        <v>0</v>
      </c>
      <c r="P250" s="25" t="s">
        <v>324</v>
      </c>
      <c r="Q250" s="26">
        <v>0</v>
      </c>
      <c r="R250" s="25" t="s">
        <v>324</v>
      </c>
      <c r="S250" s="39">
        <v>0</v>
      </c>
      <c r="T250" s="41"/>
      <c r="U250" s="42">
        <v>0</v>
      </c>
    </row>
    <row r="251" spans="1:21" x14ac:dyDescent="0.2">
      <c r="A251" s="21" t="s">
        <v>271</v>
      </c>
      <c r="B251" s="22">
        <v>187</v>
      </c>
      <c r="C251" s="22">
        <v>3112</v>
      </c>
      <c r="D251" s="23">
        <v>6.0089974293059123E-2</v>
      </c>
      <c r="E251" s="22">
        <v>184</v>
      </c>
      <c r="F251" s="22">
        <v>3130</v>
      </c>
      <c r="G251" s="23">
        <v>5.8785942492012778E-2</v>
      </c>
      <c r="H251" s="22">
        <v>143</v>
      </c>
      <c r="I251" s="22">
        <v>3072</v>
      </c>
      <c r="J251" s="23">
        <v>4.6549479166666664E-2</v>
      </c>
      <c r="K251" s="24">
        <v>-0.22282608695652173</v>
      </c>
      <c r="L251" s="36" t="s">
        <v>324</v>
      </c>
      <c r="M251" s="37">
        <v>0</v>
      </c>
      <c r="N251" s="38" t="s">
        <v>324</v>
      </c>
      <c r="O251" s="26">
        <v>0</v>
      </c>
      <c r="P251" s="25" t="s">
        <v>323</v>
      </c>
      <c r="Q251" s="26">
        <v>140991</v>
      </c>
      <c r="R251" s="25" t="s">
        <v>324</v>
      </c>
      <c r="S251" s="39">
        <v>0</v>
      </c>
      <c r="T251" s="41"/>
      <c r="U251" s="42">
        <v>140991</v>
      </c>
    </row>
    <row r="252" spans="1:21" x14ac:dyDescent="0.2">
      <c r="A252" s="21" t="s">
        <v>272</v>
      </c>
      <c r="B252" s="22">
        <v>292</v>
      </c>
      <c r="C252" s="22">
        <v>4066</v>
      </c>
      <c r="D252" s="23">
        <v>7.1815051647811115E-2</v>
      </c>
      <c r="E252" s="22">
        <v>371</v>
      </c>
      <c r="F252" s="22">
        <v>4210</v>
      </c>
      <c r="G252" s="23">
        <v>8.8123515439429922E-2</v>
      </c>
      <c r="H252" s="22">
        <v>298</v>
      </c>
      <c r="I252" s="22">
        <v>4135</v>
      </c>
      <c r="J252" s="23">
        <v>7.20677146311971E-2</v>
      </c>
      <c r="K252" s="24">
        <v>-0.19676549865229109</v>
      </c>
      <c r="L252" s="36" t="s">
        <v>324</v>
      </c>
      <c r="M252" s="37">
        <v>0</v>
      </c>
      <c r="N252" s="38" t="s">
        <v>324</v>
      </c>
      <c r="O252" s="26">
        <v>0</v>
      </c>
      <c r="P252" s="25" t="s">
        <v>324</v>
      </c>
      <c r="Q252" s="26">
        <v>0</v>
      </c>
      <c r="R252" s="25" t="s">
        <v>324</v>
      </c>
      <c r="S252" s="39">
        <v>0</v>
      </c>
      <c r="T252" s="41"/>
      <c r="U252" s="42">
        <v>0</v>
      </c>
    </row>
    <row r="253" spans="1:21" x14ac:dyDescent="0.2">
      <c r="A253" s="21" t="s">
        <v>273</v>
      </c>
      <c r="B253" s="22">
        <v>41</v>
      </c>
      <c r="C253" s="22">
        <v>823</v>
      </c>
      <c r="D253" s="23">
        <v>4.9817739975698661E-2</v>
      </c>
      <c r="E253" s="22">
        <v>43</v>
      </c>
      <c r="F253" s="22">
        <v>868</v>
      </c>
      <c r="G253" s="23">
        <v>4.9539170506912443E-2</v>
      </c>
      <c r="H253" s="22">
        <v>41</v>
      </c>
      <c r="I253" s="22">
        <v>849</v>
      </c>
      <c r="J253" s="23">
        <v>4.8292108362779744E-2</v>
      </c>
      <c r="K253" s="24">
        <v>-4.6511627906976744E-2</v>
      </c>
      <c r="L253" s="36" t="s">
        <v>324</v>
      </c>
      <c r="M253" s="37">
        <v>0</v>
      </c>
      <c r="N253" s="38" t="s">
        <v>324</v>
      </c>
      <c r="O253" s="26">
        <v>0</v>
      </c>
      <c r="P253" s="25" t="s">
        <v>324</v>
      </c>
      <c r="Q253" s="26">
        <v>0</v>
      </c>
      <c r="R253" s="25" t="s">
        <v>324</v>
      </c>
      <c r="S253" s="39">
        <v>0</v>
      </c>
      <c r="T253" s="41"/>
      <c r="U253" s="42">
        <v>0</v>
      </c>
    </row>
    <row r="254" spans="1:21" x14ac:dyDescent="0.2">
      <c r="A254" s="21" t="s">
        <v>274</v>
      </c>
      <c r="B254" s="22">
        <v>85</v>
      </c>
      <c r="C254" s="22">
        <v>3146</v>
      </c>
      <c r="D254" s="23">
        <v>2.7018436109345199E-2</v>
      </c>
      <c r="E254" s="22">
        <v>85</v>
      </c>
      <c r="F254" s="22">
        <v>2937</v>
      </c>
      <c r="G254" s="23">
        <v>2.8941096356826693E-2</v>
      </c>
      <c r="H254" s="22">
        <v>77</v>
      </c>
      <c r="I254" s="22">
        <v>2883</v>
      </c>
      <c r="J254" s="23">
        <v>2.6708289975719737E-2</v>
      </c>
      <c r="K254" s="24">
        <v>-9.4117647058823528E-2</v>
      </c>
      <c r="L254" s="36" t="s">
        <v>323</v>
      </c>
      <c r="M254" s="37">
        <v>69633</v>
      </c>
      <c r="N254" s="38" t="s">
        <v>324</v>
      </c>
      <c r="O254" s="26">
        <v>0</v>
      </c>
      <c r="P254" s="25" t="s">
        <v>324</v>
      </c>
      <c r="Q254" s="26">
        <v>0</v>
      </c>
      <c r="R254" s="25" t="s">
        <v>324</v>
      </c>
      <c r="S254" s="39">
        <v>0</v>
      </c>
      <c r="T254" s="41"/>
      <c r="U254" s="42">
        <v>69633</v>
      </c>
    </row>
    <row r="255" spans="1:21" x14ac:dyDescent="0.2">
      <c r="A255" s="21" t="s">
        <v>275</v>
      </c>
      <c r="B255" s="22">
        <v>14</v>
      </c>
      <c r="C255" s="22">
        <v>153</v>
      </c>
      <c r="D255" s="23">
        <v>9.1503267973856203E-2</v>
      </c>
      <c r="E255" s="22">
        <v>30</v>
      </c>
      <c r="F255" s="22">
        <v>160</v>
      </c>
      <c r="G255" s="23">
        <v>0.1875</v>
      </c>
      <c r="H255" s="22">
        <v>25</v>
      </c>
      <c r="I255" s="22">
        <v>156</v>
      </c>
      <c r="J255" s="23">
        <v>0.16025641025641027</v>
      </c>
      <c r="K255" s="24">
        <v>-0.16666666666666666</v>
      </c>
      <c r="L255" s="36" t="s">
        <v>324</v>
      </c>
      <c r="M255" s="37">
        <v>0</v>
      </c>
      <c r="N255" s="38" t="s">
        <v>324</v>
      </c>
      <c r="O255" s="26">
        <v>0</v>
      </c>
      <c r="P255" s="25" t="s">
        <v>324</v>
      </c>
      <c r="Q255" s="26">
        <v>0</v>
      </c>
      <c r="R255" s="25" t="s">
        <v>324</v>
      </c>
      <c r="S255" s="39">
        <v>0</v>
      </c>
      <c r="T255" s="41"/>
      <c r="U255" s="42">
        <v>0</v>
      </c>
    </row>
    <row r="256" spans="1:21" x14ac:dyDescent="0.2">
      <c r="A256" s="21" t="s">
        <v>276</v>
      </c>
      <c r="B256" s="22">
        <v>56</v>
      </c>
      <c r="C256" s="22">
        <v>1706</v>
      </c>
      <c r="D256" s="23">
        <v>3.2825322391559206E-2</v>
      </c>
      <c r="E256" s="22">
        <v>71</v>
      </c>
      <c r="F256" s="22">
        <v>1605</v>
      </c>
      <c r="G256" s="23">
        <v>4.4236760124610593E-2</v>
      </c>
      <c r="H256" s="22">
        <v>47</v>
      </c>
      <c r="I256" s="22">
        <v>1572</v>
      </c>
      <c r="J256" s="23">
        <v>2.989821882951654E-2</v>
      </c>
      <c r="K256" s="24">
        <v>-0.3380281690140845</v>
      </c>
      <c r="L256" s="36" t="s">
        <v>324</v>
      </c>
      <c r="M256" s="37">
        <v>0</v>
      </c>
      <c r="N256" s="38" t="s">
        <v>324</v>
      </c>
      <c r="O256" s="26">
        <v>0</v>
      </c>
      <c r="P256" s="25" t="s">
        <v>324</v>
      </c>
      <c r="Q256" s="26">
        <v>0</v>
      </c>
      <c r="R256" s="25" t="s">
        <v>324</v>
      </c>
      <c r="S256" s="39">
        <v>0</v>
      </c>
      <c r="T256" s="41"/>
      <c r="U256" s="42">
        <v>0</v>
      </c>
    </row>
    <row r="257" spans="1:21" x14ac:dyDescent="0.2">
      <c r="A257" s="21" t="s">
        <v>277</v>
      </c>
      <c r="B257" s="22">
        <v>130</v>
      </c>
      <c r="C257" s="22">
        <v>2469</v>
      </c>
      <c r="D257" s="23">
        <v>5.2652895909275008E-2</v>
      </c>
      <c r="E257" s="22">
        <v>127</v>
      </c>
      <c r="F257" s="22">
        <v>2582</v>
      </c>
      <c r="G257" s="23">
        <v>4.9186676994577849E-2</v>
      </c>
      <c r="H257" s="22">
        <v>138</v>
      </c>
      <c r="I257" s="22">
        <v>2532</v>
      </c>
      <c r="J257" s="23">
        <v>5.4502369668246446E-2</v>
      </c>
      <c r="K257" s="24">
        <v>8.6614173228346455E-2</v>
      </c>
      <c r="L257" s="36" t="s">
        <v>324</v>
      </c>
      <c r="M257" s="37">
        <v>0</v>
      </c>
      <c r="N257" s="38" t="s">
        <v>324</v>
      </c>
      <c r="O257" s="26">
        <v>0</v>
      </c>
      <c r="P257" s="25" t="s">
        <v>324</v>
      </c>
      <c r="Q257" s="26">
        <v>0</v>
      </c>
      <c r="R257" s="25" t="s">
        <v>324</v>
      </c>
      <c r="S257" s="39">
        <v>0</v>
      </c>
      <c r="T257" s="41"/>
      <c r="U257" s="42">
        <v>0</v>
      </c>
    </row>
    <row r="258" spans="1:21" x14ac:dyDescent="0.2">
      <c r="A258" s="21" t="s">
        <v>278</v>
      </c>
      <c r="B258" s="22">
        <v>171</v>
      </c>
      <c r="C258" s="22">
        <v>2328</v>
      </c>
      <c r="D258" s="23">
        <v>7.3453608247422683E-2</v>
      </c>
      <c r="E258" s="22">
        <v>180</v>
      </c>
      <c r="F258" s="22">
        <v>2542</v>
      </c>
      <c r="G258" s="23">
        <v>7.0810385523210076E-2</v>
      </c>
      <c r="H258" s="22">
        <v>169</v>
      </c>
      <c r="I258" s="22">
        <v>2498</v>
      </c>
      <c r="J258" s="23">
        <v>6.7654123298638916E-2</v>
      </c>
      <c r="K258" s="24">
        <v>-6.1111111111111109E-2</v>
      </c>
      <c r="L258" s="36" t="s">
        <v>324</v>
      </c>
      <c r="M258" s="37">
        <v>0</v>
      </c>
      <c r="N258" s="38" t="s">
        <v>324</v>
      </c>
      <c r="O258" s="26">
        <v>0</v>
      </c>
      <c r="P258" s="25" t="s">
        <v>324</v>
      </c>
      <c r="Q258" s="26">
        <v>0</v>
      </c>
      <c r="R258" s="25" t="s">
        <v>324</v>
      </c>
      <c r="S258" s="39">
        <v>0</v>
      </c>
      <c r="T258" s="41"/>
      <c r="U258" s="42">
        <v>0</v>
      </c>
    </row>
    <row r="259" spans="1:21" x14ac:dyDescent="0.2">
      <c r="A259" s="21" t="s">
        <v>279</v>
      </c>
      <c r="B259" s="22">
        <v>83</v>
      </c>
      <c r="C259" s="22">
        <v>1584</v>
      </c>
      <c r="D259" s="23">
        <v>5.2398989898989896E-2</v>
      </c>
      <c r="E259" s="22">
        <v>109</v>
      </c>
      <c r="F259" s="22">
        <v>1621</v>
      </c>
      <c r="G259" s="23">
        <v>6.7242442936458979E-2</v>
      </c>
      <c r="H259" s="22">
        <v>99</v>
      </c>
      <c r="I259" s="22">
        <v>1584</v>
      </c>
      <c r="J259" s="23">
        <v>6.25E-2</v>
      </c>
      <c r="K259" s="24">
        <v>-9.1743119266055051E-2</v>
      </c>
      <c r="L259" s="36" t="s">
        <v>324</v>
      </c>
      <c r="M259" s="37">
        <v>0</v>
      </c>
      <c r="N259" s="38" t="s">
        <v>324</v>
      </c>
      <c r="O259" s="26">
        <v>0</v>
      </c>
      <c r="P259" s="25" t="s">
        <v>324</v>
      </c>
      <c r="Q259" s="26">
        <v>0</v>
      </c>
      <c r="R259" s="25" t="s">
        <v>324</v>
      </c>
      <c r="S259" s="39">
        <v>0</v>
      </c>
      <c r="T259" s="41"/>
      <c r="U259" s="42">
        <v>0</v>
      </c>
    </row>
    <row r="260" spans="1:21" x14ac:dyDescent="0.2">
      <c r="A260" s="21" t="s">
        <v>280</v>
      </c>
      <c r="B260" s="22">
        <v>1294</v>
      </c>
      <c r="C260" s="22">
        <v>8626</v>
      </c>
      <c r="D260" s="23">
        <v>0.15001159285879898</v>
      </c>
      <c r="E260" s="22">
        <v>1428</v>
      </c>
      <c r="F260" s="22">
        <v>9025</v>
      </c>
      <c r="G260" s="23">
        <v>0.15822714681440445</v>
      </c>
      <c r="H260" s="22">
        <v>1332</v>
      </c>
      <c r="I260" s="22">
        <v>8879</v>
      </c>
      <c r="J260" s="23">
        <v>0.15001689379434621</v>
      </c>
      <c r="K260" s="24">
        <v>-6.7226890756302518E-2</v>
      </c>
      <c r="L260" s="36" t="s">
        <v>324</v>
      </c>
      <c r="M260" s="37">
        <v>0</v>
      </c>
      <c r="N260" s="38" t="s">
        <v>324</v>
      </c>
      <c r="O260" s="26">
        <v>0</v>
      </c>
      <c r="P260" s="25" t="s">
        <v>324</v>
      </c>
      <c r="Q260" s="26">
        <v>0</v>
      </c>
      <c r="R260" s="25" t="s">
        <v>323</v>
      </c>
      <c r="S260" s="39">
        <v>329769</v>
      </c>
      <c r="T260" s="41" t="s">
        <v>59</v>
      </c>
      <c r="U260" s="42">
        <f>329769*0.15</f>
        <v>49465.35</v>
      </c>
    </row>
    <row r="261" spans="1:21" x14ac:dyDescent="0.2">
      <c r="A261" s="21" t="s">
        <v>281</v>
      </c>
      <c r="B261" s="22">
        <v>243</v>
      </c>
      <c r="C261" s="22">
        <v>4970</v>
      </c>
      <c r="D261" s="23">
        <v>4.8893360160965793E-2</v>
      </c>
      <c r="E261" s="22">
        <v>236</v>
      </c>
      <c r="F261" s="22">
        <v>4325</v>
      </c>
      <c r="G261" s="23">
        <v>5.4566473988439307E-2</v>
      </c>
      <c r="H261" s="22">
        <v>225</v>
      </c>
      <c r="I261" s="22">
        <v>4245</v>
      </c>
      <c r="J261" s="23">
        <v>5.3003533568904596E-2</v>
      </c>
      <c r="K261" s="24">
        <v>-4.6610169491525424E-2</v>
      </c>
      <c r="L261" s="36" t="s">
        <v>324</v>
      </c>
      <c r="M261" s="37">
        <v>0</v>
      </c>
      <c r="N261" s="38" t="s">
        <v>324</v>
      </c>
      <c r="O261" s="26">
        <v>0</v>
      </c>
      <c r="P261" s="25" t="s">
        <v>323</v>
      </c>
      <c r="Q261" s="26">
        <v>183170</v>
      </c>
      <c r="R261" s="25" t="s">
        <v>324</v>
      </c>
      <c r="S261" s="39">
        <v>0</v>
      </c>
      <c r="T261" s="41"/>
      <c r="U261" s="42">
        <v>183170</v>
      </c>
    </row>
    <row r="262" spans="1:21" x14ac:dyDescent="0.2">
      <c r="A262" s="21" t="s">
        <v>282</v>
      </c>
      <c r="B262" s="22">
        <v>45</v>
      </c>
      <c r="C262" s="22">
        <v>343</v>
      </c>
      <c r="D262" s="23">
        <v>0.13119533527696792</v>
      </c>
      <c r="E262" s="22">
        <v>68</v>
      </c>
      <c r="F262" s="22">
        <v>419</v>
      </c>
      <c r="G262" s="23">
        <v>0.162291169451074</v>
      </c>
      <c r="H262" s="22">
        <v>51</v>
      </c>
      <c r="I262" s="22">
        <v>414</v>
      </c>
      <c r="J262" s="23">
        <v>0.12318840579710146</v>
      </c>
      <c r="K262" s="24">
        <v>-0.25</v>
      </c>
      <c r="L262" s="36" t="s">
        <v>324</v>
      </c>
      <c r="M262" s="37">
        <v>0</v>
      </c>
      <c r="N262" s="38" t="s">
        <v>324</v>
      </c>
      <c r="O262" s="26">
        <v>0</v>
      </c>
      <c r="P262" s="25" t="s">
        <v>324</v>
      </c>
      <c r="Q262" s="26">
        <v>0</v>
      </c>
      <c r="R262" s="25" t="s">
        <v>323</v>
      </c>
      <c r="S262" s="39">
        <v>13922</v>
      </c>
      <c r="T262" s="41" t="s">
        <v>59</v>
      </c>
      <c r="U262" s="42">
        <f>13922*0.15</f>
        <v>2088.2999999999997</v>
      </c>
    </row>
    <row r="263" spans="1:21" x14ac:dyDescent="0.2">
      <c r="A263" s="21" t="s">
        <v>283</v>
      </c>
      <c r="B263" s="22">
        <v>30</v>
      </c>
      <c r="C263" s="22">
        <v>606</v>
      </c>
      <c r="D263" s="23">
        <v>4.9504950495049507E-2</v>
      </c>
      <c r="E263" s="22">
        <v>26</v>
      </c>
      <c r="F263" s="22">
        <v>597</v>
      </c>
      <c r="G263" s="23">
        <v>4.3551088777219429E-2</v>
      </c>
      <c r="H263" s="22">
        <v>10</v>
      </c>
      <c r="I263" s="22">
        <v>586</v>
      </c>
      <c r="J263" s="23">
        <v>1.7064846416382253E-2</v>
      </c>
      <c r="K263" s="24">
        <v>-0.61538461538461542</v>
      </c>
      <c r="L263" s="36" t="s">
        <v>323</v>
      </c>
      <c r="M263" s="37">
        <v>33804</v>
      </c>
      <c r="N263" s="38" t="s">
        <v>323</v>
      </c>
      <c r="O263" s="26">
        <v>33804</v>
      </c>
      <c r="P263" s="25" t="s">
        <v>324</v>
      </c>
      <c r="Q263" s="26">
        <v>0</v>
      </c>
      <c r="R263" s="25" t="s">
        <v>324</v>
      </c>
      <c r="S263" s="39">
        <v>0</v>
      </c>
      <c r="T263" s="40"/>
      <c r="U263" s="42">
        <v>67608</v>
      </c>
    </row>
    <row r="264" spans="1:21" x14ac:dyDescent="0.2">
      <c r="A264" s="21" t="s">
        <v>284</v>
      </c>
      <c r="B264" s="22">
        <v>214</v>
      </c>
      <c r="C264" s="22">
        <v>3358</v>
      </c>
      <c r="D264" s="23">
        <v>6.3728409767718874E-2</v>
      </c>
      <c r="E264" s="22">
        <v>200</v>
      </c>
      <c r="F264" s="22">
        <v>2812</v>
      </c>
      <c r="G264" s="23">
        <v>7.1123755334281655E-2</v>
      </c>
      <c r="H264" s="22">
        <v>214</v>
      </c>
      <c r="I264" s="22">
        <v>2759</v>
      </c>
      <c r="J264" s="23">
        <v>7.7564334903950705E-2</v>
      </c>
      <c r="K264" s="24">
        <v>7.0000000000000007E-2</v>
      </c>
      <c r="L264" s="36" t="s">
        <v>324</v>
      </c>
      <c r="M264" s="37">
        <v>0</v>
      </c>
      <c r="N264" s="38" t="s">
        <v>324</v>
      </c>
      <c r="O264" s="26">
        <v>0</v>
      </c>
      <c r="P264" s="25" t="s">
        <v>324</v>
      </c>
      <c r="Q264" s="26">
        <v>0</v>
      </c>
      <c r="R264" s="25" t="s">
        <v>324</v>
      </c>
      <c r="S264" s="39">
        <v>0</v>
      </c>
      <c r="T264" s="41"/>
      <c r="U264" s="42">
        <v>0</v>
      </c>
    </row>
    <row r="265" spans="1:21" x14ac:dyDescent="0.2">
      <c r="A265" s="21" t="s">
        <v>285</v>
      </c>
      <c r="B265" s="22">
        <v>9</v>
      </c>
      <c r="C265" s="22">
        <v>89</v>
      </c>
      <c r="D265" s="23">
        <v>0.10112359550561797</v>
      </c>
      <c r="E265" s="22">
        <v>20</v>
      </c>
      <c r="F265" s="22">
        <v>104</v>
      </c>
      <c r="G265" s="23">
        <v>0.19230769230769232</v>
      </c>
      <c r="H265" s="22">
        <v>18</v>
      </c>
      <c r="I265" s="22">
        <v>100</v>
      </c>
      <c r="J265" s="23">
        <v>0.18</v>
      </c>
      <c r="K265" s="24">
        <v>-0.1</v>
      </c>
      <c r="L265" s="36" t="s">
        <v>324</v>
      </c>
      <c r="M265" s="37">
        <v>0</v>
      </c>
      <c r="N265" s="38" t="s">
        <v>324</v>
      </c>
      <c r="O265" s="26">
        <v>0</v>
      </c>
      <c r="P265" s="25" t="s">
        <v>324</v>
      </c>
      <c r="Q265" s="26">
        <v>0</v>
      </c>
      <c r="R265" s="25" t="s">
        <v>324</v>
      </c>
      <c r="S265" s="39">
        <v>0</v>
      </c>
      <c r="T265" s="44"/>
      <c r="U265" s="42">
        <v>0</v>
      </c>
    </row>
    <row r="266" spans="1:21" x14ac:dyDescent="0.2">
      <c r="A266" s="21" t="s">
        <v>286</v>
      </c>
      <c r="B266" s="22">
        <v>109</v>
      </c>
      <c r="C266" s="22">
        <v>2235</v>
      </c>
      <c r="D266" s="23">
        <v>4.8769574944071588E-2</v>
      </c>
      <c r="E266" s="22">
        <v>109</v>
      </c>
      <c r="F266" s="22">
        <v>2027</v>
      </c>
      <c r="G266" s="23">
        <v>5.3774050320670945E-2</v>
      </c>
      <c r="H266" s="22">
        <v>105</v>
      </c>
      <c r="I266" s="22">
        <v>1990</v>
      </c>
      <c r="J266" s="23">
        <v>5.2763819095477386E-2</v>
      </c>
      <c r="K266" s="24">
        <v>-3.669724770642202E-2</v>
      </c>
      <c r="L266" s="36" t="s">
        <v>324</v>
      </c>
      <c r="M266" s="37">
        <v>0</v>
      </c>
      <c r="N266" s="38" t="s">
        <v>324</v>
      </c>
      <c r="O266" s="26">
        <v>0</v>
      </c>
      <c r="P266" s="25" t="s">
        <v>323</v>
      </c>
      <c r="Q266" s="26">
        <v>80524</v>
      </c>
      <c r="R266" s="25" t="s">
        <v>324</v>
      </c>
      <c r="S266" s="39">
        <v>0</v>
      </c>
      <c r="T266" s="41"/>
      <c r="U266" s="42">
        <v>80524</v>
      </c>
    </row>
    <row r="267" spans="1:21" x14ac:dyDescent="0.2">
      <c r="A267" s="21" t="s">
        <v>287</v>
      </c>
      <c r="B267" s="22">
        <v>31</v>
      </c>
      <c r="C267" s="22">
        <v>374</v>
      </c>
      <c r="D267" s="23">
        <v>8.2887700534759357E-2</v>
      </c>
      <c r="E267" s="22">
        <v>50</v>
      </c>
      <c r="F267" s="22">
        <v>465</v>
      </c>
      <c r="G267" s="23">
        <v>0.10752688172043011</v>
      </c>
      <c r="H267" s="22">
        <v>40</v>
      </c>
      <c r="I267" s="22">
        <v>459</v>
      </c>
      <c r="J267" s="23">
        <v>8.714596949891068E-2</v>
      </c>
      <c r="K267" s="24">
        <v>-0.2</v>
      </c>
      <c r="L267" s="36" t="s">
        <v>324</v>
      </c>
      <c r="M267" s="37">
        <v>0</v>
      </c>
      <c r="N267" s="38" t="s">
        <v>324</v>
      </c>
      <c r="O267" s="26">
        <v>0</v>
      </c>
      <c r="P267" s="25" t="s">
        <v>324</v>
      </c>
      <c r="Q267" s="26">
        <v>0</v>
      </c>
      <c r="R267" s="25" t="s">
        <v>324</v>
      </c>
      <c r="S267" s="39">
        <v>0</v>
      </c>
      <c r="T267" s="41"/>
      <c r="U267" s="42">
        <v>0</v>
      </c>
    </row>
    <row r="268" spans="1:21" x14ac:dyDescent="0.2">
      <c r="A268" s="21" t="s">
        <v>288</v>
      </c>
      <c r="B268" s="22">
        <v>178</v>
      </c>
      <c r="C268" s="22">
        <v>2256</v>
      </c>
      <c r="D268" s="23">
        <v>7.8900709219858159E-2</v>
      </c>
      <c r="E268" s="22">
        <v>152</v>
      </c>
      <c r="F268" s="22">
        <v>2137</v>
      </c>
      <c r="G268" s="23">
        <v>7.112774918109499E-2</v>
      </c>
      <c r="H268" s="22">
        <v>130</v>
      </c>
      <c r="I268" s="22">
        <v>2092</v>
      </c>
      <c r="J268" s="23">
        <v>6.2141491395793502E-2</v>
      </c>
      <c r="K268" s="24">
        <v>-0.14473684210526316</v>
      </c>
      <c r="L268" s="36" t="s">
        <v>324</v>
      </c>
      <c r="M268" s="37">
        <v>0</v>
      </c>
      <c r="N268" s="38" t="s">
        <v>324</v>
      </c>
      <c r="O268" s="26">
        <v>0</v>
      </c>
      <c r="P268" s="25" t="s">
        <v>324</v>
      </c>
      <c r="Q268" s="26">
        <v>0</v>
      </c>
      <c r="R268" s="25" t="s">
        <v>324</v>
      </c>
      <c r="S268" s="39">
        <v>0</v>
      </c>
      <c r="T268" s="41"/>
      <c r="U268" s="42">
        <v>0</v>
      </c>
    </row>
    <row r="269" spans="1:21" x14ac:dyDescent="0.2">
      <c r="A269" s="21" t="s">
        <v>289</v>
      </c>
      <c r="B269" s="22">
        <v>237</v>
      </c>
      <c r="C269" s="22">
        <v>7525</v>
      </c>
      <c r="D269" s="23">
        <v>3.1495016611295681E-2</v>
      </c>
      <c r="E269" s="22">
        <v>292</v>
      </c>
      <c r="F269" s="22">
        <v>8014</v>
      </c>
      <c r="G269" s="23">
        <v>3.6436236585974544E-2</v>
      </c>
      <c r="H269" s="22">
        <v>257</v>
      </c>
      <c r="I269" s="22">
        <v>7847</v>
      </c>
      <c r="J269" s="23">
        <v>3.275136995029948E-2</v>
      </c>
      <c r="K269" s="24">
        <v>-0.11986301369863013</v>
      </c>
      <c r="L269" s="36" t="s">
        <v>324</v>
      </c>
      <c r="M269" s="37">
        <v>0</v>
      </c>
      <c r="N269" s="38" t="s">
        <v>324</v>
      </c>
      <c r="O269" s="26">
        <v>0</v>
      </c>
      <c r="P269" s="25" t="s">
        <v>324</v>
      </c>
      <c r="Q269" s="26">
        <v>0</v>
      </c>
      <c r="R269" s="25" t="s">
        <v>324</v>
      </c>
      <c r="S269" s="39">
        <v>0</v>
      </c>
      <c r="T269" s="41"/>
      <c r="U269" s="42">
        <v>0</v>
      </c>
    </row>
    <row r="270" spans="1:21" x14ac:dyDescent="0.2">
      <c r="A270" s="21" t="s">
        <v>290</v>
      </c>
      <c r="B270" s="22">
        <v>146</v>
      </c>
      <c r="C270" s="22">
        <v>3896</v>
      </c>
      <c r="D270" s="23">
        <v>3.7474332648870637E-2</v>
      </c>
      <c r="E270" s="22">
        <v>166</v>
      </c>
      <c r="F270" s="22">
        <v>3940</v>
      </c>
      <c r="G270" s="23">
        <v>4.2131979695431469E-2</v>
      </c>
      <c r="H270" s="22">
        <v>155</v>
      </c>
      <c r="I270" s="22">
        <v>3868</v>
      </c>
      <c r="J270" s="23">
        <v>4.0072388831437433E-2</v>
      </c>
      <c r="K270" s="24">
        <v>-6.6265060240963861E-2</v>
      </c>
      <c r="L270" s="36" t="s">
        <v>324</v>
      </c>
      <c r="M270" s="37">
        <v>0</v>
      </c>
      <c r="N270" s="38" t="s">
        <v>324</v>
      </c>
      <c r="O270" s="26">
        <v>0</v>
      </c>
      <c r="P270" s="25" t="s">
        <v>324</v>
      </c>
      <c r="Q270" s="26">
        <v>0</v>
      </c>
      <c r="R270" s="25" t="s">
        <v>324</v>
      </c>
      <c r="S270" s="39">
        <v>0</v>
      </c>
      <c r="T270" s="41"/>
      <c r="U270" s="42">
        <v>0</v>
      </c>
    </row>
    <row r="271" spans="1:21" x14ac:dyDescent="0.2">
      <c r="A271" s="21" t="s">
        <v>291</v>
      </c>
      <c r="B271" s="22">
        <v>11</v>
      </c>
      <c r="C271" s="22">
        <v>133</v>
      </c>
      <c r="D271" s="23">
        <v>8.2706766917293228E-2</v>
      </c>
      <c r="E271" s="22">
        <v>23</v>
      </c>
      <c r="F271" s="22">
        <v>142</v>
      </c>
      <c r="G271" s="23">
        <v>0.1619718309859155</v>
      </c>
      <c r="H271" s="22">
        <v>15</v>
      </c>
      <c r="I271" s="22">
        <v>138</v>
      </c>
      <c r="J271" s="23">
        <v>0.10869565217391304</v>
      </c>
      <c r="K271" s="24">
        <v>-0.34782608695652173</v>
      </c>
      <c r="L271" s="36" t="s">
        <v>324</v>
      </c>
      <c r="M271" s="37">
        <v>0</v>
      </c>
      <c r="N271" s="38" t="s">
        <v>324</v>
      </c>
      <c r="O271" s="26">
        <v>0</v>
      </c>
      <c r="P271" s="25" t="s">
        <v>324</v>
      </c>
      <c r="Q271" s="26">
        <v>0</v>
      </c>
      <c r="R271" s="25" t="s">
        <v>323</v>
      </c>
      <c r="S271" s="39">
        <v>5363</v>
      </c>
      <c r="T271" s="41" t="s">
        <v>59</v>
      </c>
      <c r="U271" s="42">
        <f>5363*0.15</f>
        <v>804.44999999999993</v>
      </c>
    </row>
    <row r="272" spans="1:21" x14ac:dyDescent="0.2">
      <c r="A272" s="21" t="s">
        <v>292</v>
      </c>
      <c r="B272" s="22">
        <v>121</v>
      </c>
      <c r="C272" s="22">
        <v>4483</v>
      </c>
      <c r="D272" s="23">
        <v>2.6990854338612535E-2</v>
      </c>
      <c r="E272" s="22">
        <v>163</v>
      </c>
      <c r="F272" s="22">
        <v>4654</v>
      </c>
      <c r="G272" s="23">
        <v>3.50236355822948E-2</v>
      </c>
      <c r="H272" s="22">
        <v>129</v>
      </c>
      <c r="I272" s="22">
        <v>4572</v>
      </c>
      <c r="J272" s="23">
        <v>2.8215223097112861E-2</v>
      </c>
      <c r="K272" s="24">
        <v>-0.20858895705521471</v>
      </c>
      <c r="L272" s="36" t="s">
        <v>324</v>
      </c>
      <c r="M272" s="37">
        <v>0</v>
      </c>
      <c r="N272" s="38" t="s">
        <v>324</v>
      </c>
      <c r="O272" s="26">
        <v>0</v>
      </c>
      <c r="P272" s="25" t="s">
        <v>324</v>
      </c>
      <c r="Q272" s="26">
        <v>0</v>
      </c>
      <c r="R272" s="25" t="s">
        <v>324</v>
      </c>
      <c r="S272" s="39">
        <v>0</v>
      </c>
      <c r="T272" s="41"/>
      <c r="U272" s="42">
        <v>0</v>
      </c>
    </row>
    <row r="273" spans="1:21" x14ac:dyDescent="0.2">
      <c r="A273" s="21" t="s">
        <v>293</v>
      </c>
      <c r="B273" s="22">
        <v>563</v>
      </c>
      <c r="C273" s="22">
        <v>5553</v>
      </c>
      <c r="D273" s="23">
        <v>0.10138663785341256</v>
      </c>
      <c r="E273" s="22">
        <v>695</v>
      </c>
      <c r="F273" s="22">
        <v>6271</v>
      </c>
      <c r="G273" s="23">
        <v>0.11082761919948972</v>
      </c>
      <c r="H273" s="22">
        <v>789</v>
      </c>
      <c r="I273" s="22">
        <v>6155</v>
      </c>
      <c r="J273" s="23">
        <v>0.1281884646628757</v>
      </c>
      <c r="K273" s="24">
        <v>0.13525179856115108</v>
      </c>
      <c r="L273" s="36" t="s">
        <v>324</v>
      </c>
      <c r="M273" s="37">
        <v>0</v>
      </c>
      <c r="N273" s="38" t="s">
        <v>324</v>
      </c>
      <c r="O273" s="26">
        <v>0</v>
      </c>
      <c r="P273" s="25" t="s">
        <v>324</v>
      </c>
      <c r="Q273" s="26">
        <v>0</v>
      </c>
      <c r="R273" s="25" t="s">
        <v>324</v>
      </c>
      <c r="S273" s="39">
        <v>0</v>
      </c>
      <c r="T273" s="41"/>
      <c r="U273" s="42">
        <v>0</v>
      </c>
    </row>
    <row r="274" spans="1:21" x14ac:dyDescent="0.2">
      <c r="A274" s="21" t="s">
        <v>294</v>
      </c>
      <c r="B274" s="22">
        <v>193</v>
      </c>
      <c r="C274" s="22">
        <v>1339</v>
      </c>
      <c r="D274" s="23">
        <v>0.14413741598207619</v>
      </c>
      <c r="E274" s="22">
        <v>258</v>
      </c>
      <c r="F274" s="22">
        <v>1415</v>
      </c>
      <c r="G274" s="23">
        <v>0.1823321554770318</v>
      </c>
      <c r="H274" s="22">
        <v>228</v>
      </c>
      <c r="I274" s="22">
        <v>1384</v>
      </c>
      <c r="J274" s="23">
        <v>0.16473988439306358</v>
      </c>
      <c r="K274" s="24">
        <v>-0.11627906976744186</v>
      </c>
      <c r="L274" s="36" t="s">
        <v>324</v>
      </c>
      <c r="M274" s="37">
        <v>0</v>
      </c>
      <c r="N274" s="38" t="s">
        <v>324</v>
      </c>
      <c r="O274" s="26">
        <v>0</v>
      </c>
      <c r="P274" s="25" t="s">
        <v>324</v>
      </c>
      <c r="Q274" s="26">
        <v>0</v>
      </c>
      <c r="R274" s="25" t="s">
        <v>324</v>
      </c>
      <c r="S274" s="39">
        <v>0</v>
      </c>
      <c r="T274" s="44"/>
      <c r="U274" s="42">
        <v>0</v>
      </c>
    </row>
    <row r="275" spans="1:21" x14ac:dyDescent="0.2">
      <c r="A275" s="21" t="s">
        <v>295</v>
      </c>
      <c r="B275" s="22">
        <v>404</v>
      </c>
      <c r="C275" s="22">
        <v>3068</v>
      </c>
      <c r="D275" s="23">
        <v>0.13168187744458931</v>
      </c>
      <c r="E275" s="22">
        <v>472</v>
      </c>
      <c r="F275" s="22">
        <v>2762</v>
      </c>
      <c r="G275" s="23">
        <v>0.17089065894279507</v>
      </c>
      <c r="H275" s="22">
        <v>384</v>
      </c>
      <c r="I275" s="22">
        <v>2685</v>
      </c>
      <c r="J275" s="23">
        <v>0.1430167597765363</v>
      </c>
      <c r="K275" s="24">
        <v>-0.1864406779661017</v>
      </c>
      <c r="L275" s="36" t="s">
        <v>324</v>
      </c>
      <c r="M275" s="37">
        <v>0</v>
      </c>
      <c r="N275" s="38" t="s">
        <v>324</v>
      </c>
      <c r="O275" s="26">
        <v>0</v>
      </c>
      <c r="P275" s="25" t="s">
        <v>324</v>
      </c>
      <c r="Q275" s="26">
        <v>0</v>
      </c>
      <c r="R275" s="25" t="s">
        <v>323</v>
      </c>
      <c r="S275" s="39">
        <v>110001</v>
      </c>
      <c r="T275" s="41" t="s">
        <v>59</v>
      </c>
      <c r="U275" s="42">
        <f>110001*0.15</f>
        <v>16500.149999999998</v>
      </c>
    </row>
    <row r="276" spans="1:21" x14ac:dyDescent="0.2">
      <c r="A276" s="21" t="s">
        <v>296</v>
      </c>
      <c r="B276" s="22">
        <v>256</v>
      </c>
      <c r="C276" s="22">
        <v>3072</v>
      </c>
      <c r="D276" s="23">
        <v>8.3333333333333329E-2</v>
      </c>
      <c r="E276" s="22">
        <v>302</v>
      </c>
      <c r="F276" s="22">
        <v>3364</v>
      </c>
      <c r="G276" s="23">
        <v>8.9774078478002381E-2</v>
      </c>
      <c r="H276" s="22">
        <v>274</v>
      </c>
      <c r="I276" s="22">
        <v>3302</v>
      </c>
      <c r="J276" s="23">
        <v>8.2980012113870377E-2</v>
      </c>
      <c r="K276" s="24">
        <v>-9.2715231788079472E-2</v>
      </c>
      <c r="L276" s="36" t="s">
        <v>324</v>
      </c>
      <c r="M276" s="37">
        <v>0</v>
      </c>
      <c r="N276" s="38" t="s">
        <v>324</v>
      </c>
      <c r="O276" s="26">
        <v>0</v>
      </c>
      <c r="P276" s="25" t="s">
        <v>324</v>
      </c>
      <c r="Q276" s="26">
        <v>0</v>
      </c>
      <c r="R276" s="25" t="s">
        <v>324</v>
      </c>
      <c r="S276" s="39">
        <v>0</v>
      </c>
      <c r="T276" s="41"/>
      <c r="U276" s="42">
        <v>0</v>
      </c>
    </row>
    <row r="277" spans="1:21" x14ac:dyDescent="0.2">
      <c r="A277" s="21" t="s">
        <v>297</v>
      </c>
      <c r="B277" s="22">
        <v>66</v>
      </c>
      <c r="C277" s="22">
        <v>2806</v>
      </c>
      <c r="D277" s="23">
        <v>2.3521026372059873E-2</v>
      </c>
      <c r="E277" s="22">
        <v>59</v>
      </c>
      <c r="F277" s="22">
        <v>2856</v>
      </c>
      <c r="G277" s="23">
        <v>2.0658263305322128E-2</v>
      </c>
      <c r="H277" s="22">
        <v>62</v>
      </c>
      <c r="I277" s="22">
        <v>2804</v>
      </c>
      <c r="J277" s="23">
        <v>2.2111269614835949E-2</v>
      </c>
      <c r="K277" s="24">
        <v>5.0847457627118647E-2</v>
      </c>
      <c r="L277" s="36" t="s">
        <v>323</v>
      </c>
      <c r="M277" s="37">
        <v>54907</v>
      </c>
      <c r="N277" s="38" t="s">
        <v>324</v>
      </c>
      <c r="O277" s="26">
        <v>0</v>
      </c>
      <c r="P277" s="25" t="s">
        <v>324</v>
      </c>
      <c r="Q277" s="26">
        <v>0</v>
      </c>
      <c r="R277" s="25" t="s">
        <v>324</v>
      </c>
      <c r="S277" s="39">
        <v>0</v>
      </c>
      <c r="T277" s="41"/>
      <c r="U277" s="42">
        <v>54907</v>
      </c>
    </row>
    <row r="278" spans="1:21" x14ac:dyDescent="0.2">
      <c r="A278" s="21" t="s">
        <v>298</v>
      </c>
      <c r="B278" s="22">
        <v>382</v>
      </c>
      <c r="C278" s="22">
        <v>2313</v>
      </c>
      <c r="D278" s="23">
        <v>0.1651534803285776</v>
      </c>
      <c r="E278" s="22">
        <v>412</v>
      </c>
      <c r="F278" s="22">
        <v>2364</v>
      </c>
      <c r="G278" s="23">
        <v>0.17428087986463622</v>
      </c>
      <c r="H278" s="22">
        <v>421</v>
      </c>
      <c r="I278" s="22">
        <v>2314</v>
      </c>
      <c r="J278" s="23">
        <v>0.18193604148660328</v>
      </c>
      <c r="K278" s="24">
        <v>2.1844660194174758E-2</v>
      </c>
      <c r="L278" s="36" t="s">
        <v>324</v>
      </c>
      <c r="M278" s="37">
        <v>0</v>
      </c>
      <c r="N278" s="38" t="s">
        <v>324</v>
      </c>
      <c r="O278" s="26">
        <v>0</v>
      </c>
      <c r="P278" s="25" t="s">
        <v>324</v>
      </c>
      <c r="Q278" s="26">
        <v>0</v>
      </c>
      <c r="R278" s="25" t="s">
        <v>324</v>
      </c>
      <c r="S278" s="39">
        <v>0</v>
      </c>
      <c r="T278" s="44"/>
      <c r="U278" s="42">
        <v>0</v>
      </c>
    </row>
    <row r="279" spans="1:21" x14ac:dyDescent="0.2">
      <c r="A279" s="21" t="s">
        <v>299</v>
      </c>
      <c r="B279" s="22">
        <v>135</v>
      </c>
      <c r="C279" s="22">
        <v>5615</v>
      </c>
      <c r="D279" s="23">
        <v>2.4042742653606411E-2</v>
      </c>
      <c r="E279" s="22">
        <v>164</v>
      </c>
      <c r="F279" s="22">
        <v>5621</v>
      </c>
      <c r="G279" s="23">
        <v>2.9176303148905888E-2</v>
      </c>
      <c r="H279" s="22">
        <v>109</v>
      </c>
      <c r="I279" s="22">
        <v>5521</v>
      </c>
      <c r="J279" s="23">
        <v>1.9742800217351929E-2</v>
      </c>
      <c r="K279" s="24">
        <v>-0.33536585365853661</v>
      </c>
      <c r="L279" s="36" t="s">
        <v>323</v>
      </c>
      <c r="M279" s="37">
        <v>122649</v>
      </c>
      <c r="N279" s="38" t="s">
        <v>324</v>
      </c>
      <c r="O279" s="26">
        <v>0</v>
      </c>
      <c r="P279" s="25" t="s">
        <v>324</v>
      </c>
      <c r="Q279" s="26">
        <v>0</v>
      </c>
      <c r="R279" s="25" t="s">
        <v>324</v>
      </c>
      <c r="S279" s="39">
        <v>0</v>
      </c>
      <c r="T279" s="41"/>
      <c r="U279" s="42">
        <v>122649</v>
      </c>
    </row>
    <row r="280" spans="1:21" x14ac:dyDescent="0.2">
      <c r="A280" s="21" t="s">
        <v>300</v>
      </c>
      <c r="B280" s="22">
        <v>13</v>
      </c>
      <c r="C280" s="22">
        <v>105</v>
      </c>
      <c r="D280" s="23">
        <v>0.12380952380952381</v>
      </c>
      <c r="E280" s="22">
        <v>16</v>
      </c>
      <c r="F280" s="22">
        <v>139</v>
      </c>
      <c r="G280" s="23">
        <v>0.11510791366906475</v>
      </c>
      <c r="H280" s="22">
        <v>19</v>
      </c>
      <c r="I280" s="22">
        <v>133</v>
      </c>
      <c r="J280" s="23">
        <v>0.14285714285714285</v>
      </c>
      <c r="K280" s="24">
        <v>0.1875</v>
      </c>
      <c r="L280" s="36" t="s">
        <v>324</v>
      </c>
      <c r="M280" s="37">
        <v>0</v>
      </c>
      <c r="N280" s="38" t="s">
        <v>324</v>
      </c>
      <c r="O280" s="26">
        <v>0</v>
      </c>
      <c r="P280" s="25" t="s">
        <v>324</v>
      </c>
      <c r="Q280" s="26">
        <v>0</v>
      </c>
      <c r="R280" s="25" t="s">
        <v>324</v>
      </c>
      <c r="S280" s="39">
        <v>0</v>
      </c>
      <c r="T280" s="40"/>
      <c r="U280" s="42">
        <v>0</v>
      </c>
    </row>
    <row r="281" spans="1:21" x14ac:dyDescent="0.2">
      <c r="A281" s="21" t="s">
        <v>301</v>
      </c>
      <c r="B281" s="22">
        <v>67</v>
      </c>
      <c r="C281" s="22">
        <v>968</v>
      </c>
      <c r="D281" s="23">
        <v>6.9214876033057857E-2</v>
      </c>
      <c r="E281" s="22">
        <v>69</v>
      </c>
      <c r="F281" s="22">
        <v>1018</v>
      </c>
      <c r="G281" s="23">
        <v>6.777996070726916E-2</v>
      </c>
      <c r="H281" s="22">
        <v>51</v>
      </c>
      <c r="I281" s="22">
        <v>997</v>
      </c>
      <c r="J281" s="23">
        <v>5.1153460381143427E-2</v>
      </c>
      <c r="K281" s="24">
        <v>-0.2608695652173913</v>
      </c>
      <c r="L281" s="36" t="s">
        <v>324</v>
      </c>
      <c r="M281" s="37">
        <v>0</v>
      </c>
      <c r="N281" s="38" t="s">
        <v>324</v>
      </c>
      <c r="O281" s="26">
        <v>0</v>
      </c>
      <c r="P281" s="25" t="s">
        <v>323</v>
      </c>
      <c r="Q281" s="26">
        <v>57310</v>
      </c>
      <c r="R281" s="25" t="s">
        <v>324</v>
      </c>
      <c r="S281" s="39">
        <v>0</v>
      </c>
      <c r="T281" s="41"/>
      <c r="U281" s="42">
        <v>57310</v>
      </c>
    </row>
    <row r="282" spans="1:21" x14ac:dyDescent="0.2">
      <c r="A282" s="21" t="s">
        <v>302</v>
      </c>
      <c r="B282" s="22">
        <v>54</v>
      </c>
      <c r="C282" s="22">
        <v>1069</v>
      </c>
      <c r="D282" s="23">
        <v>5.0514499532273154E-2</v>
      </c>
      <c r="E282" s="22">
        <v>75</v>
      </c>
      <c r="F282" s="22">
        <v>1295</v>
      </c>
      <c r="G282" s="23">
        <v>5.7915057915057917E-2</v>
      </c>
      <c r="H282" s="22">
        <v>68</v>
      </c>
      <c r="I282" s="22">
        <v>1259</v>
      </c>
      <c r="J282" s="23">
        <v>5.4011119936457505E-2</v>
      </c>
      <c r="K282" s="24">
        <v>-9.3333333333333338E-2</v>
      </c>
      <c r="L282" s="36" t="s">
        <v>324</v>
      </c>
      <c r="M282" s="37">
        <v>0</v>
      </c>
      <c r="N282" s="38" t="s">
        <v>324</v>
      </c>
      <c r="O282" s="26">
        <v>0</v>
      </c>
      <c r="P282" s="25" t="s">
        <v>323</v>
      </c>
      <c r="Q282" s="26">
        <v>58632</v>
      </c>
      <c r="R282" s="25" t="s">
        <v>324</v>
      </c>
      <c r="S282" s="39">
        <v>0</v>
      </c>
      <c r="T282" s="41"/>
      <c r="U282" s="42">
        <v>58632</v>
      </c>
    </row>
    <row r="283" spans="1:21" x14ac:dyDescent="0.2">
      <c r="A283" s="21" t="s">
        <v>303</v>
      </c>
      <c r="B283" s="22">
        <v>646</v>
      </c>
      <c r="C283" s="22">
        <v>3844</v>
      </c>
      <c r="D283" s="23">
        <v>0.16805411030176898</v>
      </c>
      <c r="E283" s="22">
        <v>900</v>
      </c>
      <c r="F283" s="22">
        <v>4217</v>
      </c>
      <c r="G283" s="23">
        <v>0.21342186388427792</v>
      </c>
      <c r="H283" s="22">
        <v>669</v>
      </c>
      <c r="I283" s="22">
        <v>4104</v>
      </c>
      <c r="J283" s="23">
        <v>0.16301169590643275</v>
      </c>
      <c r="K283" s="24">
        <v>-0.25666666666666665</v>
      </c>
      <c r="L283" s="36" t="s">
        <v>324</v>
      </c>
      <c r="M283" s="37">
        <v>0</v>
      </c>
      <c r="N283" s="38" t="s">
        <v>324</v>
      </c>
      <c r="O283" s="26">
        <v>0</v>
      </c>
      <c r="P283" s="25" t="s">
        <v>324</v>
      </c>
      <c r="Q283" s="26">
        <v>0</v>
      </c>
      <c r="R283" s="25" t="s">
        <v>323</v>
      </c>
      <c r="S283" s="39">
        <v>196281</v>
      </c>
      <c r="T283" s="41" t="s">
        <v>59</v>
      </c>
      <c r="U283" s="42">
        <f>196281*0.15</f>
        <v>29442.149999999998</v>
      </c>
    </row>
    <row r="284" spans="1:21" x14ac:dyDescent="0.2">
      <c r="A284" s="21" t="s">
        <v>304</v>
      </c>
      <c r="B284" s="22">
        <v>120</v>
      </c>
      <c r="C284" s="22">
        <v>3264</v>
      </c>
      <c r="D284" s="23">
        <v>3.6764705882352942E-2</v>
      </c>
      <c r="E284" s="22">
        <v>159</v>
      </c>
      <c r="F284" s="22">
        <v>4099</v>
      </c>
      <c r="G284" s="23">
        <v>3.8789948767992195E-2</v>
      </c>
      <c r="H284" s="22">
        <v>138</v>
      </c>
      <c r="I284" s="22">
        <v>4014</v>
      </c>
      <c r="J284" s="23">
        <v>3.4379671150971597E-2</v>
      </c>
      <c r="K284" s="24">
        <v>-0.13207547169811321</v>
      </c>
      <c r="L284" s="36" t="s">
        <v>324</v>
      </c>
      <c r="M284" s="37">
        <v>0</v>
      </c>
      <c r="N284" s="38" t="s">
        <v>324</v>
      </c>
      <c r="O284" s="26">
        <v>0</v>
      </c>
      <c r="P284" s="25" t="s">
        <v>324</v>
      </c>
      <c r="Q284" s="26">
        <v>0</v>
      </c>
      <c r="R284" s="25" t="s">
        <v>324</v>
      </c>
      <c r="S284" s="39">
        <v>0</v>
      </c>
      <c r="T284" s="41"/>
      <c r="U284" s="42">
        <v>0</v>
      </c>
    </row>
    <row r="285" spans="1:21" x14ac:dyDescent="0.2">
      <c r="A285" s="21" t="s">
        <v>305</v>
      </c>
      <c r="B285" s="22">
        <v>736</v>
      </c>
      <c r="C285" s="22">
        <v>5877</v>
      </c>
      <c r="D285" s="23">
        <v>0.12523396290624469</v>
      </c>
      <c r="E285" s="22">
        <v>856</v>
      </c>
      <c r="F285" s="22">
        <v>5713</v>
      </c>
      <c r="G285" s="23">
        <v>0.14983371258533171</v>
      </c>
      <c r="H285" s="22">
        <v>776</v>
      </c>
      <c r="I285" s="22">
        <v>5561</v>
      </c>
      <c r="J285" s="23">
        <v>0.139543247617335</v>
      </c>
      <c r="K285" s="24">
        <v>-9.3457943925233641E-2</v>
      </c>
      <c r="L285" s="36" t="s">
        <v>324</v>
      </c>
      <c r="M285" s="37">
        <v>0</v>
      </c>
      <c r="N285" s="38" t="s">
        <v>324</v>
      </c>
      <c r="O285" s="26">
        <v>0</v>
      </c>
      <c r="P285" s="25" t="s">
        <v>324</v>
      </c>
      <c r="Q285" s="26">
        <v>0</v>
      </c>
      <c r="R285" s="25" t="s">
        <v>323</v>
      </c>
      <c r="S285" s="39">
        <v>192522</v>
      </c>
      <c r="T285" s="41" t="s">
        <v>59</v>
      </c>
      <c r="U285" s="42">
        <f>192522*0.15</f>
        <v>28878.3</v>
      </c>
    </row>
    <row r="286" spans="1:21" x14ac:dyDescent="0.2">
      <c r="A286" s="21" t="s">
        <v>306</v>
      </c>
      <c r="B286" s="22">
        <v>115</v>
      </c>
      <c r="C286" s="22">
        <v>5302</v>
      </c>
      <c r="D286" s="23">
        <v>2.1689928328932479E-2</v>
      </c>
      <c r="E286" s="22">
        <v>141</v>
      </c>
      <c r="F286" s="22">
        <v>5041</v>
      </c>
      <c r="G286" s="23">
        <v>2.7970640745883752E-2</v>
      </c>
      <c r="H286" s="22">
        <v>120</v>
      </c>
      <c r="I286" s="22">
        <v>4947</v>
      </c>
      <c r="J286" s="23">
        <v>2.4257125530624622E-2</v>
      </c>
      <c r="K286" s="24">
        <v>-0.14893617021276595</v>
      </c>
      <c r="L286" s="36" t="s">
        <v>323</v>
      </c>
      <c r="M286" s="37">
        <v>101063</v>
      </c>
      <c r="N286" s="38" t="s">
        <v>324</v>
      </c>
      <c r="O286" s="26">
        <v>0</v>
      </c>
      <c r="P286" s="25" t="s">
        <v>324</v>
      </c>
      <c r="Q286" s="26">
        <v>0</v>
      </c>
      <c r="R286" s="25" t="s">
        <v>324</v>
      </c>
      <c r="S286" s="39">
        <v>0</v>
      </c>
      <c r="T286" s="41"/>
      <c r="U286" s="42">
        <v>101063</v>
      </c>
    </row>
    <row r="287" spans="1:21" x14ac:dyDescent="0.2">
      <c r="A287" s="21" t="s">
        <v>307</v>
      </c>
      <c r="B287" s="22">
        <v>4</v>
      </c>
      <c r="C287" s="22">
        <v>114</v>
      </c>
      <c r="D287" s="23">
        <v>3.5087719298245612E-2</v>
      </c>
      <c r="E287" s="22">
        <v>5</v>
      </c>
      <c r="F287" s="22">
        <v>93</v>
      </c>
      <c r="G287" s="23">
        <v>5.3763440860215055E-2</v>
      </c>
      <c r="H287" s="22">
        <v>5</v>
      </c>
      <c r="I287" s="22">
        <v>91</v>
      </c>
      <c r="J287" s="23">
        <v>5.4945054945054944E-2</v>
      </c>
      <c r="K287" s="24">
        <v>0</v>
      </c>
      <c r="L287" s="36" t="s">
        <v>324</v>
      </c>
      <c r="M287" s="37">
        <v>0</v>
      </c>
      <c r="N287" s="38" t="s">
        <v>324</v>
      </c>
      <c r="O287" s="26">
        <v>0</v>
      </c>
      <c r="P287" s="25" t="s">
        <v>324</v>
      </c>
      <c r="Q287" s="26">
        <v>0</v>
      </c>
      <c r="R287" s="25" t="s">
        <v>324</v>
      </c>
      <c r="S287" s="39">
        <v>0</v>
      </c>
      <c r="T287" s="41"/>
      <c r="U287" s="42">
        <v>0</v>
      </c>
    </row>
    <row r="288" spans="1:21" x14ac:dyDescent="0.2">
      <c r="A288" s="21" t="s">
        <v>308</v>
      </c>
      <c r="B288" s="22">
        <v>154</v>
      </c>
      <c r="C288" s="22">
        <v>2605</v>
      </c>
      <c r="D288" s="23">
        <v>5.9117082533589251E-2</v>
      </c>
      <c r="E288" s="22">
        <v>95</v>
      </c>
      <c r="F288" s="22">
        <v>2367</v>
      </c>
      <c r="G288" s="23">
        <v>4.0135192226446979E-2</v>
      </c>
      <c r="H288" s="22">
        <v>88</v>
      </c>
      <c r="I288" s="22">
        <v>2323</v>
      </c>
      <c r="J288" s="23">
        <v>3.7882049074472665E-2</v>
      </c>
      <c r="K288" s="24">
        <v>-7.3684210526315783E-2</v>
      </c>
      <c r="L288" s="36" t="s">
        <v>324</v>
      </c>
      <c r="M288" s="37">
        <v>0</v>
      </c>
      <c r="N288" s="38" t="s">
        <v>324</v>
      </c>
      <c r="O288" s="26">
        <v>0</v>
      </c>
      <c r="P288" s="25" t="s">
        <v>324</v>
      </c>
      <c r="Q288" s="26">
        <v>0</v>
      </c>
      <c r="R288" s="25" t="s">
        <v>324</v>
      </c>
      <c r="S288" s="39">
        <v>0</v>
      </c>
      <c r="T288" s="41"/>
      <c r="U288" s="42">
        <v>0</v>
      </c>
    </row>
    <row r="289" spans="1:21" x14ac:dyDescent="0.2">
      <c r="A289" s="21" t="s">
        <v>309</v>
      </c>
      <c r="B289" s="22">
        <v>163</v>
      </c>
      <c r="C289" s="22">
        <v>2231</v>
      </c>
      <c r="D289" s="23">
        <v>7.3061407440609585E-2</v>
      </c>
      <c r="E289" s="22">
        <v>166</v>
      </c>
      <c r="F289" s="22">
        <v>2104</v>
      </c>
      <c r="G289" s="23">
        <v>7.889733840304182E-2</v>
      </c>
      <c r="H289" s="22">
        <v>158</v>
      </c>
      <c r="I289" s="22">
        <v>2070</v>
      </c>
      <c r="J289" s="23">
        <v>7.6328502415458938E-2</v>
      </c>
      <c r="K289" s="24">
        <v>-4.8192771084337352E-2</v>
      </c>
      <c r="L289" s="36" t="s">
        <v>324</v>
      </c>
      <c r="M289" s="37">
        <v>0</v>
      </c>
      <c r="N289" s="38" t="s">
        <v>324</v>
      </c>
      <c r="O289" s="26">
        <v>0</v>
      </c>
      <c r="P289" s="25" t="s">
        <v>324</v>
      </c>
      <c r="Q289" s="26">
        <v>0</v>
      </c>
      <c r="R289" s="25" t="s">
        <v>324</v>
      </c>
      <c r="S289" s="39">
        <v>0</v>
      </c>
      <c r="T289" s="41"/>
      <c r="U289" s="42">
        <v>0</v>
      </c>
    </row>
    <row r="290" spans="1:21" x14ac:dyDescent="0.2">
      <c r="A290" s="21" t="s">
        <v>310</v>
      </c>
      <c r="B290" s="22">
        <v>43</v>
      </c>
      <c r="C290" s="22">
        <v>3316</v>
      </c>
      <c r="D290" s="23">
        <v>1.2967430639324488E-2</v>
      </c>
      <c r="E290" s="22">
        <v>60</v>
      </c>
      <c r="F290" s="22">
        <v>3297</v>
      </c>
      <c r="G290" s="23">
        <v>1.8198362147406732E-2</v>
      </c>
      <c r="H290" s="22">
        <v>45</v>
      </c>
      <c r="I290" s="22">
        <v>3238</v>
      </c>
      <c r="J290" s="23">
        <v>1.3897467572575664E-2</v>
      </c>
      <c r="K290" s="24">
        <v>-0.25</v>
      </c>
      <c r="L290" s="36" t="s">
        <v>324</v>
      </c>
      <c r="M290" s="37">
        <v>0</v>
      </c>
      <c r="N290" s="38" t="s">
        <v>324</v>
      </c>
      <c r="O290" s="26">
        <v>0</v>
      </c>
      <c r="P290" s="25" t="s">
        <v>324</v>
      </c>
      <c r="Q290" s="26">
        <v>0</v>
      </c>
      <c r="R290" s="25" t="s">
        <v>324</v>
      </c>
      <c r="S290" s="39">
        <v>0</v>
      </c>
      <c r="T290" s="41"/>
      <c r="U290" s="42">
        <v>0</v>
      </c>
    </row>
    <row r="291" spans="1:21" x14ac:dyDescent="0.2">
      <c r="A291" s="21" t="s">
        <v>311</v>
      </c>
      <c r="B291" s="22">
        <v>548</v>
      </c>
      <c r="C291" s="22">
        <v>7553</v>
      </c>
      <c r="D291" s="23">
        <v>7.2553952072024364E-2</v>
      </c>
      <c r="E291" s="22">
        <v>657</v>
      </c>
      <c r="F291" s="22">
        <v>7169</v>
      </c>
      <c r="G291" s="23">
        <v>9.1644580834147019E-2</v>
      </c>
      <c r="H291" s="22">
        <v>554</v>
      </c>
      <c r="I291" s="22">
        <v>7041</v>
      </c>
      <c r="J291" s="23">
        <v>7.8682005396960658E-2</v>
      </c>
      <c r="K291" s="24">
        <v>-0.15677321156773211</v>
      </c>
      <c r="L291" s="36" t="s">
        <v>324</v>
      </c>
      <c r="M291" s="37">
        <v>0</v>
      </c>
      <c r="N291" s="38" t="s">
        <v>324</v>
      </c>
      <c r="O291" s="26">
        <v>0</v>
      </c>
      <c r="P291" s="25" t="s">
        <v>324</v>
      </c>
      <c r="Q291" s="26">
        <v>0</v>
      </c>
      <c r="R291" s="25" t="s">
        <v>324</v>
      </c>
      <c r="S291" s="39">
        <v>0</v>
      </c>
      <c r="T291" s="41"/>
      <c r="U291" s="42">
        <v>0</v>
      </c>
    </row>
    <row r="292" spans="1:21" x14ac:dyDescent="0.2">
      <c r="A292" s="21" t="s">
        <v>312</v>
      </c>
      <c r="B292" s="22">
        <v>3</v>
      </c>
      <c r="C292" s="22">
        <v>77</v>
      </c>
      <c r="D292" s="23">
        <v>3.896103896103896E-2</v>
      </c>
      <c r="E292" s="22">
        <v>5</v>
      </c>
      <c r="F292" s="22">
        <v>86</v>
      </c>
      <c r="G292" s="23">
        <v>5.8139534883720929E-2</v>
      </c>
      <c r="H292" s="22">
        <v>3</v>
      </c>
      <c r="I292" s="22">
        <v>84</v>
      </c>
      <c r="J292" s="23">
        <v>3.5714285714285712E-2</v>
      </c>
      <c r="K292" s="24">
        <v>-0.4</v>
      </c>
      <c r="L292" s="36" t="s">
        <v>324</v>
      </c>
      <c r="M292" s="37">
        <v>0</v>
      </c>
      <c r="N292" s="38" t="s">
        <v>324</v>
      </c>
      <c r="O292" s="26">
        <v>0</v>
      </c>
      <c r="P292" s="25" t="s">
        <v>324</v>
      </c>
      <c r="Q292" s="26">
        <v>0</v>
      </c>
      <c r="R292" s="25" t="s">
        <v>324</v>
      </c>
      <c r="S292" s="39">
        <v>0</v>
      </c>
      <c r="T292" s="41"/>
      <c r="U292" s="42">
        <v>0</v>
      </c>
    </row>
    <row r="293" spans="1:21" x14ac:dyDescent="0.2">
      <c r="A293" s="21" t="s">
        <v>313</v>
      </c>
      <c r="B293" s="22">
        <v>199</v>
      </c>
      <c r="C293" s="22">
        <v>4352</v>
      </c>
      <c r="D293" s="23">
        <v>4.5726102941176468E-2</v>
      </c>
      <c r="E293" s="22">
        <v>228</v>
      </c>
      <c r="F293" s="22">
        <v>4096</v>
      </c>
      <c r="G293" s="23">
        <v>5.56640625E-2</v>
      </c>
      <c r="H293" s="22">
        <v>245</v>
      </c>
      <c r="I293" s="22">
        <v>3982</v>
      </c>
      <c r="J293" s="23">
        <v>6.1526870919136112E-2</v>
      </c>
      <c r="K293" s="24">
        <v>7.4561403508771926E-2</v>
      </c>
      <c r="L293" s="36" t="s">
        <v>324</v>
      </c>
      <c r="M293" s="37">
        <v>0</v>
      </c>
      <c r="N293" s="38" t="s">
        <v>324</v>
      </c>
      <c r="O293" s="26">
        <v>0</v>
      </c>
      <c r="P293" s="25" t="s">
        <v>324</v>
      </c>
      <c r="Q293" s="26">
        <v>0</v>
      </c>
      <c r="R293" s="25" t="s">
        <v>324</v>
      </c>
      <c r="S293" s="39">
        <v>0</v>
      </c>
      <c r="T293" s="41"/>
      <c r="U293" s="42">
        <v>0</v>
      </c>
    </row>
    <row r="294" spans="1:21" x14ac:dyDescent="0.2">
      <c r="A294" s="21" t="s">
        <v>314</v>
      </c>
      <c r="B294" s="22">
        <v>19</v>
      </c>
      <c r="C294" s="22">
        <v>153</v>
      </c>
      <c r="D294" s="23">
        <v>0.12418300653594772</v>
      </c>
      <c r="E294" s="22">
        <v>15</v>
      </c>
      <c r="F294" s="22">
        <v>146</v>
      </c>
      <c r="G294" s="23">
        <v>0.10273972602739725</v>
      </c>
      <c r="H294" s="22">
        <v>13</v>
      </c>
      <c r="I294" s="22">
        <v>143</v>
      </c>
      <c r="J294" s="23">
        <v>9.0909090909090912E-2</v>
      </c>
      <c r="K294" s="24">
        <v>-0.13333333333333333</v>
      </c>
      <c r="L294" s="36" t="s">
        <v>324</v>
      </c>
      <c r="M294" s="37">
        <v>0</v>
      </c>
      <c r="N294" s="38" t="s">
        <v>324</v>
      </c>
      <c r="O294" s="26">
        <v>0</v>
      </c>
      <c r="P294" s="25" t="s">
        <v>324</v>
      </c>
      <c r="Q294" s="26">
        <v>0</v>
      </c>
      <c r="R294" s="25" t="s">
        <v>323</v>
      </c>
      <c r="S294" s="39">
        <v>3018</v>
      </c>
      <c r="T294" s="41" t="s">
        <v>230</v>
      </c>
      <c r="U294" s="42">
        <f>3018*0.15</f>
        <v>452.7</v>
      </c>
    </row>
    <row r="295" spans="1:21" x14ac:dyDescent="0.2">
      <c r="A295" s="21" t="s">
        <v>315</v>
      </c>
      <c r="B295" s="22">
        <v>138</v>
      </c>
      <c r="C295" s="22">
        <v>4255</v>
      </c>
      <c r="D295" s="23">
        <v>3.2432432432432434E-2</v>
      </c>
      <c r="E295" s="22">
        <v>138</v>
      </c>
      <c r="F295" s="22">
        <v>3858</v>
      </c>
      <c r="G295" s="23">
        <v>3.5769828926905133E-2</v>
      </c>
      <c r="H295" s="22">
        <v>119</v>
      </c>
      <c r="I295" s="22">
        <v>3787</v>
      </c>
      <c r="J295" s="23">
        <v>3.1423290203327174E-2</v>
      </c>
      <c r="K295" s="24">
        <v>-0.13768115942028986</v>
      </c>
      <c r="L295" s="36" t="s">
        <v>324</v>
      </c>
      <c r="M295" s="37">
        <v>0</v>
      </c>
      <c r="N295" s="38" t="s">
        <v>324</v>
      </c>
      <c r="O295" s="26">
        <v>0</v>
      </c>
      <c r="P295" s="25" t="s">
        <v>324</v>
      </c>
      <c r="Q295" s="26">
        <v>0</v>
      </c>
      <c r="R295" s="25" t="s">
        <v>324</v>
      </c>
      <c r="S295" s="39">
        <v>0</v>
      </c>
      <c r="T295" s="41"/>
      <c r="U295" s="42">
        <v>0</v>
      </c>
    </row>
    <row r="296" spans="1:21" x14ac:dyDescent="0.2">
      <c r="A296" s="21" t="s">
        <v>316</v>
      </c>
      <c r="B296" s="22">
        <v>220</v>
      </c>
      <c r="C296" s="22">
        <v>1846</v>
      </c>
      <c r="D296" s="23">
        <v>0.11917659804983749</v>
      </c>
      <c r="E296" s="22">
        <v>229</v>
      </c>
      <c r="F296" s="22">
        <v>1712</v>
      </c>
      <c r="G296" s="23">
        <v>0.13376168224299065</v>
      </c>
      <c r="H296" s="22">
        <v>227</v>
      </c>
      <c r="I296" s="22">
        <v>1676</v>
      </c>
      <c r="J296" s="23">
        <v>0.13544152744630072</v>
      </c>
      <c r="K296" s="24">
        <v>-8.7336244541484712E-3</v>
      </c>
      <c r="L296" s="36" t="s">
        <v>324</v>
      </c>
      <c r="M296" s="37">
        <v>0</v>
      </c>
      <c r="N296" s="38" t="s">
        <v>324</v>
      </c>
      <c r="O296" s="26">
        <v>0</v>
      </c>
      <c r="P296" s="25" t="s">
        <v>324</v>
      </c>
      <c r="Q296" s="26">
        <v>0</v>
      </c>
      <c r="R296" s="25" t="s">
        <v>323</v>
      </c>
      <c r="S296" s="39">
        <v>35438</v>
      </c>
      <c r="T296" s="41" t="s">
        <v>59</v>
      </c>
      <c r="U296" s="42">
        <f>35438*0.15</f>
        <v>5315.7</v>
      </c>
    </row>
    <row r="297" spans="1:21" x14ac:dyDescent="0.2">
      <c r="A297" s="21" t="s">
        <v>317</v>
      </c>
      <c r="B297" s="22">
        <v>108</v>
      </c>
      <c r="C297" s="22">
        <v>4661</v>
      </c>
      <c r="D297" s="23">
        <v>2.3170993349066724E-2</v>
      </c>
      <c r="E297" s="22">
        <v>137</v>
      </c>
      <c r="F297" s="22">
        <v>4928</v>
      </c>
      <c r="G297" s="23">
        <v>2.7800324675324676E-2</v>
      </c>
      <c r="H297" s="22">
        <v>117</v>
      </c>
      <c r="I297" s="22">
        <v>4837</v>
      </c>
      <c r="J297" s="23">
        <v>2.4188546619805663E-2</v>
      </c>
      <c r="K297" s="24">
        <v>-0.145985401459854</v>
      </c>
      <c r="L297" s="36" t="s">
        <v>323</v>
      </c>
      <c r="M297" s="37">
        <v>98355</v>
      </c>
      <c r="N297" s="38" t="s">
        <v>324</v>
      </c>
      <c r="O297" s="26">
        <v>0</v>
      </c>
      <c r="P297" s="25" t="s">
        <v>324</v>
      </c>
      <c r="Q297" s="26">
        <v>0</v>
      </c>
      <c r="R297" s="25" t="s">
        <v>324</v>
      </c>
      <c r="S297" s="39">
        <v>0</v>
      </c>
      <c r="T297" s="41"/>
      <c r="U297" s="42">
        <v>98355</v>
      </c>
    </row>
    <row r="298" spans="1:21" x14ac:dyDescent="0.2">
      <c r="A298" s="21" t="s">
        <v>318</v>
      </c>
      <c r="B298" s="22">
        <v>224</v>
      </c>
      <c r="C298" s="22">
        <v>2332</v>
      </c>
      <c r="D298" s="23">
        <v>9.6054888507718691E-2</v>
      </c>
      <c r="E298" s="22">
        <v>263</v>
      </c>
      <c r="F298" s="22">
        <v>2466</v>
      </c>
      <c r="G298" s="23">
        <v>0.10665044606650446</v>
      </c>
      <c r="H298" s="22">
        <v>235</v>
      </c>
      <c r="I298" s="22">
        <v>2417</v>
      </c>
      <c r="J298" s="23">
        <v>9.7227968556061237E-2</v>
      </c>
      <c r="K298" s="24">
        <v>-0.10646387832699619</v>
      </c>
      <c r="L298" s="36" t="s">
        <v>324</v>
      </c>
      <c r="M298" s="37">
        <v>0</v>
      </c>
      <c r="N298" s="38" t="s">
        <v>324</v>
      </c>
      <c r="O298" s="26">
        <v>0</v>
      </c>
      <c r="P298" s="25" t="s">
        <v>324</v>
      </c>
      <c r="Q298" s="26">
        <v>0</v>
      </c>
      <c r="R298" s="46" t="s">
        <v>324</v>
      </c>
      <c r="S298" s="39">
        <v>0</v>
      </c>
      <c r="T298" s="41"/>
      <c r="U298" s="42">
        <v>0</v>
      </c>
    </row>
    <row r="299" spans="1:21" x14ac:dyDescent="0.2">
      <c r="A299" s="21" t="s">
        <v>319</v>
      </c>
      <c r="B299" s="22">
        <v>436</v>
      </c>
      <c r="C299" s="22">
        <v>5227</v>
      </c>
      <c r="D299" s="23">
        <v>8.3413047637268034E-2</v>
      </c>
      <c r="E299" s="22">
        <v>474</v>
      </c>
      <c r="F299" s="22">
        <v>5217</v>
      </c>
      <c r="G299" s="23">
        <v>9.0856814261069577E-2</v>
      </c>
      <c r="H299" s="22">
        <v>483</v>
      </c>
      <c r="I299" s="22">
        <v>5120</v>
      </c>
      <c r="J299" s="23">
        <v>9.4335937499999994E-2</v>
      </c>
      <c r="K299" s="24">
        <v>1.8987341772151899E-2</v>
      </c>
      <c r="L299" s="36" t="s">
        <v>324</v>
      </c>
      <c r="M299" s="37">
        <v>0</v>
      </c>
      <c r="N299" s="38" t="s">
        <v>324</v>
      </c>
      <c r="O299" s="26">
        <v>0</v>
      </c>
      <c r="P299" s="25" t="s">
        <v>324</v>
      </c>
      <c r="Q299" s="26">
        <v>0</v>
      </c>
      <c r="R299" s="25" t="s">
        <v>324</v>
      </c>
      <c r="S299" s="39">
        <v>0</v>
      </c>
      <c r="T299" s="41"/>
      <c r="U299" s="42">
        <v>0</v>
      </c>
    </row>
    <row r="300" spans="1:21" x14ac:dyDescent="0.2">
      <c r="A300" s="21" t="s">
        <v>320</v>
      </c>
      <c r="B300" s="22">
        <v>4863</v>
      </c>
      <c r="C300" s="22">
        <v>25546</v>
      </c>
      <c r="D300" s="23">
        <v>0.19036248336334455</v>
      </c>
      <c r="E300" s="22">
        <v>5985</v>
      </c>
      <c r="F300" s="22">
        <v>28957</v>
      </c>
      <c r="G300" s="23">
        <v>0.20668577546016506</v>
      </c>
      <c r="H300" s="22">
        <v>5830</v>
      </c>
      <c r="I300" s="22">
        <v>28353</v>
      </c>
      <c r="J300" s="23">
        <v>0.20562198003738583</v>
      </c>
      <c r="K300" s="24">
        <v>-2.5898078529657476E-2</v>
      </c>
      <c r="L300" s="36" t="s">
        <v>324</v>
      </c>
      <c r="M300" s="37">
        <v>0</v>
      </c>
      <c r="N300" s="38" t="s">
        <v>324</v>
      </c>
      <c r="O300" s="26">
        <v>0</v>
      </c>
      <c r="P300" s="25" t="s">
        <v>324</v>
      </c>
      <c r="Q300" s="26">
        <v>0</v>
      </c>
      <c r="R300" s="25" t="s">
        <v>324</v>
      </c>
      <c r="S300" s="39">
        <v>0</v>
      </c>
      <c r="T300" s="41"/>
      <c r="U300" s="42">
        <v>0</v>
      </c>
    </row>
    <row r="301" spans="1:21" x14ac:dyDescent="0.2">
      <c r="A301" s="21" t="s">
        <v>321</v>
      </c>
      <c r="B301" s="22">
        <v>23</v>
      </c>
      <c r="C301" s="22">
        <v>120</v>
      </c>
      <c r="D301" s="23">
        <v>0.19166666666666668</v>
      </c>
      <c r="E301" s="22">
        <v>11</v>
      </c>
      <c r="F301" s="22">
        <v>129</v>
      </c>
      <c r="G301" s="23">
        <v>8.5271317829457363E-2</v>
      </c>
      <c r="H301" s="22">
        <v>8</v>
      </c>
      <c r="I301" s="22">
        <v>126</v>
      </c>
      <c r="J301" s="23">
        <v>6.3492063492063489E-2</v>
      </c>
      <c r="K301" s="24">
        <v>-0.27272727272727271</v>
      </c>
      <c r="L301" s="36" t="s">
        <v>324</v>
      </c>
      <c r="M301" s="37">
        <v>0</v>
      </c>
      <c r="N301" s="38" t="s">
        <v>323</v>
      </c>
      <c r="O301" s="26">
        <v>14515</v>
      </c>
      <c r="P301" s="25" t="s">
        <v>324</v>
      </c>
      <c r="Q301" s="26">
        <v>0</v>
      </c>
      <c r="R301" s="28" t="s">
        <v>323</v>
      </c>
      <c r="S301" s="39">
        <v>4520</v>
      </c>
      <c r="T301" s="41" t="s">
        <v>230</v>
      </c>
      <c r="U301" s="42">
        <f>19035*0.15</f>
        <v>2855.25</v>
      </c>
    </row>
    <row r="302" spans="1:21" x14ac:dyDescent="0.2">
      <c r="A302" s="21" t="s">
        <v>322</v>
      </c>
      <c r="B302" s="22">
        <v>31</v>
      </c>
      <c r="C302" s="22">
        <v>1142</v>
      </c>
      <c r="D302" s="23">
        <v>2.7145359019264449E-2</v>
      </c>
      <c r="E302" s="22">
        <v>42</v>
      </c>
      <c r="F302" s="22">
        <v>1087</v>
      </c>
      <c r="G302" s="23">
        <v>3.8638454461821528E-2</v>
      </c>
      <c r="H302" s="22">
        <v>34</v>
      </c>
      <c r="I302" s="22">
        <v>1068</v>
      </c>
      <c r="J302" s="23">
        <v>3.1835205992509365E-2</v>
      </c>
      <c r="K302" s="24">
        <v>-0.19047619047619047</v>
      </c>
      <c r="L302" s="36" t="s">
        <v>324</v>
      </c>
      <c r="M302" s="37">
        <v>0</v>
      </c>
      <c r="N302" s="38" t="s">
        <v>324</v>
      </c>
      <c r="O302" s="26">
        <v>0</v>
      </c>
      <c r="P302" s="25" t="s">
        <v>324</v>
      </c>
      <c r="Q302" s="26">
        <v>0</v>
      </c>
      <c r="R302" s="25" t="s">
        <v>324</v>
      </c>
      <c r="S302" s="39">
        <v>0</v>
      </c>
      <c r="T302" s="41"/>
      <c r="U302" s="42">
        <v>0</v>
      </c>
    </row>
  </sheetData>
  <mergeCells count="9">
    <mergeCell ref="B4:D4"/>
    <mergeCell ref="E4:G4"/>
    <mergeCell ref="H4:J4"/>
    <mergeCell ref="K4:K8"/>
    <mergeCell ref="L5:U5"/>
    <mergeCell ref="L6:M7"/>
    <mergeCell ref="N6:O7"/>
    <mergeCell ref="R6:T7"/>
    <mergeCell ref="P6:Q7"/>
  </mergeCells>
  <conditionalFormatting sqref="K10:K302">
    <cfRule type="colorScale" priority="3">
      <colorScale>
        <cfvo type="min"/>
        <cfvo type="num" val="0"/>
        <cfvo type="max"/>
        <color rgb="FFF8696B"/>
        <color theme="0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5" right="0.25" top="1" bottom="1" header="0.5" footer="0.5"/>
  <pageSetup scale="77" fitToHeight="0" orientation="portrait" r:id="rId1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FY25 Title I Warning Chart</vt:lpstr>
      <vt:lpstr>leastwothree</vt:lpstr>
      <vt:lpstr>'FY25 Title I Warning Chart'!Print_Area</vt:lpstr>
      <vt:lpstr>'FY25 Title I Warning Chart'!Print_Titles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Warning Chart for FY25</dc:title>
  <dc:creator>DESE</dc:creator>
  <cp:lastModifiedBy>Zou, Dong (EOE)</cp:lastModifiedBy>
  <dcterms:created xsi:type="dcterms:W3CDTF">2024-01-05T03:32:04Z</dcterms:created>
  <dcterms:modified xsi:type="dcterms:W3CDTF">2024-01-11T20:04:38Z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Jan 11 2024 12:00AM</vt:lpwstr>
  </property>
</Properties>
</file>