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10\SCTASK0450173\"/>
    </mc:Choice>
  </mc:AlternateContent>
  <xr:revisionPtr revIDLastSave="0" documentId="13_ncr:1_{599D80D1-839B-4682-B32C-5033E9C98CAB}" xr6:coauthVersionLast="47" xr6:coauthVersionMax="47" xr10:uidLastSave="{00000000-0000-0000-0000-000000000000}"/>
  <bookViews>
    <workbookView xWindow="-36690" yWindow="2490" windowWidth="27840" windowHeight="19200" xr2:uid="{593FDA11-F2A8-437F-ADD2-DDD661C97126}"/>
  </bookViews>
  <sheets>
    <sheet name="Calculations" sheetId="2" r:id="rId1"/>
  </sheets>
  <definedNames>
    <definedName name="_xlnm._FilterDatabase" localSheetId="0" hidden="1">Calculations!$A$3:$AD$74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2" l="1"/>
  <c r="AA32" i="2"/>
  <c r="AA31" i="2"/>
  <c r="AA30" i="2"/>
  <c r="AA24" i="2"/>
  <c r="AA23" i="2"/>
  <c r="AA22" i="2"/>
  <c r="AA16" i="2"/>
  <c r="AA15" i="2"/>
  <c r="AA14" i="2"/>
  <c r="AA8" i="2"/>
  <c r="AA7" i="2"/>
  <c r="AA6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29" i="2"/>
  <c r="AA28" i="2"/>
  <c r="AA27" i="2"/>
  <c r="AA26" i="2"/>
  <c r="AA25" i="2"/>
  <c r="AA21" i="2"/>
  <c r="AA20" i="2"/>
  <c r="AA19" i="2"/>
  <c r="AA18" i="2"/>
  <c r="AA17" i="2"/>
  <c r="AA13" i="2"/>
  <c r="AA12" i="2"/>
  <c r="AA11" i="2"/>
  <c r="AA10" i="2"/>
  <c r="AA9" i="2"/>
  <c r="AA5" i="2"/>
  <c r="I2" i="2"/>
  <c r="P2" i="2" l="1"/>
  <c r="C74" i="2" l="1"/>
  <c r="Q2" i="2" l="1"/>
  <c r="O2" i="2" l="1"/>
  <c r="AA74" i="2" l="1"/>
  <c r="AA2" i="2"/>
</calcChain>
</file>

<file path=xl/sharedStrings.xml><?xml version="1.0" encoding="utf-8"?>
<sst xmlns="http://schemas.openxmlformats.org/spreadsheetml/2006/main" count="313" uniqueCount="108">
  <si>
    <t>LEA #</t>
  </si>
  <si>
    <t>District</t>
  </si>
  <si>
    <t>Land Area (Square Miles)</t>
  </si>
  <si>
    <t>Eligible for aid based on density?</t>
  </si>
  <si>
    <t>Met eligibility requirements for grant based on both density and income</t>
  </si>
  <si>
    <t>FY22 award</t>
  </si>
  <si>
    <t>FY21 award</t>
  </si>
  <si>
    <t>Eligibility based on density</t>
  </si>
  <si>
    <t>Eligibility based on income</t>
  </si>
  <si>
    <t>Priority group based on density</t>
  </si>
  <si>
    <t xml:space="preserve">Brewster                     </t>
  </si>
  <si>
    <t xml:space="preserve">Brimfield                    </t>
  </si>
  <si>
    <t xml:space="preserve">Brookfield                   </t>
  </si>
  <si>
    <t xml:space="preserve">Clarksburg                   </t>
  </si>
  <si>
    <t xml:space="preserve">Conway                       </t>
  </si>
  <si>
    <t xml:space="preserve">Deerfield                    </t>
  </si>
  <si>
    <t xml:space="preserve">Douglas                      </t>
  </si>
  <si>
    <t xml:space="preserve">Eastham                      </t>
  </si>
  <si>
    <t xml:space="preserve">Edgartown                    </t>
  </si>
  <si>
    <t xml:space="preserve">Erving                       </t>
  </si>
  <si>
    <t xml:space="preserve">Florida                      </t>
  </si>
  <si>
    <t xml:space="preserve">Granby                       </t>
  </si>
  <si>
    <t xml:space="preserve">Hadley                       </t>
  </si>
  <si>
    <t xml:space="preserve">Hancock                      </t>
  </si>
  <si>
    <t xml:space="preserve">Hatfield                     </t>
  </si>
  <si>
    <t xml:space="preserve">Holland                      </t>
  </si>
  <si>
    <t xml:space="preserve">Lee                          </t>
  </si>
  <si>
    <t xml:space="preserve">Leverett                     </t>
  </si>
  <si>
    <t xml:space="preserve">Monson                       </t>
  </si>
  <si>
    <t xml:space="preserve">North Brookfield             </t>
  </si>
  <si>
    <t xml:space="preserve">Orange                       </t>
  </si>
  <si>
    <t xml:space="preserve">Orleans                      </t>
  </si>
  <si>
    <t xml:space="preserve">Pelham                       </t>
  </si>
  <si>
    <t xml:space="preserve">Petersham                    </t>
  </si>
  <si>
    <t xml:space="preserve">Plympton                     </t>
  </si>
  <si>
    <t xml:space="preserve">Rochester                    </t>
  </si>
  <si>
    <t xml:space="preserve">Rowe                         </t>
  </si>
  <si>
    <t xml:space="preserve">Savoy                        </t>
  </si>
  <si>
    <t xml:space="preserve">Shutesbury                   </t>
  </si>
  <si>
    <t xml:space="preserve">Southampton                  </t>
  </si>
  <si>
    <t xml:space="preserve">Sturbridge                   </t>
  </si>
  <si>
    <t xml:space="preserve">Sunderland                   </t>
  </si>
  <si>
    <t xml:space="preserve">Truro                        </t>
  </si>
  <si>
    <t xml:space="preserve">Wales                        </t>
  </si>
  <si>
    <t xml:space="preserve">Wellfleet                    </t>
  </si>
  <si>
    <t xml:space="preserve">Westhampton                  </t>
  </si>
  <si>
    <t xml:space="preserve">Westport                     </t>
  </si>
  <si>
    <t xml:space="preserve">Whately                      </t>
  </si>
  <si>
    <t xml:space="preserve">Williamsburg                 </t>
  </si>
  <si>
    <t xml:space="preserve">Winchendon                   </t>
  </si>
  <si>
    <t xml:space="preserve">Worthington                  </t>
  </si>
  <si>
    <t>Hoosac Valley</t>
  </si>
  <si>
    <t xml:space="preserve">Amherst Pelham               </t>
  </si>
  <si>
    <t xml:space="preserve">Ashburnham Westminster       </t>
  </si>
  <si>
    <t xml:space="preserve">Athol Royalston              </t>
  </si>
  <si>
    <t xml:space="preserve">Berkshire Hills              </t>
  </si>
  <si>
    <t>Chesterfield Goshen</t>
  </si>
  <si>
    <t xml:space="preserve">Central Berkshire            </t>
  </si>
  <si>
    <t xml:space="preserve">Nauset                       </t>
  </si>
  <si>
    <t>Farmington River</t>
  </si>
  <si>
    <t xml:space="preserve">Frontier                     </t>
  </si>
  <si>
    <t xml:space="preserve">Gateway                      </t>
  </si>
  <si>
    <t xml:space="preserve">Gill Montague                </t>
  </si>
  <si>
    <t xml:space="preserve">Hampshire                    </t>
  </si>
  <si>
    <t xml:space="preserve">Hawlemont                    </t>
  </si>
  <si>
    <t xml:space="preserve">Marthas Vineyard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</si>
  <si>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</si>
  <si>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</si>
  <si>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</si>
  <si>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New Salem Wendell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</si>
  <si>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</si>
  <si>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</si>
  <si>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</si>
  <si>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</si>
  <si>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</si>
  <si>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</si>
  <si>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</si>
  <si>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</si>
  <si>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>Quaboag</t>
  </si>
  <si>
    <t>Warwick</t>
  </si>
  <si>
    <t>Income Per Capita 2020 (DOR)</t>
  </si>
  <si>
    <t>Foundation Enrollment FY24</t>
  </si>
  <si>
    <t>Ch70 Target Aid % FY24</t>
  </si>
  <si>
    <t>FY23 award</t>
  </si>
  <si>
    <t>P1</t>
  </si>
  <si>
    <t>P2</t>
  </si>
  <si>
    <t>P3</t>
  </si>
  <si>
    <t>Z</t>
  </si>
  <si>
    <t>FY24 award</t>
  </si>
  <si>
    <t/>
  </si>
  <si>
    <t>Eligible for aid based on per capita income estimate 
(col G &lt;  state average = $58,820)?</t>
  </si>
  <si>
    <t>Ch70 Target Aid Amount
(col K * col L)</t>
  </si>
  <si>
    <t>FY2024 Rural School Aid</t>
  </si>
  <si>
    <t>PRIORITY 2 DISTRICTS: 
Target Aid (= col M)</t>
  </si>
  <si>
    <t>PRIORITY 1 DISTRICTS: 
Target Aid (= col M)</t>
  </si>
  <si>
    <t>PRIORITY 3 DISTRICTS: 
Target Aid (= col M)</t>
  </si>
  <si>
    <t>PRIORITY 1 DISTRICTS: 
Target Aid
as % of Priority 1 Group</t>
  </si>
  <si>
    <t>PRIORITY 2 DISTRICTS: 
Target Aid
as % of Priority 2 Group</t>
  </si>
  <si>
    <t>PRIORITY 3 DISTRICTS: 
Target Aid
 as % of Priority 3 Group</t>
  </si>
  <si>
    <t>Proration from Target Aid Amount
(col Q / col N)</t>
  </si>
  <si>
    <t>Priority 2 Funding 
(col T * $4.8M)</t>
  </si>
  <si>
    <t>Priority 3 Funding 
(col X * $2.7M)</t>
  </si>
  <si>
    <t>Proration from Target Aid Amount
(col Y / col W)</t>
  </si>
  <si>
    <t>Ch70 Foundation Budget FY24</t>
  </si>
  <si>
    <t>PRIORITY 1 DISTRICTS: 
Prior Year Adjustment</t>
  </si>
  <si>
    <t>Proration from Target Aid Amount
(col U / col S)</t>
  </si>
  <si>
    <t>Priority 1 Funding 
(col O * $7.5M net of adjustment)</t>
  </si>
  <si>
    <t>Student Density (Enrollment/ Square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</si>
</sst>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64">
    <xf numFmtId="0" fontId="0" fillId="0" borderId="0" xfId="0"/>
    <xf numFmtId="4" fontId="0" fillId="0" borderId="0" xfId="0" applyNumberFormat="1"/>
    <xf numFmtId="3" fontId="0" fillId="0" borderId="0" xfId="0" applyNumberFormat="1"/>
    <xf numFmtId="0" fontId="15" fillId="33" borderId="0" xfId="19" applyFont="1" applyFill="1" applyBorder="1" applyAlignment="1">
      <alignment horizontal="center" vertical="center" wrapText="1"/>
    </xf>
    <xf numFmtId="0" fontId="15" fillId="33" borderId="11" xfId="19" applyFont="1" applyFill="1" applyBorder="1" applyAlignment="1">
      <alignment horizontal="center" vertical="center" wrapText="1"/>
    </xf>
    <xf numFmtId="4" fontId="15" fillId="33" borderId="10" xfId="19" applyNumberFormat="1" applyFont="1" applyFill="1" applyBorder="1" applyAlignment="1">
      <alignment horizontal="center" vertical="center" wrapText="1"/>
    </xf>
    <xf numFmtId="4" fontId="15" fillId="33" borderId="0" xfId="19" applyNumberFormat="1" applyFont="1" applyFill="1" applyBorder="1" applyAlignment="1">
      <alignment horizontal="center" vertical="center" wrapText="1"/>
    </xf>
    <xf numFmtId="10" fontId="15" fillId="33" borderId="0" xfId="19" applyNumberFormat="1" applyFont="1" applyFill="1" applyBorder="1" applyAlignment="1">
      <alignment horizontal="center" vertical="center" wrapText="1"/>
    </xf>
    <xf numFmtId="10" fontId="20" fillId="33" borderId="0" xfId="19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15" fillId="33" borderId="10" xfId="19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/>
    <xf numFmtId="0" fontId="19" fillId="34" borderId="0" xfId="0" applyFont="1" applyFill="1"/>
    <xf numFmtId="3" fontId="0" fillId="34" borderId="0" xfId="0" applyNumberFormat="1" applyFill="1"/>
    <xf numFmtId="0" fontId="0" fillId="34" borderId="0" xfId="0" applyFill="1"/>
    <xf numFmtId="4" fontId="0" fillId="34" borderId="0" xfId="0" applyNumberFormat="1" applyFill="1"/>
    <xf numFmtId="0" fontId="0" fillId="34" borderId="0" xfId="0" applyFill="1" applyAlignment="1">
      <alignment horizontal="center"/>
    </xf>
    <xf numFmtId="9" fontId="0" fillId="34" borderId="0" xfId="0" applyNumberFormat="1" applyFill="1"/>
    <xf numFmtId="10" fontId="15" fillId="0" borderId="0" xfId="19" applyNumberFormat="1" applyFont="1" applyFill="1" applyBorder="1" applyAlignment="1">
      <alignment horizontal="center" vertical="center" wrapText="1"/>
    </xf>
    <xf numFmtId="3" fontId="15" fillId="0" borderId="0" xfId="19" applyNumberFormat="1" applyFont="1" applyFill="1" applyBorder="1" applyAlignment="1">
      <alignment horizontal="center" vertical="center" wrapText="1"/>
    </xf>
    <xf numFmtId="0" fontId="22" fillId="0" borderId="0" xfId="0" applyFont="1"/>
    <xf numFmtId="164" fontId="0" fillId="34" borderId="0" xfId="0" applyNumberFormat="1" applyFill="1"/>
    <xf numFmtId="164" fontId="0" fillId="0" borderId="0" xfId="0" applyNumberFormat="1"/>
    <xf numFmtId="0" fontId="19" fillId="35" borderId="0" xfId="0" applyFont="1" applyFill="1"/>
    <xf numFmtId="3" fontId="0" fillId="35" borderId="0" xfId="0" applyNumberFormat="1" applyFill="1"/>
    <xf numFmtId="0" fontId="0" fillId="35" borderId="0" xfId="0" applyFill="1"/>
    <xf numFmtId="4" fontId="0" fillId="35" borderId="0" xfId="0" applyNumberFormat="1" applyFill="1"/>
    <xf numFmtId="164" fontId="0" fillId="35" borderId="0" xfId="0" applyNumberFormat="1" applyFill="1"/>
    <xf numFmtId="0" fontId="0" fillId="35" borderId="0" xfId="0" applyFill="1" applyAlignment="1">
      <alignment horizontal="center"/>
    </xf>
    <xf numFmtId="9" fontId="0" fillId="35" borderId="0" xfId="0" applyNumberFormat="1" applyFill="1"/>
    <xf numFmtId="164" fontId="21" fillId="35" borderId="0" xfId="0" applyNumberFormat="1" applyFont="1" applyFill="1"/>
    <xf numFmtId="9" fontId="21" fillId="35" borderId="0" xfId="0" applyNumberFormat="1" applyFont="1" applyFill="1"/>
    <xf numFmtId="3" fontId="21" fillId="35" borderId="0" xfId="0" applyNumberFormat="1" applyFont="1" applyFill="1"/>
    <xf numFmtId="0" fontId="21" fillId="35" borderId="0" xfId="0" applyFont="1" applyFill="1"/>
    <xf numFmtId="4" fontId="21" fillId="35" borderId="0" xfId="0" applyNumberFormat="1" applyFont="1" applyFill="1"/>
    <xf numFmtId="0" fontId="19" fillId="36" borderId="0" xfId="0" applyFont="1" applyFill="1"/>
    <xf numFmtId="3" fontId="0" fillId="36" borderId="0" xfId="0" applyNumberFormat="1" applyFill="1"/>
    <xf numFmtId="0" fontId="0" fillId="36" borderId="0" xfId="0" applyFill="1"/>
    <xf numFmtId="4" fontId="0" fillId="36" borderId="0" xfId="0" applyNumberFormat="1" applyFill="1"/>
    <xf numFmtId="164" fontId="0" fillId="36" borderId="0" xfId="0" applyNumberFormat="1" applyFill="1"/>
    <xf numFmtId="0" fontId="0" fillId="36" borderId="0" xfId="0" applyFill="1" applyAlignment="1">
      <alignment horizontal="center"/>
    </xf>
    <xf numFmtId="9" fontId="0" fillId="36" borderId="0" xfId="0" applyNumberFormat="1" applyFill="1"/>
    <xf numFmtId="0" fontId="19" fillId="37" borderId="0" xfId="0" applyFont="1" applyFill="1"/>
    <xf numFmtId="3" fontId="0" fillId="37" borderId="0" xfId="0" applyNumberFormat="1" applyFill="1"/>
    <xf numFmtId="0" fontId="0" fillId="37" borderId="0" xfId="0" applyFill="1"/>
    <xf numFmtId="4" fontId="0" fillId="37" borderId="0" xfId="0" applyNumberFormat="1" applyFill="1"/>
    <xf numFmtId="164" fontId="0" fillId="37" borderId="0" xfId="0" applyNumberFormat="1" applyFill="1"/>
    <xf numFmtId="0" fontId="0" fillId="37" borderId="0" xfId="0" applyFill="1" applyAlignment="1">
      <alignment horizontal="center"/>
    </xf>
    <xf numFmtId="9" fontId="0" fillId="37" borderId="0" xfId="0" applyNumberFormat="1" applyFill="1"/>
    <xf numFmtId="164" fontId="0" fillId="37" borderId="0" xfId="1" applyNumberFormat="1" applyFont="1" applyFill="1"/>
    <xf numFmtId="0" fontId="15" fillId="33" borderId="12" xfId="19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/>
    </xf>
    <xf numFmtId="164" fontId="15" fillId="33" borderId="0" xfId="19" applyNumberFormat="1" applyFont="1" applyFill="1" applyBorder="1" applyAlignment="1">
      <alignment horizontal="center" vertical="center" wrapText="1"/>
    </xf>
    <xf numFmtId="165" fontId="15" fillId="33" borderId="0" xfId="1" applyNumberFormat="1" applyFont="1" applyFill="1" applyBorder="1" applyAlignment="1">
      <alignment horizontal="center" vertical="center" wrapText="1"/>
    </xf>
    <xf numFmtId="165" fontId="0" fillId="35" borderId="0" xfId="0" applyNumberFormat="1" applyFill="1"/>
    <xf numFmtId="165" fontId="21" fillId="35" borderId="0" xfId="0" applyNumberFormat="1" applyFont="1" applyFill="1"/>
    <xf numFmtId="165" fontId="0" fillId="36" borderId="0" xfId="0" applyNumberFormat="1" applyFill="1"/>
    <xf numFmtId="165" fontId="0" fillId="37" borderId="0" xfId="0" applyNumberFormat="1" applyFill="1"/>
    <xf numFmtId="165" fontId="0" fillId="34" borderId="0" xfId="0" applyNumberFormat="1" applyFill="1"/>
    <xf numFmtId="165" fontId="0" fillId="0" borderId="0" xfId="0" applyNumberFormat="1"/>
    <xf numFmtId="164" fontId="0" fillId="35" borderId="0" xfId="0" quotePrefix="1" applyNumberForma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D1CB494C-4FEA-46FB-AF6D-18F05CF8C17C}"/>
    <cellStyle name="60% - Accent2 2" xfId="38" xr:uid="{1245F739-9E52-4E20-8BD6-DDBBF3805E98}"/>
    <cellStyle name="60% - Accent3 2" xfId="39" xr:uid="{29CBB25A-3AF1-4D0D-B20F-86EA157CE4AE}"/>
    <cellStyle name="60% - Accent4 2" xfId="40" xr:uid="{777D656D-B673-46ED-BD03-297357242612}"/>
    <cellStyle name="60% - Accent5 2" xfId="41" xr:uid="{551A6927-7361-432F-BDCA-240488FB446F}"/>
    <cellStyle name="60% - Accent6 2" xfId="42" xr:uid="{C0446D31-23F2-4E07-BA3A-D52558375451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 3 2 2" xfId="43" xr:uid="{FE3FA955-6D76-49F3-882E-A52D57705AF8}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C152E564-7E16-45FC-BDCE-86CF2ACE9515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BC2E6"/>
      <color rgb="FFBDD7EE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A01A-59F3-4A7E-9467-2D7C20143286}">
  <sheetPr>
    <tabColor theme="9" tint="0.79998168889431442"/>
  </sheetPr>
  <dimension ref="A1:AE74"/>
  <sheetViews>
    <sheetView showGridLines="0" tabSelected="1" zoomScaleNormal="100" workbookViewId="0">
      <pane xSplit="2" ySplit="3" topLeftCell="C4" activePane="bottomRight" state="frozen"/>
      <selection pane="topRight" activeCell="D1" sqref="D1"/>
      <selection pane="bottomLeft" activeCell="A3" sqref="A3"/>
      <selection pane="bottomRight"/>
    </sheetView>
  </sheetViews>
  <sheetFormatPr defaultColWidth="8.81640625" defaultRowHeight="14.5" x14ac:dyDescent="0.35"/>
  <cols>
    <col min="1" max="1" width="12.36328125" bestFit="1" customWidth="1"/>
    <col min="2" max="2" width="15.6328125" customWidth="1"/>
    <col min="3" max="3" width="16.81640625" customWidth="1"/>
    <col min="4" max="4" width="15" customWidth="1"/>
    <col min="5" max="5" width="16.1796875" style="1" customWidth="1"/>
    <col min="6" max="6" width="16.81640625" customWidth="1"/>
    <col min="7" max="7" width="14.6328125" style="60" customWidth="1"/>
    <col min="8" max="8" width="21.453125" customWidth="1"/>
    <col min="9" max="9" width="18" customWidth="1"/>
    <col min="10" max="10" width="13.90625" customWidth="1"/>
    <col min="11" max="11" width="10.90625" style="9" customWidth="1"/>
    <col min="12" max="12" width="16.6328125" style="1" customWidth="1"/>
    <col min="13" max="13" width="15" customWidth="1"/>
    <col min="14" max="14" width="20.36328125" customWidth="1"/>
    <col min="15" max="15" width="17.54296875" customWidth="1"/>
    <col min="16" max="16" width="16.08984375" customWidth="1"/>
    <col min="17" max="17" width="19.6328125" style="1" customWidth="1"/>
    <col min="18" max="18" width="14.36328125" customWidth="1"/>
    <col min="19" max="19" width="14.7265625" customWidth="1"/>
    <col min="20" max="20" width="17.6328125" customWidth="1"/>
    <col min="21" max="21" width="14.90625" customWidth="1"/>
    <col min="22" max="22" width="15" customWidth="1"/>
    <col min="23" max="23" width="16.6328125" customWidth="1"/>
    <col min="24" max="24" width="19.54296875" customWidth="1"/>
    <col min="25" max="25" width="20.1796875" customWidth="1"/>
    <col min="26" max="26" width="16.81640625" customWidth="1"/>
    <col min="27" max="27" width="20.1796875" style="23" customWidth="1"/>
    <col min="28" max="28" width="20.1796875" style="2" customWidth="1"/>
    <col min="29" max="30" width="17.81640625" customWidth="1"/>
  </cols>
  <sheetData>
    <row r="1" spans="1:31" ht="28.5" x14ac:dyDescent="0.65">
      <c r="A1" s="21" t="s">
        <v>92</v>
      </c>
    </row>
    <row r="2" spans="1:31" ht="15.5" x14ac:dyDescent="0.35">
      <c r="A2" s="52">
        <v>45209</v>
      </c>
      <c r="E2" s="62" t="s">
        <v>7</v>
      </c>
      <c r="F2" s="62"/>
      <c r="G2" s="63" t="s">
        <v>8</v>
      </c>
      <c r="H2" s="63"/>
      <c r="I2">
        <f>SUM(I4:I73)</f>
        <v>68</v>
      </c>
      <c r="N2" s="2"/>
      <c r="O2" s="1">
        <f>P2+Q2</f>
        <v>7500000</v>
      </c>
      <c r="P2" s="1">
        <f>P31+P32</f>
        <v>179326.15743852314</v>
      </c>
      <c r="Q2" s="1">
        <f>7500000-P2</f>
        <v>7320673.8425614769</v>
      </c>
      <c r="S2" s="2"/>
      <c r="U2" s="1">
        <v>4800000</v>
      </c>
      <c r="W2" s="2"/>
      <c r="Y2" s="1">
        <v>2700000</v>
      </c>
      <c r="AA2" s="23">
        <f>SUM(AA4:AA71)</f>
        <v>15000000.000000007</v>
      </c>
    </row>
    <row r="3" spans="1:31" s="11" customFormat="1" ht="80.25" customHeight="1" x14ac:dyDescent="0.35">
      <c r="A3" s="3" t="s">
        <v>0</v>
      </c>
      <c r="B3" s="3" t="s">
        <v>1</v>
      </c>
      <c r="C3" s="3" t="s">
        <v>81</v>
      </c>
      <c r="D3" s="3" t="s">
        <v>2</v>
      </c>
      <c r="E3" s="6" t="s">
        <v>107</v>
      </c>
      <c r="F3" s="4" t="s">
        <v>3</v>
      </c>
      <c r="G3" s="54" t="s">
        <v>80</v>
      </c>
      <c r="H3" s="3" t="s">
        <v>90</v>
      </c>
      <c r="I3" s="51" t="s">
        <v>4</v>
      </c>
      <c r="J3" s="3" t="s">
        <v>9</v>
      </c>
      <c r="K3" s="10" t="s">
        <v>82</v>
      </c>
      <c r="L3" s="6" t="s">
        <v>103</v>
      </c>
      <c r="M3" s="3" t="s">
        <v>91</v>
      </c>
      <c r="N3" s="5" t="s">
        <v>94</v>
      </c>
      <c r="O3" s="3" t="s">
        <v>96</v>
      </c>
      <c r="P3" s="3" t="s">
        <v>104</v>
      </c>
      <c r="Q3" s="6" t="s">
        <v>106</v>
      </c>
      <c r="R3" s="8" t="s">
        <v>99</v>
      </c>
      <c r="S3" s="5" t="s">
        <v>93</v>
      </c>
      <c r="T3" s="7" t="s">
        <v>97</v>
      </c>
      <c r="U3" s="6" t="s">
        <v>100</v>
      </c>
      <c r="V3" s="7" t="s">
        <v>105</v>
      </c>
      <c r="W3" s="5" t="s">
        <v>95</v>
      </c>
      <c r="X3" s="7" t="s">
        <v>98</v>
      </c>
      <c r="Y3" s="6" t="s">
        <v>101</v>
      </c>
      <c r="Z3" s="7" t="s">
        <v>102</v>
      </c>
      <c r="AA3" s="53" t="s">
        <v>88</v>
      </c>
      <c r="AB3" s="20" t="s">
        <v>83</v>
      </c>
      <c r="AC3" s="19" t="s">
        <v>5</v>
      </c>
      <c r="AD3" s="19" t="s">
        <v>6</v>
      </c>
    </row>
    <row r="4" spans="1:31" x14ac:dyDescent="0.35">
      <c r="A4" s="24">
        <v>43</v>
      </c>
      <c r="B4" s="24" t="s">
        <v>11</v>
      </c>
      <c r="C4" s="25">
        <v>264</v>
      </c>
      <c r="D4" s="26">
        <v>34.74</v>
      </c>
      <c r="E4" s="27">
        <v>7.599309153713298</v>
      </c>
      <c r="F4" s="26">
        <v>1</v>
      </c>
      <c r="G4" s="55">
        <v>41929</v>
      </c>
      <c r="H4" s="26">
        <v>1</v>
      </c>
      <c r="I4" s="26">
        <v>1</v>
      </c>
      <c r="J4" s="29" t="s">
        <v>84</v>
      </c>
      <c r="K4" s="30">
        <v>0.41509999999999997</v>
      </c>
      <c r="L4" s="28">
        <v>3511281.75</v>
      </c>
      <c r="M4" s="28">
        <v>1457533.054425</v>
      </c>
      <c r="N4" s="28">
        <v>1457533.054425</v>
      </c>
      <c r="O4" s="30">
        <v>3.1514322360887907E-2</v>
      </c>
      <c r="P4" s="30"/>
      <c r="Q4" s="28">
        <v>230706.08</v>
      </c>
      <c r="R4" s="30">
        <v>0.15828531593131798</v>
      </c>
      <c r="S4" s="26" t="s">
        <v>89</v>
      </c>
      <c r="T4" s="26"/>
      <c r="U4" s="26"/>
      <c r="V4" s="26"/>
      <c r="W4" s="26" t="s">
        <v>89</v>
      </c>
      <c r="X4" s="26"/>
      <c r="Y4" s="26"/>
      <c r="Z4" s="26"/>
      <c r="AA4" s="61">
        <f>ROUND(P4+Q4+U4+Y4,2)</f>
        <v>230706.08</v>
      </c>
      <c r="AB4" s="23">
        <v>82382.39</v>
      </c>
      <c r="AC4" s="23">
        <v>59850.97</v>
      </c>
      <c r="AD4" s="23">
        <v>63749.48</v>
      </c>
      <c r="AE4" s="9"/>
    </row>
    <row r="5" spans="1:31" x14ac:dyDescent="0.35">
      <c r="A5" s="24">
        <v>68</v>
      </c>
      <c r="B5" s="24" t="s">
        <v>14</v>
      </c>
      <c r="C5" s="25">
        <v>66</v>
      </c>
      <c r="D5" s="26">
        <v>37.69</v>
      </c>
      <c r="E5" s="27">
        <v>1.751127620058371</v>
      </c>
      <c r="F5" s="26">
        <v>1</v>
      </c>
      <c r="G5" s="55">
        <v>50952</v>
      </c>
      <c r="H5" s="26">
        <v>1</v>
      </c>
      <c r="I5" s="26">
        <v>1</v>
      </c>
      <c r="J5" s="29" t="s">
        <v>84</v>
      </c>
      <c r="K5" s="30">
        <v>0.17499999999999999</v>
      </c>
      <c r="L5" s="28">
        <v>941811.15000000014</v>
      </c>
      <c r="M5" s="28">
        <v>164816.95125000001</v>
      </c>
      <c r="N5" s="28">
        <v>164816.95125000001</v>
      </c>
      <c r="O5" s="30">
        <v>3.5636204039848204E-3</v>
      </c>
      <c r="P5" s="30"/>
      <c r="Q5" s="28">
        <v>26088.1</v>
      </c>
      <c r="R5" s="30">
        <v>0.15828529651921952</v>
      </c>
      <c r="S5" s="26" t="s">
        <v>89</v>
      </c>
      <c r="T5" s="26"/>
      <c r="U5" s="26"/>
      <c r="V5" s="26"/>
      <c r="W5" s="26" t="s">
        <v>89</v>
      </c>
      <c r="X5" s="26"/>
      <c r="Y5" s="26"/>
      <c r="Z5" s="26"/>
      <c r="AA5" s="28">
        <f t="shared" ref="AA5:AA68" si="0">ROUND(P5+Q5+U5+Y5,2)</f>
        <v>26088.1</v>
      </c>
      <c r="AB5" s="23">
        <v>14610.53</v>
      </c>
      <c r="AC5" s="23">
        <v>8151.03</v>
      </c>
      <c r="AD5" s="23">
        <v>0</v>
      </c>
      <c r="AE5" s="9"/>
    </row>
    <row r="6" spans="1:31" x14ac:dyDescent="0.35">
      <c r="A6" s="24">
        <v>74</v>
      </c>
      <c r="B6" s="24" t="s">
        <v>15</v>
      </c>
      <c r="C6" s="25">
        <v>281</v>
      </c>
      <c r="D6" s="26">
        <v>32.39</v>
      </c>
      <c r="E6" s="27">
        <v>8.6755171349181843</v>
      </c>
      <c r="F6" s="26">
        <v>1</v>
      </c>
      <c r="G6" s="55">
        <v>47733</v>
      </c>
      <c r="H6" s="26">
        <v>1</v>
      </c>
      <c r="I6" s="26">
        <v>1</v>
      </c>
      <c r="J6" s="29" t="s">
        <v>84</v>
      </c>
      <c r="K6" s="30">
        <v>0.17499999999999999</v>
      </c>
      <c r="L6" s="28">
        <v>3505682.31</v>
      </c>
      <c r="M6" s="28">
        <v>613494.40425000002</v>
      </c>
      <c r="N6" s="28">
        <v>613494.40425000002</v>
      </c>
      <c r="O6" s="30">
        <v>1.3264783507611519E-2</v>
      </c>
      <c r="P6" s="30"/>
      <c r="Q6" s="28">
        <v>97107.15</v>
      </c>
      <c r="R6" s="30">
        <v>0.15828530680522501</v>
      </c>
      <c r="S6" s="26" t="s">
        <v>89</v>
      </c>
      <c r="T6" s="26"/>
      <c r="U6" s="26"/>
      <c r="V6" s="26"/>
      <c r="W6" s="26" t="s">
        <v>89</v>
      </c>
      <c r="X6" s="26"/>
      <c r="Y6" s="26"/>
      <c r="Z6" s="26"/>
      <c r="AA6" s="28">
        <f t="shared" si="0"/>
        <v>97107.15</v>
      </c>
      <c r="AB6" s="23">
        <v>38525.31</v>
      </c>
      <c r="AC6" s="23">
        <v>28126.07</v>
      </c>
      <c r="AD6" s="23">
        <v>28965.69</v>
      </c>
      <c r="AE6" s="9"/>
    </row>
    <row r="7" spans="1:31" x14ac:dyDescent="0.35">
      <c r="A7" s="24">
        <v>98</v>
      </c>
      <c r="B7" s="24" t="s">
        <v>20</v>
      </c>
      <c r="C7" s="25">
        <v>57</v>
      </c>
      <c r="D7" s="26">
        <v>24.36</v>
      </c>
      <c r="E7" s="27">
        <v>2.3399014778325125</v>
      </c>
      <c r="F7" s="26">
        <v>1</v>
      </c>
      <c r="G7" s="55">
        <v>31328</v>
      </c>
      <c r="H7" s="26">
        <v>1</v>
      </c>
      <c r="I7" s="26">
        <v>1</v>
      </c>
      <c r="J7" s="29" t="s">
        <v>84</v>
      </c>
      <c r="K7" s="30">
        <v>0.43859999999999999</v>
      </c>
      <c r="L7" s="28">
        <v>917915.93000000017</v>
      </c>
      <c r="M7" s="28">
        <v>402597.92689800006</v>
      </c>
      <c r="N7" s="28">
        <v>402597.92689800006</v>
      </c>
      <c r="O7" s="30">
        <v>8.7048460489934105E-3</v>
      </c>
      <c r="P7" s="30"/>
      <c r="Q7" s="28">
        <v>63725.34</v>
      </c>
      <c r="R7" s="30">
        <v>0.15828531580130339</v>
      </c>
      <c r="S7" s="26" t="s">
        <v>89</v>
      </c>
      <c r="T7" s="26"/>
      <c r="U7" s="26"/>
      <c r="V7" s="26"/>
      <c r="W7" s="26" t="s">
        <v>89</v>
      </c>
      <c r="X7" s="26"/>
      <c r="Y7" s="26"/>
      <c r="Z7" s="26"/>
      <c r="AA7" s="28">
        <f t="shared" si="0"/>
        <v>63725.34</v>
      </c>
      <c r="AB7" s="23">
        <v>26847.25</v>
      </c>
      <c r="AC7" s="23">
        <v>9977.85</v>
      </c>
      <c r="AD7" s="23">
        <v>13230.42</v>
      </c>
      <c r="AE7" s="9"/>
    </row>
    <row r="8" spans="1:31" x14ac:dyDescent="0.35">
      <c r="A8" s="24">
        <v>121</v>
      </c>
      <c r="B8" s="24" t="s">
        <v>23</v>
      </c>
      <c r="C8" s="25">
        <v>86</v>
      </c>
      <c r="D8" s="26">
        <v>35.67</v>
      </c>
      <c r="E8" s="27">
        <v>2.4109896271376505</v>
      </c>
      <c r="F8" s="26">
        <v>1</v>
      </c>
      <c r="G8" s="55">
        <v>37628</v>
      </c>
      <c r="H8" s="26">
        <v>1</v>
      </c>
      <c r="I8" s="26">
        <v>1</v>
      </c>
      <c r="J8" s="29" t="s">
        <v>84</v>
      </c>
      <c r="K8" s="30">
        <v>0.17499999999999999</v>
      </c>
      <c r="L8" s="28">
        <v>1216494.7500000002</v>
      </c>
      <c r="M8" s="28">
        <v>212886.58125000002</v>
      </c>
      <c r="N8" s="28">
        <v>212886.58125000002</v>
      </c>
      <c r="O8" s="30">
        <v>4.6029668606497312E-3</v>
      </c>
      <c r="P8" s="30"/>
      <c r="Q8" s="28">
        <v>33696.82</v>
      </c>
      <c r="R8" s="30">
        <v>0.15828531700844342</v>
      </c>
      <c r="S8" s="26" t="s">
        <v>89</v>
      </c>
      <c r="T8" s="26"/>
      <c r="U8" s="26"/>
      <c r="V8" s="26"/>
      <c r="W8" s="26" t="s">
        <v>89</v>
      </c>
      <c r="X8" s="26"/>
      <c r="Y8" s="26"/>
      <c r="Z8" s="26"/>
      <c r="AA8" s="28">
        <f t="shared" si="0"/>
        <v>33696.82</v>
      </c>
      <c r="AB8" s="23">
        <v>11916.31</v>
      </c>
      <c r="AC8" s="23">
        <v>8246.85</v>
      </c>
      <c r="AD8" s="23">
        <v>7597.83</v>
      </c>
      <c r="AE8" s="9"/>
    </row>
    <row r="9" spans="1:31" x14ac:dyDescent="0.35">
      <c r="A9" s="24">
        <v>224</v>
      </c>
      <c r="B9" s="24" t="s">
        <v>31</v>
      </c>
      <c r="C9" s="25">
        <v>149</v>
      </c>
      <c r="D9" s="26">
        <v>14.13</v>
      </c>
      <c r="E9" s="27">
        <v>10.544939844302901</v>
      </c>
      <c r="F9" s="26">
        <v>1</v>
      </c>
      <c r="G9" s="55">
        <v>58506</v>
      </c>
      <c r="H9" s="26">
        <v>1</v>
      </c>
      <c r="I9" s="26">
        <v>1</v>
      </c>
      <c r="J9" s="29" t="s">
        <v>84</v>
      </c>
      <c r="K9" s="30">
        <v>0.17499999999999999</v>
      </c>
      <c r="L9" s="28">
        <v>2114047.8800000004</v>
      </c>
      <c r="M9" s="28">
        <v>369958.37900000002</v>
      </c>
      <c r="N9" s="28">
        <v>369958.37900000002</v>
      </c>
      <c r="O9" s="30">
        <v>7.9991239859167652E-3</v>
      </c>
      <c r="P9" s="30"/>
      <c r="Q9" s="28">
        <v>58558.98</v>
      </c>
      <c r="R9" s="30">
        <v>0.15828531890069722</v>
      </c>
      <c r="S9" s="26" t="s">
        <v>89</v>
      </c>
      <c r="T9" s="26"/>
      <c r="U9" s="27"/>
      <c r="V9" s="30"/>
      <c r="W9" s="26" t="s">
        <v>89</v>
      </c>
      <c r="X9" s="30"/>
      <c r="Y9" s="26"/>
      <c r="Z9" s="30"/>
      <c r="AA9" s="28">
        <f t="shared" si="0"/>
        <v>58558.98</v>
      </c>
      <c r="AB9" s="23">
        <v>0</v>
      </c>
      <c r="AC9" s="23">
        <v>8614.27</v>
      </c>
      <c r="AD9" s="23">
        <v>0</v>
      </c>
      <c r="AE9" s="9"/>
    </row>
    <row r="10" spans="1:31" x14ac:dyDescent="0.35">
      <c r="A10" s="24">
        <v>230</v>
      </c>
      <c r="B10" s="24" t="s">
        <v>32</v>
      </c>
      <c r="C10" s="25">
        <v>63</v>
      </c>
      <c r="D10" s="26">
        <v>25.11</v>
      </c>
      <c r="E10" s="27">
        <v>2.5089605734767026</v>
      </c>
      <c r="F10" s="26">
        <v>1</v>
      </c>
      <c r="G10" s="55">
        <v>47764</v>
      </c>
      <c r="H10" s="26">
        <v>1</v>
      </c>
      <c r="I10" s="26">
        <v>1</v>
      </c>
      <c r="J10" s="29" t="s">
        <v>84</v>
      </c>
      <c r="K10" s="30">
        <v>0.17710000000000001</v>
      </c>
      <c r="L10" s="28">
        <v>858482.55999999994</v>
      </c>
      <c r="M10" s="28">
        <v>152037.26137600001</v>
      </c>
      <c r="N10" s="28">
        <v>152037.26137600001</v>
      </c>
      <c r="O10" s="30">
        <v>3.287301959515447E-3</v>
      </c>
      <c r="P10" s="30"/>
      <c r="Q10" s="28">
        <v>24065.27</v>
      </c>
      <c r="R10" s="30">
        <v>0.15828534256799529</v>
      </c>
      <c r="S10" s="26" t="s">
        <v>89</v>
      </c>
      <c r="T10" s="26"/>
      <c r="U10" s="26"/>
      <c r="V10" s="26"/>
      <c r="W10" s="26" t="s">
        <v>89</v>
      </c>
      <c r="X10" s="26"/>
      <c r="Y10" s="26"/>
      <c r="Z10" s="26"/>
      <c r="AA10" s="28">
        <f t="shared" si="0"/>
        <v>24065.27</v>
      </c>
      <c r="AB10" s="23">
        <v>9191.7999999999993</v>
      </c>
      <c r="AC10" s="23">
        <v>6888.96</v>
      </c>
      <c r="AD10" s="23">
        <v>0</v>
      </c>
      <c r="AE10" s="9"/>
    </row>
    <row r="11" spans="1:31" x14ac:dyDescent="0.35">
      <c r="A11" s="24">
        <v>234</v>
      </c>
      <c r="B11" s="24" t="s">
        <v>33</v>
      </c>
      <c r="C11" s="25">
        <v>77</v>
      </c>
      <c r="D11" s="26">
        <v>54.24</v>
      </c>
      <c r="E11" s="27">
        <v>1.4196165191740413</v>
      </c>
      <c r="F11" s="26">
        <v>1</v>
      </c>
      <c r="G11" s="55">
        <v>42968</v>
      </c>
      <c r="H11" s="26">
        <v>1</v>
      </c>
      <c r="I11" s="26">
        <v>1</v>
      </c>
      <c r="J11" s="29" t="s">
        <v>84</v>
      </c>
      <c r="K11" s="30">
        <v>0.36759999999999998</v>
      </c>
      <c r="L11" s="28">
        <v>1133842.72</v>
      </c>
      <c r="M11" s="28">
        <v>416800.58387199999</v>
      </c>
      <c r="N11" s="28">
        <v>416800.58387199999</v>
      </c>
      <c r="O11" s="30">
        <v>9.0119314416031316E-3</v>
      </c>
      <c r="P11" s="30"/>
      <c r="Q11" s="28">
        <v>65973.41</v>
      </c>
      <c r="R11" s="30">
        <v>0.15828531089644665</v>
      </c>
      <c r="S11" s="26" t="s">
        <v>89</v>
      </c>
      <c r="T11" s="26"/>
      <c r="U11" s="26"/>
      <c r="V11" s="26"/>
      <c r="W11" s="26" t="s">
        <v>89</v>
      </c>
      <c r="X11" s="26"/>
      <c r="Y11" s="26"/>
      <c r="Z11" s="26"/>
      <c r="AA11" s="28">
        <f t="shared" si="0"/>
        <v>65973.41</v>
      </c>
      <c r="AB11" s="23">
        <v>23200.2</v>
      </c>
      <c r="AC11" s="23">
        <v>13628.01</v>
      </c>
      <c r="AD11" s="23">
        <v>13518.56</v>
      </c>
      <c r="AE11" s="9"/>
    </row>
    <row r="12" spans="1:31" x14ac:dyDescent="0.35">
      <c r="A12" s="24">
        <v>253</v>
      </c>
      <c r="B12" s="24" t="s">
        <v>36</v>
      </c>
      <c r="C12" s="25">
        <v>41</v>
      </c>
      <c r="D12" s="26">
        <v>23.45</v>
      </c>
      <c r="E12" s="27">
        <v>1.7484008528784649</v>
      </c>
      <c r="F12" s="26">
        <v>1</v>
      </c>
      <c r="G12" s="55">
        <v>32103</v>
      </c>
      <c r="H12" s="26">
        <v>1</v>
      </c>
      <c r="I12" s="26">
        <v>1</v>
      </c>
      <c r="J12" s="29" t="s">
        <v>84</v>
      </c>
      <c r="K12" s="30">
        <v>0.17499999999999999</v>
      </c>
      <c r="L12" s="28">
        <v>751366.82</v>
      </c>
      <c r="M12" s="28">
        <v>131489.19349999999</v>
      </c>
      <c r="N12" s="28">
        <v>131489.19349999999</v>
      </c>
      <c r="O12" s="30">
        <v>2.8430180834333823E-3</v>
      </c>
      <c r="P12" s="30"/>
      <c r="Q12" s="28">
        <v>20812.810000000001</v>
      </c>
      <c r="R12" s="30">
        <v>0.15828532707518661</v>
      </c>
      <c r="S12" s="26" t="s">
        <v>89</v>
      </c>
      <c r="T12" s="26"/>
      <c r="U12" s="26"/>
      <c r="V12" s="26"/>
      <c r="W12" s="26" t="s">
        <v>89</v>
      </c>
      <c r="X12" s="26"/>
      <c r="Y12" s="26"/>
      <c r="Z12" s="26"/>
      <c r="AA12" s="28">
        <f t="shared" si="0"/>
        <v>20812.810000000001</v>
      </c>
      <c r="AB12" s="23">
        <v>7999.42</v>
      </c>
      <c r="AC12" s="23">
        <v>5110.92</v>
      </c>
      <c r="AD12" s="23">
        <v>5536.31</v>
      </c>
      <c r="AE12" s="9"/>
    </row>
    <row r="13" spans="1:31" x14ac:dyDescent="0.35">
      <c r="A13" s="24">
        <v>263</v>
      </c>
      <c r="B13" s="24" t="s">
        <v>37</v>
      </c>
      <c r="C13" s="25">
        <v>40</v>
      </c>
      <c r="D13" s="26">
        <v>35.85</v>
      </c>
      <c r="E13" s="27">
        <v>1.1157601115760112</v>
      </c>
      <c r="F13" s="26">
        <v>1</v>
      </c>
      <c r="G13" s="55">
        <v>36979</v>
      </c>
      <c r="H13" s="26">
        <v>1</v>
      </c>
      <c r="I13" s="26">
        <v>1</v>
      </c>
      <c r="J13" s="29" t="s">
        <v>84</v>
      </c>
      <c r="K13" s="30">
        <v>0.19109999999999999</v>
      </c>
      <c r="L13" s="28">
        <v>576479.4</v>
      </c>
      <c r="M13" s="28">
        <v>110165.21334</v>
      </c>
      <c r="N13" s="28">
        <v>110165.21334000002</v>
      </c>
      <c r="O13" s="30">
        <v>2.3819576754109191E-3</v>
      </c>
      <c r="P13" s="30"/>
      <c r="Q13" s="28">
        <v>17437.54</v>
      </c>
      <c r="R13" s="30">
        <v>0.15828535588800594</v>
      </c>
      <c r="S13" s="26" t="s">
        <v>89</v>
      </c>
      <c r="T13" s="26"/>
      <c r="U13" s="26"/>
      <c r="V13" s="26"/>
      <c r="W13" s="26" t="s">
        <v>89</v>
      </c>
      <c r="X13" s="26"/>
      <c r="Y13" s="26"/>
      <c r="Z13" s="26"/>
      <c r="AA13" s="28">
        <f t="shared" si="0"/>
        <v>17437.54</v>
      </c>
      <c r="AB13" s="23">
        <v>13719.39</v>
      </c>
      <c r="AC13" s="23">
        <v>4773.72</v>
      </c>
      <c r="AD13" s="23">
        <v>12894.92</v>
      </c>
      <c r="AE13" s="9"/>
    </row>
    <row r="14" spans="1:31" x14ac:dyDescent="0.35">
      <c r="A14" s="24">
        <v>272</v>
      </c>
      <c r="B14" s="24" t="s">
        <v>38</v>
      </c>
      <c r="C14" s="25">
        <v>111</v>
      </c>
      <c r="D14" s="26">
        <v>26.52</v>
      </c>
      <c r="E14" s="27">
        <v>4.1855203619909505</v>
      </c>
      <c r="F14" s="26">
        <v>1</v>
      </c>
      <c r="G14" s="55">
        <v>41150</v>
      </c>
      <c r="H14" s="26">
        <v>1</v>
      </c>
      <c r="I14" s="26">
        <v>1</v>
      </c>
      <c r="J14" s="29" t="s">
        <v>84</v>
      </c>
      <c r="K14" s="30">
        <v>0.37810000000000005</v>
      </c>
      <c r="L14" s="28">
        <v>1442294.2199999997</v>
      </c>
      <c r="M14" s="28">
        <v>545331.44458200003</v>
      </c>
      <c r="N14" s="28">
        <v>545331.44458200003</v>
      </c>
      <c r="O14" s="30">
        <v>1.1790985381711049E-2</v>
      </c>
      <c r="P14" s="30"/>
      <c r="Q14" s="28">
        <v>86317.96</v>
      </c>
      <c r="R14" s="30">
        <v>0.1582853159442571</v>
      </c>
      <c r="S14" s="26" t="s">
        <v>89</v>
      </c>
      <c r="T14" s="26"/>
      <c r="U14" s="26"/>
      <c r="V14" s="26"/>
      <c r="W14" s="26" t="s">
        <v>89</v>
      </c>
      <c r="X14" s="26"/>
      <c r="Y14" s="26"/>
      <c r="Z14" s="26"/>
      <c r="AA14" s="28">
        <f t="shared" si="0"/>
        <v>86317.96</v>
      </c>
      <c r="AB14" s="23">
        <v>30967</v>
      </c>
      <c r="AC14" s="23">
        <v>22846.63</v>
      </c>
      <c r="AD14" s="23">
        <v>25019.06</v>
      </c>
      <c r="AE14" s="9"/>
    </row>
    <row r="15" spans="1:31" x14ac:dyDescent="0.35">
      <c r="A15" s="24">
        <v>289</v>
      </c>
      <c r="B15" s="24" t="s">
        <v>41</v>
      </c>
      <c r="C15" s="25">
        <v>146</v>
      </c>
      <c r="D15" s="26">
        <v>14.23</v>
      </c>
      <c r="E15" s="27">
        <v>10.260014054813773</v>
      </c>
      <c r="F15" s="26">
        <v>1</v>
      </c>
      <c r="G15" s="55">
        <v>37499</v>
      </c>
      <c r="H15" s="26">
        <v>1</v>
      </c>
      <c r="I15" s="26">
        <v>1</v>
      </c>
      <c r="J15" s="29" t="s">
        <v>84</v>
      </c>
      <c r="K15" s="30">
        <v>0.17499999999999999</v>
      </c>
      <c r="L15" s="28">
        <v>1946645.5199999998</v>
      </c>
      <c r="M15" s="28">
        <v>340662.96599999996</v>
      </c>
      <c r="N15" s="28">
        <v>340662.96599999996</v>
      </c>
      <c r="O15" s="30">
        <v>7.3657077582885274E-3</v>
      </c>
      <c r="P15" s="30"/>
      <c r="Q15" s="28">
        <v>53921.94</v>
      </c>
      <c r="R15" s="30">
        <v>0.15828530066869673</v>
      </c>
      <c r="S15" s="27" t="s">
        <v>89</v>
      </c>
      <c r="T15" s="30"/>
      <c r="U15" s="27"/>
      <c r="V15" s="30"/>
      <c r="W15" s="26" t="s">
        <v>89</v>
      </c>
      <c r="X15" s="26"/>
      <c r="Y15" s="26"/>
      <c r="Z15" s="26"/>
      <c r="AA15" s="28">
        <f t="shared" si="0"/>
        <v>53921.94</v>
      </c>
      <c r="AB15" s="23">
        <v>12536.29</v>
      </c>
      <c r="AC15" s="23">
        <v>15151.28</v>
      </c>
      <c r="AD15" s="23">
        <v>6996.65</v>
      </c>
      <c r="AE15" s="9"/>
    </row>
    <row r="16" spans="1:31" x14ac:dyDescent="0.35">
      <c r="A16" s="24">
        <v>300</v>
      </c>
      <c r="B16" s="24" t="s">
        <v>42</v>
      </c>
      <c r="C16" s="25">
        <v>173</v>
      </c>
      <c r="D16" s="26">
        <v>20.96</v>
      </c>
      <c r="E16" s="27">
        <v>8.2538167938931295</v>
      </c>
      <c r="F16" s="26">
        <v>1</v>
      </c>
      <c r="G16" s="55">
        <v>56428</v>
      </c>
      <c r="H16" s="26">
        <v>1</v>
      </c>
      <c r="I16" s="26">
        <v>1</v>
      </c>
      <c r="J16" s="29" t="s">
        <v>84</v>
      </c>
      <c r="K16" s="30">
        <v>0.17499999999999999</v>
      </c>
      <c r="L16" s="28">
        <v>2300504.7399999998</v>
      </c>
      <c r="M16" s="28">
        <v>402588.32949999993</v>
      </c>
      <c r="N16" s="28">
        <v>402588.32949999993</v>
      </c>
      <c r="O16" s="30">
        <v>8.7046385370653043E-3</v>
      </c>
      <c r="P16" s="30"/>
      <c r="Q16" s="28">
        <v>63723.82</v>
      </c>
      <c r="R16" s="30">
        <v>0.1582853136332657</v>
      </c>
      <c r="S16" s="26" t="s">
        <v>89</v>
      </c>
      <c r="T16" s="26"/>
      <c r="U16" s="26"/>
      <c r="V16" s="26"/>
      <c r="W16" s="26" t="s">
        <v>89</v>
      </c>
      <c r="X16" s="26"/>
      <c r="Y16" s="26"/>
      <c r="Z16" s="26"/>
      <c r="AA16" s="28">
        <f t="shared" si="0"/>
        <v>63723.82</v>
      </c>
      <c r="AB16" s="23">
        <v>26972.7</v>
      </c>
      <c r="AC16" s="23">
        <v>19835.88</v>
      </c>
      <c r="AD16" s="23">
        <v>19748.64</v>
      </c>
      <c r="AE16" s="9"/>
    </row>
    <row r="17" spans="1:31" x14ac:dyDescent="0.35">
      <c r="A17" s="24">
        <v>306</v>
      </c>
      <c r="B17" s="24" t="s">
        <v>43</v>
      </c>
      <c r="C17" s="25">
        <v>111</v>
      </c>
      <c r="D17" s="26">
        <v>15.73</v>
      </c>
      <c r="E17" s="27">
        <v>7.0565797838525111</v>
      </c>
      <c r="F17" s="26">
        <v>1</v>
      </c>
      <c r="G17" s="55">
        <v>31677</v>
      </c>
      <c r="H17" s="26">
        <v>1</v>
      </c>
      <c r="I17" s="26">
        <v>1</v>
      </c>
      <c r="J17" s="29" t="s">
        <v>84</v>
      </c>
      <c r="K17" s="30">
        <v>0.60840000000000005</v>
      </c>
      <c r="L17" s="28">
        <v>1628374.74</v>
      </c>
      <c r="M17" s="28">
        <v>990703.19181600004</v>
      </c>
      <c r="N17" s="28">
        <v>990703.19181600015</v>
      </c>
      <c r="O17" s="30">
        <v>2.142067355252323E-2</v>
      </c>
      <c r="P17" s="30"/>
      <c r="Q17" s="28">
        <v>156813.76000000001</v>
      </c>
      <c r="R17" s="30">
        <v>0.15828530814819913</v>
      </c>
      <c r="S17" s="26" t="s">
        <v>89</v>
      </c>
      <c r="T17" s="26"/>
      <c r="U17" s="26"/>
      <c r="V17" s="26"/>
      <c r="W17" s="26" t="s">
        <v>89</v>
      </c>
      <c r="X17" s="26"/>
      <c r="Y17" s="26"/>
      <c r="Z17" s="26"/>
      <c r="AA17" s="28">
        <f t="shared" si="0"/>
        <v>156813.76000000001</v>
      </c>
      <c r="AB17" s="23">
        <v>75173.600000000006</v>
      </c>
      <c r="AC17" s="23">
        <v>49205.09</v>
      </c>
      <c r="AD17" s="23">
        <v>49168.01</v>
      </c>
      <c r="AE17" s="9"/>
    </row>
    <row r="18" spans="1:31" x14ac:dyDescent="0.35">
      <c r="A18" s="24">
        <v>312</v>
      </c>
      <c r="B18" s="24" t="s">
        <v>79</v>
      </c>
      <c r="C18" s="33">
        <v>58</v>
      </c>
      <c r="D18" s="34">
        <v>37.340000000000003</v>
      </c>
      <c r="E18" s="35">
        <v>1.5532940546331011</v>
      </c>
      <c r="F18" s="34">
        <v>1</v>
      </c>
      <c r="G18" s="56">
        <v>29074</v>
      </c>
      <c r="H18" s="34">
        <v>1</v>
      </c>
      <c r="I18" s="34">
        <v>1</v>
      </c>
      <c r="J18" s="29" t="s">
        <v>84</v>
      </c>
      <c r="K18" s="32">
        <v>0.37509999999999999</v>
      </c>
      <c r="L18" s="31">
        <v>860882.41</v>
      </c>
      <c r="M18" s="31">
        <v>322916.99199100002</v>
      </c>
      <c r="N18" s="31">
        <v>322916.99199100002</v>
      </c>
      <c r="O18" s="30">
        <v>6.9820098765631701E-3</v>
      </c>
      <c r="P18" s="30"/>
      <c r="Q18" s="28">
        <v>51113.02</v>
      </c>
      <c r="R18" s="30">
        <v>0.15828532182482538</v>
      </c>
      <c r="S18" s="34"/>
      <c r="T18" s="34"/>
      <c r="U18" s="35"/>
      <c r="V18" s="32"/>
      <c r="W18" s="34"/>
      <c r="X18" s="32"/>
      <c r="Y18" s="34"/>
      <c r="Z18" s="32"/>
      <c r="AA18" s="31">
        <f t="shared" si="0"/>
        <v>51113.02</v>
      </c>
      <c r="AB18" s="23">
        <v>0</v>
      </c>
      <c r="AC18" s="23">
        <v>0</v>
      </c>
      <c r="AD18" s="23">
        <v>0</v>
      </c>
      <c r="AE18" s="9"/>
    </row>
    <row r="19" spans="1:31" x14ac:dyDescent="0.35">
      <c r="A19" s="24">
        <v>318</v>
      </c>
      <c r="B19" s="24" t="s">
        <v>44</v>
      </c>
      <c r="C19" s="25">
        <v>116</v>
      </c>
      <c r="D19" s="26">
        <v>19.79</v>
      </c>
      <c r="E19" s="27">
        <v>5.8615462354724608</v>
      </c>
      <c r="F19" s="26">
        <v>1</v>
      </c>
      <c r="G19" s="55">
        <v>58487</v>
      </c>
      <c r="H19" s="26">
        <v>1</v>
      </c>
      <c r="I19" s="26">
        <v>1</v>
      </c>
      <c r="J19" s="29" t="s">
        <v>84</v>
      </c>
      <c r="K19" s="30">
        <v>0.17499999999999999</v>
      </c>
      <c r="L19" s="28">
        <v>1610248.3900000004</v>
      </c>
      <c r="M19" s="28">
        <v>281793.46825000003</v>
      </c>
      <c r="N19" s="28">
        <v>281793.46825000003</v>
      </c>
      <c r="O19" s="30">
        <v>6.0928499498946334E-3</v>
      </c>
      <c r="P19" s="30"/>
      <c r="Q19" s="28">
        <v>44603.77</v>
      </c>
      <c r="R19" s="30">
        <v>0.15828532249877653</v>
      </c>
      <c r="S19" s="26" t="s">
        <v>89</v>
      </c>
      <c r="T19" s="26"/>
      <c r="U19" s="26"/>
      <c r="V19" s="26"/>
      <c r="W19" s="26" t="s">
        <v>89</v>
      </c>
      <c r="X19" s="26"/>
      <c r="Y19" s="26"/>
      <c r="Z19" s="26"/>
      <c r="AA19" s="28">
        <f t="shared" si="0"/>
        <v>44603.77</v>
      </c>
      <c r="AB19" s="23">
        <v>19645.080000000002</v>
      </c>
      <c r="AC19" s="23">
        <v>11216.07</v>
      </c>
      <c r="AD19" s="23">
        <v>10814.92</v>
      </c>
      <c r="AE19" s="9"/>
    </row>
    <row r="20" spans="1:31" x14ac:dyDescent="0.35">
      <c r="A20" s="24">
        <v>327</v>
      </c>
      <c r="B20" s="24" t="s">
        <v>45</v>
      </c>
      <c r="C20" s="25">
        <v>92</v>
      </c>
      <c r="D20" s="26">
        <v>27.17</v>
      </c>
      <c r="E20" s="27">
        <v>3.3860875966139123</v>
      </c>
      <c r="F20" s="26">
        <v>1</v>
      </c>
      <c r="G20" s="55">
        <v>51520</v>
      </c>
      <c r="H20" s="26">
        <v>1</v>
      </c>
      <c r="I20" s="26">
        <v>1</v>
      </c>
      <c r="J20" s="29" t="s">
        <v>84</v>
      </c>
      <c r="K20" s="30">
        <v>0.17499999999999999</v>
      </c>
      <c r="L20" s="28">
        <v>1280165.0299999996</v>
      </c>
      <c r="M20" s="28">
        <v>224028.8802499999</v>
      </c>
      <c r="N20" s="28">
        <v>224028.88024999987</v>
      </c>
      <c r="O20" s="30">
        <v>4.8438821534188001E-3</v>
      </c>
      <c r="P20" s="30"/>
      <c r="Q20" s="28">
        <v>35460.480000000003</v>
      </c>
      <c r="R20" s="30">
        <v>0.15828530661059725</v>
      </c>
      <c r="S20" s="26" t="s">
        <v>89</v>
      </c>
      <c r="T20" s="26"/>
      <c r="U20" s="26"/>
      <c r="V20" s="26"/>
      <c r="W20" s="26" t="s">
        <v>89</v>
      </c>
      <c r="X20" s="26"/>
      <c r="Y20" s="26"/>
      <c r="Z20" s="26"/>
      <c r="AA20" s="28">
        <f t="shared" si="0"/>
        <v>35460.480000000003</v>
      </c>
      <c r="AB20" s="23">
        <v>14857.79</v>
      </c>
      <c r="AC20" s="23">
        <v>10747.74</v>
      </c>
      <c r="AD20" s="23">
        <v>16289.83</v>
      </c>
      <c r="AE20" s="9"/>
    </row>
    <row r="21" spans="1:31" x14ac:dyDescent="0.35">
      <c r="A21" s="24">
        <v>337</v>
      </c>
      <c r="B21" s="24" t="s">
        <v>47</v>
      </c>
      <c r="C21" s="25">
        <v>85</v>
      </c>
      <c r="D21" s="26">
        <v>20.13</v>
      </c>
      <c r="E21" s="27">
        <v>4.2225534028812719</v>
      </c>
      <c r="F21" s="26">
        <v>1</v>
      </c>
      <c r="G21" s="55">
        <v>47871</v>
      </c>
      <c r="H21" s="26">
        <v>1</v>
      </c>
      <c r="I21" s="26">
        <v>1</v>
      </c>
      <c r="J21" s="29" t="s">
        <v>84</v>
      </c>
      <c r="K21" s="30">
        <v>0.2351</v>
      </c>
      <c r="L21" s="28">
        <v>1127263.1800000002</v>
      </c>
      <c r="M21" s="28">
        <v>265019.57361800002</v>
      </c>
      <c r="N21" s="28">
        <v>265019.57361800002</v>
      </c>
      <c r="O21" s="30">
        <v>5.7301700634415911E-3</v>
      </c>
      <c r="P21" s="30"/>
      <c r="Q21" s="28">
        <v>41948.71</v>
      </c>
      <c r="R21" s="30">
        <v>0.15828532748477284</v>
      </c>
      <c r="S21" s="26" t="s">
        <v>89</v>
      </c>
      <c r="T21" s="26"/>
      <c r="U21" s="26"/>
      <c r="V21" s="26"/>
      <c r="W21" s="26" t="s">
        <v>89</v>
      </c>
      <c r="X21" s="26"/>
      <c r="Y21" s="26"/>
      <c r="Z21" s="26"/>
      <c r="AA21" s="28">
        <f t="shared" si="0"/>
        <v>41948.71</v>
      </c>
      <c r="AB21" s="23">
        <v>14898.28</v>
      </c>
      <c r="AC21" s="23">
        <v>9369.44</v>
      </c>
      <c r="AD21" s="23">
        <v>0</v>
      </c>
      <c r="AE21" s="9"/>
    </row>
    <row r="22" spans="1:31" x14ac:dyDescent="0.35">
      <c r="A22" s="24">
        <v>340</v>
      </c>
      <c r="B22" s="24" t="s">
        <v>48</v>
      </c>
      <c r="C22" s="25">
        <v>154</v>
      </c>
      <c r="D22" s="26">
        <v>25.56</v>
      </c>
      <c r="E22" s="27">
        <v>6.0250391236306733</v>
      </c>
      <c r="F22" s="26">
        <v>1</v>
      </c>
      <c r="G22" s="55">
        <v>21539</v>
      </c>
      <c r="H22" s="26">
        <v>1</v>
      </c>
      <c r="I22" s="26">
        <v>1</v>
      </c>
      <c r="J22" s="29" t="s">
        <v>84</v>
      </c>
      <c r="K22" s="30">
        <v>0.32350000000000001</v>
      </c>
      <c r="L22" s="28">
        <v>2130357.6900000004</v>
      </c>
      <c r="M22" s="28">
        <v>689170.71271500015</v>
      </c>
      <c r="N22" s="28">
        <v>689170.71271500003</v>
      </c>
      <c r="O22" s="30">
        <v>1.4901032903676739E-2</v>
      </c>
      <c r="P22" s="30"/>
      <c r="Q22" s="28">
        <v>109085.6</v>
      </c>
      <c r="R22" s="30">
        <v>0.15828531013782549</v>
      </c>
      <c r="S22" s="26" t="s">
        <v>89</v>
      </c>
      <c r="T22" s="26"/>
      <c r="U22" s="26"/>
      <c r="V22" s="26"/>
      <c r="W22" s="26" t="s">
        <v>89</v>
      </c>
      <c r="X22" s="26"/>
      <c r="Y22" s="26"/>
      <c r="Z22" s="26"/>
      <c r="AA22" s="28">
        <f t="shared" si="0"/>
        <v>109085.6</v>
      </c>
      <c r="AB22" s="23">
        <v>49533.02</v>
      </c>
      <c r="AC22" s="23">
        <v>37231.589999999997</v>
      </c>
      <c r="AD22" s="23">
        <v>0</v>
      </c>
      <c r="AE22" s="9"/>
    </row>
    <row r="23" spans="1:31" x14ac:dyDescent="0.35">
      <c r="A23" s="24">
        <v>349</v>
      </c>
      <c r="B23" s="24" t="s">
        <v>50</v>
      </c>
      <c r="C23" s="25">
        <v>120</v>
      </c>
      <c r="D23" s="26">
        <v>31.95</v>
      </c>
      <c r="E23" s="27">
        <v>3.755868544600939</v>
      </c>
      <c r="F23" s="26">
        <v>1</v>
      </c>
      <c r="G23" s="55">
        <v>36588</v>
      </c>
      <c r="H23" s="26">
        <v>1</v>
      </c>
      <c r="I23" s="26">
        <v>1</v>
      </c>
      <c r="J23" s="29" t="s">
        <v>84</v>
      </c>
      <c r="K23" s="30">
        <v>0.17499999999999999</v>
      </c>
      <c r="L23" s="28">
        <v>1568790.0099999995</v>
      </c>
      <c r="M23" s="28">
        <v>274538.25174999988</v>
      </c>
      <c r="N23" s="28">
        <v>274538.25174999988</v>
      </c>
      <c r="O23" s="30">
        <v>5.9359799352593648E-3</v>
      </c>
      <c r="P23" s="30"/>
      <c r="Q23" s="28">
        <v>43455.37</v>
      </c>
      <c r="R23" s="30">
        <v>0.15828530167654506</v>
      </c>
      <c r="S23" s="26" t="s">
        <v>89</v>
      </c>
      <c r="T23" s="26"/>
      <c r="U23" s="26"/>
      <c r="V23" s="26"/>
      <c r="W23" s="26" t="s">
        <v>89</v>
      </c>
      <c r="X23" s="26"/>
      <c r="Y23" s="26"/>
      <c r="Z23" s="26"/>
      <c r="AA23" s="28">
        <f t="shared" si="0"/>
        <v>43455.37</v>
      </c>
      <c r="AB23" s="23">
        <v>15441.75</v>
      </c>
      <c r="AC23" s="23">
        <v>10465.57</v>
      </c>
      <c r="AD23" s="23">
        <v>11820.72</v>
      </c>
      <c r="AE23" s="9"/>
    </row>
    <row r="24" spans="1:31" x14ac:dyDescent="0.35">
      <c r="A24" s="24">
        <v>618</v>
      </c>
      <c r="B24" s="24" t="s">
        <v>55</v>
      </c>
      <c r="C24" s="25">
        <v>917.99999999999989</v>
      </c>
      <c r="D24" s="26">
        <v>86.01</v>
      </c>
      <c r="E24" s="27">
        <v>10.673177537495638</v>
      </c>
      <c r="F24" s="26">
        <v>1</v>
      </c>
      <c r="G24" s="55">
        <v>53483</v>
      </c>
      <c r="H24" s="26">
        <v>1</v>
      </c>
      <c r="I24" s="26">
        <v>1</v>
      </c>
      <c r="J24" s="29" t="s">
        <v>84</v>
      </c>
      <c r="K24" s="30">
        <v>0.17499999999999999</v>
      </c>
      <c r="L24" s="28">
        <v>14027795.750000002</v>
      </c>
      <c r="M24" s="28">
        <v>2454864.2562500001</v>
      </c>
      <c r="N24" s="28">
        <v>2454864.2562500001</v>
      </c>
      <c r="O24" s="30">
        <v>5.3078304666101632E-2</v>
      </c>
      <c r="P24" s="30"/>
      <c r="Q24" s="28">
        <v>388568.96</v>
      </c>
      <c r="R24" s="30">
        <v>0.15828531415157346</v>
      </c>
      <c r="S24" s="26" t="s">
        <v>89</v>
      </c>
      <c r="T24" s="26"/>
      <c r="U24" s="26"/>
      <c r="V24" s="26"/>
      <c r="W24" s="26" t="s">
        <v>89</v>
      </c>
      <c r="X24" s="26"/>
      <c r="Y24" s="26"/>
      <c r="Z24" s="26"/>
      <c r="AA24" s="28">
        <f t="shared" si="0"/>
        <v>388568.96</v>
      </c>
      <c r="AB24" s="23">
        <v>154940.04</v>
      </c>
      <c r="AC24" s="23">
        <v>105273.79</v>
      </c>
      <c r="AD24" s="23">
        <v>38980.58</v>
      </c>
      <c r="AE24" s="9"/>
    </row>
    <row r="25" spans="1:31" x14ac:dyDescent="0.35">
      <c r="A25" s="24">
        <v>632</v>
      </c>
      <c r="B25" s="24" t="s">
        <v>56</v>
      </c>
      <c r="C25" s="25">
        <v>117</v>
      </c>
      <c r="D25" s="26">
        <v>48.16</v>
      </c>
      <c r="E25" s="27">
        <v>2.4294019933554818</v>
      </c>
      <c r="F25" s="26">
        <v>1</v>
      </c>
      <c r="G25" s="55">
        <v>35683</v>
      </c>
      <c r="H25" s="26">
        <v>1</v>
      </c>
      <c r="I25" s="26">
        <v>1</v>
      </c>
      <c r="J25" s="29" t="s">
        <v>84</v>
      </c>
      <c r="K25" s="30">
        <v>0.30990000000000001</v>
      </c>
      <c r="L25" s="28">
        <v>1596663.71</v>
      </c>
      <c r="M25" s="28">
        <v>494806.08372900001</v>
      </c>
      <c r="N25" s="28">
        <v>494806.08372899995</v>
      </c>
      <c r="O25" s="30">
        <v>1.0698541883097025E-2</v>
      </c>
      <c r="P25" s="30"/>
      <c r="Q25" s="28">
        <v>78320.539999999994</v>
      </c>
      <c r="R25" s="30">
        <v>0.15828532141269169</v>
      </c>
      <c r="S25" s="26" t="s">
        <v>89</v>
      </c>
      <c r="T25" s="26"/>
      <c r="U25" s="26"/>
      <c r="V25" s="26"/>
      <c r="W25" s="26" t="s">
        <v>89</v>
      </c>
      <c r="X25" s="26"/>
      <c r="Y25" s="26"/>
      <c r="Z25" s="26"/>
      <c r="AA25" s="28">
        <f t="shared" si="0"/>
        <v>78320.539999999994</v>
      </c>
      <c r="AB25" s="23">
        <v>29396.080000000002</v>
      </c>
      <c r="AC25" s="23">
        <v>16579.849999999999</v>
      </c>
      <c r="AD25" s="23">
        <v>20128.689999999999</v>
      </c>
      <c r="AE25" s="9"/>
    </row>
    <row r="26" spans="1:31" x14ac:dyDescent="0.35">
      <c r="A26" s="24">
        <v>635</v>
      </c>
      <c r="B26" s="24" t="s">
        <v>57</v>
      </c>
      <c r="C26" s="25">
        <v>1516</v>
      </c>
      <c r="D26" s="26">
        <v>210.36</v>
      </c>
      <c r="E26" s="27">
        <v>7.2066932876972807</v>
      </c>
      <c r="F26" s="26">
        <v>1</v>
      </c>
      <c r="G26" s="55">
        <v>41725</v>
      </c>
      <c r="H26" s="26">
        <v>1</v>
      </c>
      <c r="I26" s="26">
        <v>1</v>
      </c>
      <c r="J26" s="29" t="s">
        <v>84</v>
      </c>
      <c r="K26" s="30">
        <v>0.3861</v>
      </c>
      <c r="L26" s="28">
        <v>21682070.819999997</v>
      </c>
      <c r="M26" s="28">
        <v>8371447.5436019991</v>
      </c>
      <c r="N26" s="28">
        <v>8371447.5436019991</v>
      </c>
      <c r="O26" s="30">
        <v>0.18100481201122015</v>
      </c>
      <c r="P26" s="30"/>
      <c r="Q26" s="28">
        <v>1325077.19</v>
      </c>
      <c r="R26" s="30">
        <v>0.15828531243831415</v>
      </c>
      <c r="S26" s="26" t="s">
        <v>89</v>
      </c>
      <c r="T26" s="26"/>
      <c r="U26" s="26"/>
      <c r="V26" s="26"/>
      <c r="W26" s="26" t="s">
        <v>89</v>
      </c>
      <c r="X26" s="26"/>
      <c r="Y26" s="26"/>
      <c r="Z26" s="26"/>
      <c r="AA26" s="28">
        <f t="shared" si="0"/>
        <v>1325077.19</v>
      </c>
      <c r="AB26" s="23">
        <v>532168.44999999995</v>
      </c>
      <c r="AC26" s="23">
        <v>359344.39</v>
      </c>
      <c r="AD26" s="23">
        <v>336916.47</v>
      </c>
      <c r="AE26" s="9"/>
    </row>
    <row r="27" spans="1:31" x14ac:dyDescent="0.35">
      <c r="A27" s="24">
        <v>662</v>
      </c>
      <c r="B27" s="24" t="s">
        <v>59</v>
      </c>
      <c r="C27" s="25">
        <v>217</v>
      </c>
      <c r="D27" s="26">
        <v>87.35</v>
      </c>
      <c r="E27" s="27">
        <v>2.4842587292501435</v>
      </c>
      <c r="F27" s="26">
        <v>1</v>
      </c>
      <c r="G27" s="55">
        <v>45085</v>
      </c>
      <c r="H27" s="26">
        <v>1</v>
      </c>
      <c r="I27" s="26">
        <v>1</v>
      </c>
      <c r="J27" s="29" t="s">
        <v>84</v>
      </c>
      <c r="K27" s="30">
        <v>0.17499999999999999</v>
      </c>
      <c r="L27" s="28">
        <v>2970098.28</v>
      </c>
      <c r="M27" s="28">
        <v>519767.19899999991</v>
      </c>
      <c r="N27" s="28">
        <v>519767.19899999985</v>
      </c>
      <c r="O27" s="30">
        <v>1.1238243285236342E-2</v>
      </c>
      <c r="P27" s="30"/>
      <c r="Q27" s="28">
        <v>82271.509999999995</v>
      </c>
      <c r="R27" s="30">
        <v>0.15828530572588137</v>
      </c>
      <c r="S27" s="26" t="s">
        <v>89</v>
      </c>
      <c r="T27" s="26"/>
      <c r="U27" s="26"/>
      <c r="V27" s="26"/>
      <c r="W27" s="26" t="s">
        <v>89</v>
      </c>
      <c r="X27" s="26"/>
      <c r="Y27" s="26"/>
      <c r="Z27" s="26"/>
      <c r="AA27" s="28">
        <f t="shared" si="0"/>
        <v>82271.509999999995</v>
      </c>
      <c r="AB27" s="23">
        <v>33087.81</v>
      </c>
      <c r="AC27" s="23">
        <v>21173.69</v>
      </c>
      <c r="AD27" s="23">
        <v>19684.759999999998</v>
      </c>
      <c r="AE27" s="9"/>
    </row>
    <row r="28" spans="1:31" x14ac:dyDescent="0.35">
      <c r="A28" s="24">
        <v>670</v>
      </c>
      <c r="B28" s="24" t="s">
        <v>60</v>
      </c>
      <c r="C28" s="25">
        <v>488</v>
      </c>
      <c r="D28" s="26">
        <v>104.44</v>
      </c>
      <c r="E28" s="27">
        <v>4.6725392569896593</v>
      </c>
      <c r="F28" s="26">
        <v>1</v>
      </c>
      <c r="G28" s="55">
        <v>45312</v>
      </c>
      <c r="H28" s="26">
        <v>1</v>
      </c>
      <c r="I28" s="26">
        <v>1</v>
      </c>
      <c r="J28" s="29" t="s">
        <v>84</v>
      </c>
      <c r="K28" s="30">
        <v>0.18140000000000001</v>
      </c>
      <c r="L28" s="28">
        <v>6859405.6100000003</v>
      </c>
      <c r="M28" s="28">
        <v>1244296.177654</v>
      </c>
      <c r="N28" s="28">
        <v>1244296.177654</v>
      </c>
      <c r="O28" s="30">
        <v>2.6903781520398164E-2</v>
      </c>
      <c r="P28" s="30"/>
      <c r="Q28" s="28">
        <v>196953.81</v>
      </c>
      <c r="R28" s="30">
        <v>0.15828531304446933</v>
      </c>
      <c r="S28" s="26" t="s">
        <v>89</v>
      </c>
      <c r="T28" s="26"/>
      <c r="U28" s="26"/>
      <c r="V28" s="26"/>
      <c r="W28" s="26" t="s">
        <v>89</v>
      </c>
      <c r="X28" s="26"/>
      <c r="Y28" s="26"/>
      <c r="Z28" s="26"/>
      <c r="AA28" s="28">
        <f t="shared" si="0"/>
        <v>196953.81</v>
      </c>
      <c r="AB28" s="23">
        <v>88825.64</v>
      </c>
      <c r="AC28" s="23">
        <v>59128.91</v>
      </c>
      <c r="AD28" s="23">
        <v>0</v>
      </c>
      <c r="AE28" s="9"/>
    </row>
    <row r="29" spans="1:31" x14ac:dyDescent="0.35">
      <c r="A29" s="24">
        <v>672</v>
      </c>
      <c r="B29" s="24" t="s">
        <v>61</v>
      </c>
      <c r="C29" s="25">
        <v>785.99999999999989</v>
      </c>
      <c r="D29" s="26">
        <v>171.06</v>
      </c>
      <c r="E29" s="27">
        <v>4.5948789898281301</v>
      </c>
      <c r="F29" s="26">
        <v>1</v>
      </c>
      <c r="G29" s="55">
        <v>36036</v>
      </c>
      <c r="H29" s="26">
        <v>1</v>
      </c>
      <c r="I29" s="26">
        <v>1</v>
      </c>
      <c r="J29" s="29" t="s">
        <v>84</v>
      </c>
      <c r="K29" s="30">
        <v>0.4546</v>
      </c>
      <c r="L29" s="28">
        <v>11571635.25</v>
      </c>
      <c r="M29" s="28">
        <v>5260465.3846500004</v>
      </c>
      <c r="N29" s="28">
        <v>5260465.3846500004</v>
      </c>
      <c r="O29" s="30">
        <v>0.11374013192829641</v>
      </c>
      <c r="P29" s="30"/>
      <c r="Q29" s="28">
        <v>832654.41</v>
      </c>
      <c r="R29" s="30">
        <v>0.1582853130123581</v>
      </c>
      <c r="S29" s="26" t="s">
        <v>89</v>
      </c>
      <c r="T29" s="26"/>
      <c r="U29" s="26"/>
      <c r="V29" s="26"/>
      <c r="W29" s="26" t="s">
        <v>89</v>
      </c>
      <c r="X29" s="26"/>
      <c r="Y29" s="26"/>
      <c r="Z29" s="26"/>
      <c r="AA29" s="28">
        <f t="shared" si="0"/>
        <v>832654.41</v>
      </c>
      <c r="AB29" s="23">
        <v>300721.19</v>
      </c>
      <c r="AC29" s="23">
        <v>219254.43</v>
      </c>
      <c r="AD29" s="23">
        <v>223213.79</v>
      </c>
      <c r="AE29" s="9"/>
    </row>
    <row r="30" spans="1:31" x14ac:dyDescent="0.35">
      <c r="A30" s="24">
        <v>683</v>
      </c>
      <c r="B30" s="24" t="s">
        <v>63</v>
      </c>
      <c r="C30" s="25">
        <v>580.00000000579996</v>
      </c>
      <c r="D30" s="26">
        <v>129.04</v>
      </c>
      <c r="E30" s="27">
        <v>4.4947303162259766</v>
      </c>
      <c r="F30" s="26">
        <v>1</v>
      </c>
      <c r="G30" s="55">
        <v>40276</v>
      </c>
      <c r="H30" s="26">
        <v>1</v>
      </c>
      <c r="I30" s="26">
        <v>1</v>
      </c>
      <c r="J30" s="29" t="s">
        <v>84</v>
      </c>
      <c r="K30" s="30">
        <v>0.25750000000000001</v>
      </c>
      <c r="L30" s="28">
        <v>7679400.380076794</v>
      </c>
      <c r="M30" s="28">
        <v>1977445.5978697746</v>
      </c>
      <c r="N30" s="28">
        <v>1977445.5978697746</v>
      </c>
      <c r="O30" s="30">
        <v>4.275570823810327E-2</v>
      </c>
      <c r="P30" s="30"/>
      <c r="Q30" s="28">
        <v>313000.59000000003</v>
      </c>
      <c r="R30" s="30">
        <v>0.15828531026956363</v>
      </c>
      <c r="S30" s="26" t="s">
        <v>89</v>
      </c>
      <c r="T30" s="26"/>
      <c r="U30" s="26"/>
      <c r="V30" s="26"/>
      <c r="W30" s="26" t="s">
        <v>89</v>
      </c>
      <c r="X30" s="26"/>
      <c r="Y30" s="26"/>
      <c r="Z30" s="26"/>
      <c r="AA30" s="28">
        <f t="shared" si="0"/>
        <v>313000.59000000003</v>
      </c>
      <c r="AB30" s="23">
        <v>134142.79</v>
      </c>
      <c r="AC30" s="23">
        <v>109247.12</v>
      </c>
      <c r="AD30" s="23">
        <v>0</v>
      </c>
      <c r="AE30" s="9"/>
    </row>
    <row r="31" spans="1:31" x14ac:dyDescent="0.35">
      <c r="A31" s="24">
        <v>685</v>
      </c>
      <c r="B31" s="24" t="s">
        <v>64</v>
      </c>
      <c r="C31" s="25">
        <v>92</v>
      </c>
      <c r="D31" s="26">
        <v>56.78</v>
      </c>
      <c r="E31" s="27">
        <v>1.6202888340965129</v>
      </c>
      <c r="F31" s="26">
        <v>1</v>
      </c>
      <c r="G31" s="55">
        <v>31573</v>
      </c>
      <c r="H31" s="26">
        <v>1</v>
      </c>
      <c r="I31" s="26">
        <v>1</v>
      </c>
      <c r="J31" s="29" t="s">
        <v>84</v>
      </c>
      <c r="K31" s="30">
        <v>0.42149999999999999</v>
      </c>
      <c r="L31" s="28">
        <v>1359496.83</v>
      </c>
      <c r="M31" s="28">
        <v>573027.91384499997</v>
      </c>
      <c r="N31" s="28">
        <v>573027.91384499997</v>
      </c>
      <c r="O31" s="30">
        <v>1.238982974957133E-2</v>
      </c>
      <c r="P31" s="28">
        <v>49527.097438523153</v>
      </c>
      <c r="Q31" s="28">
        <v>90701.9</v>
      </c>
      <c r="R31" s="30">
        <v>0.15828530828697854</v>
      </c>
      <c r="S31" s="26" t="s">
        <v>89</v>
      </c>
      <c r="T31" s="26"/>
      <c r="U31" s="26"/>
      <c r="V31" s="26"/>
      <c r="W31" s="26" t="s">
        <v>89</v>
      </c>
      <c r="X31" s="26"/>
      <c r="Y31" s="26"/>
      <c r="Z31" s="26"/>
      <c r="AA31" s="28">
        <f t="shared" si="0"/>
        <v>140229</v>
      </c>
      <c r="AB31" s="23">
        <v>35130.449999999997</v>
      </c>
      <c r="AC31" s="23">
        <v>24294.37</v>
      </c>
      <c r="AD31" s="23">
        <v>27643.31</v>
      </c>
      <c r="AE31" s="9"/>
    </row>
    <row r="32" spans="1:31" x14ac:dyDescent="0.35">
      <c r="A32" s="24">
        <v>700</v>
      </c>
      <c r="B32" s="24" t="s">
        <v>65</v>
      </c>
      <c r="C32" s="25">
        <v>808</v>
      </c>
      <c r="D32" s="26">
        <v>90.06</v>
      </c>
      <c r="E32" s="27">
        <v>8.9717965800577399</v>
      </c>
      <c r="F32" s="26">
        <v>1</v>
      </c>
      <c r="G32" s="55">
        <v>47246</v>
      </c>
      <c r="H32" s="26">
        <v>1</v>
      </c>
      <c r="I32" s="26">
        <v>1</v>
      </c>
      <c r="J32" s="29" t="s">
        <v>84</v>
      </c>
      <c r="K32" s="30">
        <v>0.17499999999999999</v>
      </c>
      <c r="L32" s="28">
        <v>14493699.970000001</v>
      </c>
      <c r="M32" s="28">
        <v>2536397.4947500001</v>
      </c>
      <c r="N32" s="28">
        <v>2536397.4947500001</v>
      </c>
      <c r="O32" s="30">
        <v>5.4841190765607499E-2</v>
      </c>
      <c r="P32" s="28">
        <v>129799.06</v>
      </c>
      <c r="Q32" s="28">
        <v>401474.47</v>
      </c>
      <c r="R32" s="30">
        <v>0.15828531246817498</v>
      </c>
      <c r="S32" s="26" t="s">
        <v>89</v>
      </c>
      <c r="T32" s="26"/>
      <c r="U32" s="26"/>
      <c r="V32" s="26"/>
      <c r="W32" s="26" t="s">
        <v>89</v>
      </c>
      <c r="X32" s="26"/>
      <c r="Y32" s="26"/>
      <c r="Z32" s="26"/>
      <c r="AA32" s="28">
        <f t="shared" si="0"/>
        <v>531273.53</v>
      </c>
      <c r="AB32" s="23">
        <v>0</v>
      </c>
      <c r="AC32" s="23">
        <v>100133.94</v>
      </c>
      <c r="AD32" s="23">
        <v>0</v>
      </c>
      <c r="AE32" s="9"/>
    </row>
    <row r="33" spans="1:31" x14ac:dyDescent="0.35">
      <c r="A33" s="24">
        <v>717</v>
      </c>
      <c r="B33" s="24" t="s">
        <v>67</v>
      </c>
      <c r="C33" s="25">
        <v>790.9999999920899</v>
      </c>
      <c r="D33" s="26">
        <v>228.72999999999996</v>
      </c>
      <c r="E33" s="27">
        <v>3.4582258557779477</v>
      </c>
      <c r="F33" s="26">
        <v>1</v>
      </c>
      <c r="G33" s="55">
        <v>29638</v>
      </c>
      <c r="H33" s="26">
        <v>1</v>
      </c>
      <c r="I33" s="26">
        <v>1</v>
      </c>
      <c r="J33" s="29" t="s">
        <v>84</v>
      </c>
      <c r="K33" s="30">
        <v>0.34490000000000004</v>
      </c>
      <c r="L33" s="28">
        <v>11381489.499886185</v>
      </c>
      <c r="M33" s="28">
        <v>3925475.7285107458</v>
      </c>
      <c r="N33" s="28">
        <v>3925475.7285107458</v>
      </c>
      <c r="O33" s="30">
        <v>8.48754044737135E-2</v>
      </c>
      <c r="P33" s="30"/>
      <c r="Q33" s="28">
        <v>621345.15</v>
      </c>
      <c r="R33" s="30">
        <v>0.15828531188899417</v>
      </c>
      <c r="S33" s="26" t="s">
        <v>89</v>
      </c>
      <c r="T33" s="26"/>
      <c r="U33" s="26"/>
      <c r="V33" s="26"/>
      <c r="W33" s="26" t="s">
        <v>89</v>
      </c>
      <c r="X33" s="26"/>
      <c r="Y33" s="26"/>
      <c r="Z33" s="26"/>
      <c r="AA33" s="28">
        <f t="shared" si="0"/>
        <v>621345.15</v>
      </c>
      <c r="AB33" s="23">
        <v>262496.55</v>
      </c>
      <c r="AC33" s="23">
        <v>161077.13</v>
      </c>
      <c r="AD33" s="23">
        <v>192644.19</v>
      </c>
      <c r="AE33" s="9"/>
    </row>
    <row r="34" spans="1:31" x14ac:dyDescent="0.35">
      <c r="A34" s="24">
        <v>728</v>
      </c>
      <c r="B34" s="24" t="s">
        <v>69</v>
      </c>
      <c r="C34" s="25">
        <v>113.00000000000001</v>
      </c>
      <c r="D34" s="26">
        <v>76.61</v>
      </c>
      <c r="E34" s="27">
        <v>1.4750032632815562</v>
      </c>
      <c r="F34" s="26">
        <v>1</v>
      </c>
      <c r="G34" s="55">
        <v>31004</v>
      </c>
      <c r="H34" s="26">
        <v>1</v>
      </c>
      <c r="I34" s="26">
        <v>1</v>
      </c>
      <c r="J34" s="29" t="s">
        <v>84</v>
      </c>
      <c r="K34" s="30">
        <v>0.49719999999999998</v>
      </c>
      <c r="L34" s="28">
        <v>1670707.68</v>
      </c>
      <c r="M34" s="28">
        <v>830675.85849599994</v>
      </c>
      <c r="N34" s="28">
        <v>830675.85849599994</v>
      </c>
      <c r="O34" s="30">
        <v>1.7960612764543856E-2</v>
      </c>
      <c r="P34" s="30"/>
      <c r="Q34" s="28">
        <v>131483.79</v>
      </c>
      <c r="R34" s="30">
        <v>0.15828531509036645</v>
      </c>
      <c r="S34" s="26" t="s">
        <v>89</v>
      </c>
      <c r="T34" s="26"/>
      <c r="U34" s="26"/>
      <c r="V34" s="26"/>
      <c r="W34" s="26" t="s">
        <v>89</v>
      </c>
      <c r="X34" s="26"/>
      <c r="Y34" s="26"/>
      <c r="Z34" s="26"/>
      <c r="AA34" s="28">
        <f t="shared" si="0"/>
        <v>131483.79</v>
      </c>
      <c r="AB34" s="23">
        <v>47934.79</v>
      </c>
      <c r="AC34" s="23">
        <v>36580.660000000003</v>
      </c>
      <c r="AD34" s="23">
        <v>30610.7</v>
      </c>
      <c r="AE34" s="9"/>
    </row>
    <row r="35" spans="1:31" s="12" customFormat="1" x14ac:dyDescent="0.35">
      <c r="A35" s="24">
        <v>750</v>
      </c>
      <c r="B35" s="24" t="s">
        <v>70</v>
      </c>
      <c r="C35" s="25">
        <v>569</v>
      </c>
      <c r="D35" s="26">
        <v>75.569999999999993</v>
      </c>
      <c r="E35" s="27">
        <v>7.529442900621941</v>
      </c>
      <c r="F35" s="26">
        <v>1</v>
      </c>
      <c r="G35" s="55">
        <v>36790</v>
      </c>
      <c r="H35" s="26">
        <v>1</v>
      </c>
      <c r="I35" s="26">
        <v>1</v>
      </c>
      <c r="J35" s="29" t="s">
        <v>84</v>
      </c>
      <c r="K35" s="30">
        <v>0.2999</v>
      </c>
      <c r="L35" s="28">
        <v>7858151.0500000017</v>
      </c>
      <c r="M35" s="28">
        <v>2356659.4998950004</v>
      </c>
      <c r="N35" s="28">
        <v>2356659.4998950004</v>
      </c>
      <c r="O35" s="30">
        <v>5.0954952238691439E-2</v>
      </c>
      <c r="P35" s="30"/>
      <c r="Q35" s="28">
        <v>373024.59</v>
      </c>
      <c r="R35" s="30">
        <v>0.15828531445319952</v>
      </c>
      <c r="S35" s="26" t="s">
        <v>89</v>
      </c>
      <c r="T35" s="26"/>
      <c r="U35" s="26"/>
      <c r="V35" s="26"/>
      <c r="W35" s="26" t="s">
        <v>89</v>
      </c>
      <c r="X35" s="26"/>
      <c r="Y35" s="26"/>
      <c r="Z35" s="26"/>
      <c r="AA35" s="28">
        <f t="shared" si="0"/>
        <v>373024.59</v>
      </c>
      <c r="AB35" s="23">
        <v>175088.25</v>
      </c>
      <c r="AC35" s="23">
        <v>116848.39</v>
      </c>
      <c r="AD35" s="23">
        <v>123611.85</v>
      </c>
      <c r="AE35" s="9"/>
    </row>
    <row r="36" spans="1:31" x14ac:dyDescent="0.35">
      <c r="A36" s="24">
        <v>755</v>
      </c>
      <c r="B36" s="24" t="s">
        <v>72</v>
      </c>
      <c r="C36" s="25">
        <v>551</v>
      </c>
      <c r="D36" s="26">
        <v>165.94000000000003</v>
      </c>
      <c r="E36" s="27">
        <v>3.3204772809449192</v>
      </c>
      <c r="F36" s="26">
        <v>1</v>
      </c>
      <c r="G36" s="55">
        <v>29842</v>
      </c>
      <c r="H36" s="26">
        <v>1</v>
      </c>
      <c r="I36" s="26">
        <v>1</v>
      </c>
      <c r="J36" s="29" t="s">
        <v>84</v>
      </c>
      <c r="K36" s="30">
        <v>0.6493000000000001</v>
      </c>
      <c r="L36" s="28">
        <v>8804675.8299999982</v>
      </c>
      <c r="M36" s="28">
        <v>5716876.016419</v>
      </c>
      <c r="N36" s="28">
        <v>5716876.016419</v>
      </c>
      <c r="O36" s="30">
        <v>0.1236084993967646</v>
      </c>
      <c r="P36" s="30"/>
      <c r="Q36" s="28">
        <v>904897.51</v>
      </c>
      <c r="R36" s="30">
        <v>0.15828531306278348</v>
      </c>
      <c r="S36" s="26" t="s">
        <v>89</v>
      </c>
      <c r="T36" s="26"/>
      <c r="U36" s="26"/>
      <c r="V36" s="26"/>
      <c r="W36" s="26" t="s">
        <v>89</v>
      </c>
      <c r="X36" s="26"/>
      <c r="Y36" s="26"/>
      <c r="Z36" s="26"/>
      <c r="AA36" s="28">
        <f t="shared" si="0"/>
        <v>904897.51</v>
      </c>
      <c r="AB36" s="23">
        <v>362429.85</v>
      </c>
      <c r="AC36" s="23">
        <v>260024.46</v>
      </c>
      <c r="AD36" s="23">
        <v>247191.84</v>
      </c>
      <c r="AE36" s="9"/>
    </row>
    <row r="37" spans="1:31" x14ac:dyDescent="0.35">
      <c r="A37" s="24">
        <v>765</v>
      </c>
      <c r="B37" s="24" t="s">
        <v>74</v>
      </c>
      <c r="C37" s="25">
        <v>644.99999999354998</v>
      </c>
      <c r="D37" s="26">
        <v>150.94</v>
      </c>
      <c r="E37" s="27">
        <v>4.2732211474330857</v>
      </c>
      <c r="F37" s="26">
        <v>1</v>
      </c>
      <c r="G37" s="55">
        <v>52489</v>
      </c>
      <c r="H37" s="26">
        <v>1</v>
      </c>
      <c r="I37" s="26">
        <v>1</v>
      </c>
      <c r="J37" s="29" t="s">
        <v>84</v>
      </c>
      <c r="K37" s="30">
        <v>0.17499999999999999</v>
      </c>
      <c r="L37" s="28">
        <v>9252135.43990748</v>
      </c>
      <c r="M37" s="28">
        <v>1619123.701983809</v>
      </c>
      <c r="N37" s="28">
        <v>1619123.7019838092</v>
      </c>
      <c r="O37" s="30">
        <v>3.5008184638805104E-2</v>
      </c>
      <c r="P37" s="30"/>
      <c r="Q37" s="28">
        <v>256283.5</v>
      </c>
      <c r="R37" s="30">
        <v>0.15828531179303479</v>
      </c>
      <c r="S37" s="26" t="s">
        <v>89</v>
      </c>
      <c r="T37" s="26"/>
      <c r="U37" s="26"/>
      <c r="V37" s="26"/>
      <c r="W37" s="26" t="s">
        <v>89</v>
      </c>
      <c r="X37" s="26"/>
      <c r="Y37" s="26"/>
      <c r="Z37" s="26"/>
      <c r="AA37" s="28">
        <f t="shared" si="0"/>
        <v>256283.5</v>
      </c>
      <c r="AB37" s="23">
        <v>101910.51</v>
      </c>
      <c r="AC37" s="23">
        <v>70159.16</v>
      </c>
      <c r="AD37" s="23">
        <v>0</v>
      </c>
      <c r="AE37" s="9"/>
    </row>
    <row r="38" spans="1:31" x14ac:dyDescent="0.35">
      <c r="A38" s="36">
        <v>41</v>
      </c>
      <c r="B38" s="36" t="s">
        <v>10</v>
      </c>
      <c r="C38" s="37">
        <v>418</v>
      </c>
      <c r="D38" s="38">
        <v>22.88</v>
      </c>
      <c r="E38" s="39">
        <v>18.26923076923077</v>
      </c>
      <c r="F38" s="38">
        <v>1</v>
      </c>
      <c r="G38" s="57">
        <v>49597</v>
      </c>
      <c r="H38" s="38">
        <v>1</v>
      </c>
      <c r="I38" s="38">
        <v>1</v>
      </c>
      <c r="J38" s="41" t="s">
        <v>85</v>
      </c>
      <c r="K38" s="42">
        <v>0.17499999999999999</v>
      </c>
      <c r="L38" s="40">
        <v>5743102.1100000003</v>
      </c>
      <c r="M38" s="40">
        <v>1005042.86925</v>
      </c>
      <c r="N38" s="40" t="s">
        <v>89</v>
      </c>
      <c r="O38" s="38"/>
      <c r="P38" s="38"/>
      <c r="Q38" s="39"/>
      <c r="R38" s="38"/>
      <c r="S38" s="40">
        <v>1005042.86925</v>
      </c>
      <c r="T38" s="42">
        <v>1.6080697552397709E-2</v>
      </c>
      <c r="U38" s="40">
        <v>77187.348251509</v>
      </c>
      <c r="V38" s="42">
        <v>7.6800055612661622E-2</v>
      </c>
      <c r="W38" s="38" t="s">
        <v>89</v>
      </c>
      <c r="X38" s="38"/>
      <c r="Y38" s="38"/>
      <c r="Z38" s="38"/>
      <c r="AA38" s="40">
        <f t="shared" si="0"/>
        <v>77187.350000000006</v>
      </c>
      <c r="AB38" s="23">
        <v>27944.02</v>
      </c>
      <c r="AC38" s="23">
        <v>19879.099999999999</v>
      </c>
      <c r="AD38" s="23">
        <v>0</v>
      </c>
    </row>
    <row r="39" spans="1:31" x14ac:dyDescent="0.35">
      <c r="A39" s="36">
        <v>45</v>
      </c>
      <c r="B39" s="36" t="s">
        <v>12</v>
      </c>
      <c r="C39" s="37">
        <v>223</v>
      </c>
      <c r="D39" s="38">
        <v>15.55</v>
      </c>
      <c r="E39" s="39">
        <v>14.340836012861736</v>
      </c>
      <c r="F39" s="38">
        <v>1</v>
      </c>
      <c r="G39" s="57">
        <v>35642</v>
      </c>
      <c r="H39" s="38">
        <v>1</v>
      </c>
      <c r="I39" s="38">
        <v>1</v>
      </c>
      <c r="J39" s="41" t="s">
        <v>85</v>
      </c>
      <c r="K39" s="42">
        <v>0.54369999999999996</v>
      </c>
      <c r="L39" s="40">
        <v>3240938.5500000003</v>
      </c>
      <c r="M39" s="40">
        <v>1762098.2896350001</v>
      </c>
      <c r="N39" s="40" t="s">
        <v>89</v>
      </c>
      <c r="O39" s="38"/>
      <c r="P39" s="38"/>
      <c r="Q39" s="39"/>
      <c r="R39" s="38"/>
      <c r="S39" s="40">
        <v>1762098.2896350001</v>
      </c>
      <c r="T39" s="42">
        <v>2.8193593049779982E-2</v>
      </c>
      <c r="U39" s="40">
        <v>135329.24663894391</v>
      </c>
      <c r="V39" s="42">
        <v>7.6800055612661608E-2</v>
      </c>
      <c r="W39" s="38" t="s">
        <v>89</v>
      </c>
      <c r="X39" s="38"/>
      <c r="Y39" s="38"/>
      <c r="Z39" s="38"/>
      <c r="AA39" s="40">
        <f t="shared" si="0"/>
        <v>135329.25</v>
      </c>
      <c r="AB39" s="23">
        <v>46891.02</v>
      </c>
      <c r="AC39" s="23">
        <v>36780.17</v>
      </c>
      <c r="AD39" s="23">
        <v>31976.44</v>
      </c>
    </row>
    <row r="40" spans="1:31" x14ac:dyDescent="0.35">
      <c r="A40" s="36">
        <v>63</v>
      </c>
      <c r="B40" s="36" t="s">
        <v>13</v>
      </c>
      <c r="C40" s="37">
        <v>171</v>
      </c>
      <c r="D40" s="38">
        <v>12.69</v>
      </c>
      <c r="E40" s="39">
        <v>13.475177304964539</v>
      </c>
      <c r="F40" s="38">
        <v>1</v>
      </c>
      <c r="G40" s="57">
        <v>31356</v>
      </c>
      <c r="H40" s="38">
        <v>1</v>
      </c>
      <c r="I40" s="38">
        <v>1</v>
      </c>
      <c r="J40" s="41" t="s">
        <v>85</v>
      </c>
      <c r="K40" s="42">
        <v>0.65410000000000001</v>
      </c>
      <c r="L40" s="40">
        <v>2395286.75</v>
      </c>
      <c r="M40" s="40">
        <v>1566757.063175</v>
      </c>
      <c r="N40" s="40" t="s">
        <v>89</v>
      </c>
      <c r="O40" s="38"/>
      <c r="P40" s="38"/>
      <c r="Q40" s="39"/>
      <c r="R40" s="38"/>
      <c r="S40" s="40">
        <v>1566757.063175</v>
      </c>
      <c r="T40" s="42">
        <v>2.5068131163202164E-2</v>
      </c>
      <c r="U40" s="40">
        <v>120327.02958337039</v>
      </c>
      <c r="V40" s="42">
        <v>7.6800055612661608E-2</v>
      </c>
      <c r="W40" s="38" t="s">
        <v>89</v>
      </c>
      <c r="X40" s="38"/>
      <c r="Y40" s="38"/>
      <c r="Z40" s="38"/>
      <c r="AA40" s="40">
        <f t="shared" si="0"/>
        <v>120327.03</v>
      </c>
      <c r="AB40" s="23">
        <v>49868.66</v>
      </c>
      <c r="AC40" s="23">
        <v>32167.97</v>
      </c>
      <c r="AD40" s="23">
        <v>24222.39</v>
      </c>
    </row>
    <row r="41" spans="1:31" x14ac:dyDescent="0.35">
      <c r="A41" s="36">
        <v>85</v>
      </c>
      <c r="B41" s="36" t="s">
        <v>17</v>
      </c>
      <c r="C41" s="37">
        <v>197</v>
      </c>
      <c r="D41" s="38">
        <v>13.96</v>
      </c>
      <c r="E41" s="39">
        <v>14.111747851002864</v>
      </c>
      <c r="F41" s="38">
        <v>1</v>
      </c>
      <c r="G41" s="57">
        <v>43638</v>
      </c>
      <c r="H41" s="38">
        <v>1</v>
      </c>
      <c r="I41" s="38">
        <v>1</v>
      </c>
      <c r="J41" s="41" t="s">
        <v>85</v>
      </c>
      <c r="K41" s="42">
        <v>0.17499999999999999</v>
      </c>
      <c r="L41" s="40">
        <v>2896212.01</v>
      </c>
      <c r="M41" s="40">
        <v>506837.10174999991</v>
      </c>
      <c r="N41" s="40" t="s">
        <v>89</v>
      </c>
      <c r="O41" s="38"/>
      <c r="P41" s="38"/>
      <c r="Q41" s="39"/>
      <c r="R41" s="38"/>
      <c r="S41" s="40">
        <v>506837.10174999991</v>
      </c>
      <c r="T41" s="42">
        <v>8.1093995002000478E-3</v>
      </c>
      <c r="U41" s="40">
        <v>38925.117600960228</v>
      </c>
      <c r="V41" s="42">
        <v>7.6800055612661622E-2</v>
      </c>
      <c r="W41" s="38" t="s">
        <v>89</v>
      </c>
      <c r="X41" s="38"/>
      <c r="Y41" s="38"/>
      <c r="Z41" s="38"/>
      <c r="AA41" s="40">
        <f t="shared" si="0"/>
        <v>38925.120000000003</v>
      </c>
      <c r="AB41" s="23">
        <v>13568.86</v>
      </c>
      <c r="AC41" s="23">
        <v>9423.11</v>
      </c>
      <c r="AD41" s="23">
        <v>0</v>
      </c>
    </row>
    <row r="42" spans="1:31" x14ac:dyDescent="0.35">
      <c r="A42" s="36">
        <v>91</v>
      </c>
      <c r="B42" s="36" t="s">
        <v>19</v>
      </c>
      <c r="C42" s="37">
        <v>203</v>
      </c>
      <c r="D42" s="38">
        <v>13.82</v>
      </c>
      <c r="E42" s="39">
        <v>14.688856729377713</v>
      </c>
      <c r="F42" s="38">
        <v>1</v>
      </c>
      <c r="G42" s="57">
        <v>32014</v>
      </c>
      <c r="H42" s="38">
        <v>1</v>
      </c>
      <c r="I42" s="38">
        <v>1</v>
      </c>
      <c r="J42" s="41" t="s">
        <v>85</v>
      </c>
      <c r="K42" s="42">
        <v>0.17499999999999999</v>
      </c>
      <c r="L42" s="40">
        <v>2671388.7799999998</v>
      </c>
      <c r="M42" s="40">
        <v>467493.03649999993</v>
      </c>
      <c r="N42" s="40" t="s">
        <v>89</v>
      </c>
      <c r="O42" s="38"/>
      <c r="P42" s="38"/>
      <c r="Q42" s="39"/>
      <c r="R42" s="38"/>
      <c r="S42" s="40">
        <v>467493.03649999993</v>
      </c>
      <c r="T42" s="42">
        <v>7.4798940003608415E-3</v>
      </c>
      <c r="U42" s="40">
        <v>35903.491201732038</v>
      </c>
      <c r="V42" s="42">
        <v>7.6800055612661608E-2</v>
      </c>
      <c r="W42" s="38" t="s">
        <v>89</v>
      </c>
      <c r="X42" s="38"/>
      <c r="Y42" s="38"/>
      <c r="Z42" s="38"/>
      <c r="AA42" s="40">
        <f t="shared" si="0"/>
        <v>35903.49</v>
      </c>
      <c r="AB42" s="23">
        <v>12538.9</v>
      </c>
      <c r="AC42" s="23">
        <v>9566.4699999999993</v>
      </c>
      <c r="AD42" s="23">
        <v>7654.36</v>
      </c>
    </row>
    <row r="43" spans="1:31" x14ac:dyDescent="0.35">
      <c r="A43" s="36">
        <v>117</v>
      </c>
      <c r="B43" s="36" t="s">
        <v>22</v>
      </c>
      <c r="C43" s="37">
        <v>456</v>
      </c>
      <c r="D43" s="38">
        <v>23.09</v>
      </c>
      <c r="E43" s="39">
        <v>19.748809008228669</v>
      </c>
      <c r="F43" s="38">
        <v>1</v>
      </c>
      <c r="G43" s="57">
        <v>42076</v>
      </c>
      <c r="H43" s="38">
        <v>1</v>
      </c>
      <c r="I43" s="38">
        <v>1</v>
      </c>
      <c r="J43" s="41" t="s">
        <v>85</v>
      </c>
      <c r="K43" s="42">
        <v>0.17499999999999999</v>
      </c>
      <c r="L43" s="40">
        <v>6277106.5899999999</v>
      </c>
      <c r="M43" s="40">
        <v>1098493.65325</v>
      </c>
      <c r="N43" s="40" t="s">
        <v>89</v>
      </c>
      <c r="O43" s="38"/>
      <c r="P43" s="38"/>
      <c r="Q43" s="39"/>
      <c r="R43" s="38"/>
      <c r="S43" s="40">
        <v>1098493.65325</v>
      </c>
      <c r="T43" s="42">
        <v>1.7575911179115795E-2</v>
      </c>
      <c r="U43" s="40">
        <v>84364.373659755816</v>
      </c>
      <c r="V43" s="42">
        <v>7.6800055612661608E-2</v>
      </c>
      <c r="W43" s="38" t="s">
        <v>89</v>
      </c>
      <c r="X43" s="38"/>
      <c r="Y43" s="38"/>
      <c r="Z43" s="38"/>
      <c r="AA43" s="40">
        <f t="shared" si="0"/>
        <v>84364.37</v>
      </c>
      <c r="AB43" s="23">
        <v>30171.58</v>
      </c>
      <c r="AC43" s="23">
        <v>7877.61</v>
      </c>
      <c r="AD43" s="23">
        <v>0</v>
      </c>
    </row>
    <row r="44" spans="1:31" x14ac:dyDescent="0.35">
      <c r="A44" s="36">
        <v>127</v>
      </c>
      <c r="B44" s="36" t="s">
        <v>24</v>
      </c>
      <c r="C44" s="37">
        <v>317</v>
      </c>
      <c r="D44" s="38">
        <v>15.91</v>
      </c>
      <c r="E44" s="39">
        <v>19.924575738529228</v>
      </c>
      <c r="F44" s="38">
        <v>1</v>
      </c>
      <c r="G44" s="57">
        <v>42704</v>
      </c>
      <c r="H44" s="38">
        <v>1</v>
      </c>
      <c r="I44" s="38">
        <v>1</v>
      </c>
      <c r="J44" s="41" t="s">
        <v>85</v>
      </c>
      <c r="K44" s="42">
        <v>0.17499999999999999</v>
      </c>
      <c r="L44" s="40">
        <v>4215602.3500000006</v>
      </c>
      <c r="M44" s="40">
        <v>737730.41125</v>
      </c>
      <c r="N44" s="40" t="s">
        <v>89</v>
      </c>
      <c r="O44" s="38"/>
      <c r="P44" s="38"/>
      <c r="Q44" s="39"/>
      <c r="R44" s="38"/>
      <c r="S44" s="40">
        <v>737730.41125</v>
      </c>
      <c r="T44" s="42">
        <v>1.1803695127323276E-2</v>
      </c>
      <c r="U44" s="40">
        <v>56657.736611151726</v>
      </c>
      <c r="V44" s="42">
        <v>7.6800055612661622E-2</v>
      </c>
      <c r="W44" s="38" t="s">
        <v>89</v>
      </c>
      <c r="X44" s="38"/>
      <c r="Y44" s="38"/>
      <c r="Z44" s="38"/>
      <c r="AA44" s="40">
        <f t="shared" si="0"/>
        <v>56657.74</v>
      </c>
      <c r="AB44" s="23">
        <v>20655.53</v>
      </c>
      <c r="AC44" s="23">
        <v>15744.95</v>
      </c>
      <c r="AD44" s="23">
        <v>4370.97</v>
      </c>
    </row>
    <row r="45" spans="1:31" x14ac:dyDescent="0.35">
      <c r="A45" s="36">
        <v>135</v>
      </c>
      <c r="B45" s="36" t="s">
        <v>25</v>
      </c>
      <c r="C45" s="37">
        <v>175</v>
      </c>
      <c r="D45" s="38">
        <v>12.29</v>
      </c>
      <c r="E45" s="39">
        <v>14.239218877135883</v>
      </c>
      <c r="F45" s="38">
        <v>1</v>
      </c>
      <c r="G45" s="57">
        <v>40157</v>
      </c>
      <c r="H45" s="38">
        <v>1</v>
      </c>
      <c r="I45" s="38">
        <v>1</v>
      </c>
      <c r="J45" s="41" t="s">
        <v>85</v>
      </c>
      <c r="K45" s="42">
        <v>0.35009999999999997</v>
      </c>
      <c r="L45" s="40">
        <v>2529520.8899999997</v>
      </c>
      <c r="M45" s="40">
        <v>885585.26358899975</v>
      </c>
      <c r="N45" s="40" t="s">
        <v>89</v>
      </c>
      <c r="O45" s="38"/>
      <c r="P45" s="38"/>
      <c r="Q45" s="39"/>
      <c r="R45" s="38"/>
      <c r="S45" s="40">
        <v>885585.26358899986</v>
      </c>
      <c r="T45" s="42">
        <v>1.4169374477789331E-2</v>
      </c>
      <c r="U45" s="40">
        <v>68012.997493388786</v>
      </c>
      <c r="V45" s="42">
        <v>7.6800055612661622E-2</v>
      </c>
      <c r="W45" s="38" t="s">
        <v>89</v>
      </c>
      <c r="X45" s="38"/>
      <c r="Y45" s="38"/>
      <c r="Z45" s="38"/>
      <c r="AA45" s="40">
        <f t="shared" si="0"/>
        <v>68013</v>
      </c>
      <c r="AB45" s="23">
        <v>25932.84</v>
      </c>
      <c r="AC45" s="23">
        <v>14258.09</v>
      </c>
      <c r="AD45" s="23">
        <v>14693.94</v>
      </c>
    </row>
    <row r="46" spans="1:31" x14ac:dyDescent="0.35">
      <c r="A46" s="36">
        <v>191</v>
      </c>
      <c r="B46" s="36" t="s">
        <v>28</v>
      </c>
      <c r="C46" s="37">
        <v>810</v>
      </c>
      <c r="D46" s="38">
        <v>44.14</v>
      </c>
      <c r="E46" s="39">
        <v>18.350702310829181</v>
      </c>
      <c r="F46" s="38">
        <v>1</v>
      </c>
      <c r="G46" s="57">
        <v>38707</v>
      </c>
      <c r="H46" s="38">
        <v>1</v>
      </c>
      <c r="I46" s="38">
        <v>1</v>
      </c>
      <c r="J46" s="41" t="s">
        <v>85</v>
      </c>
      <c r="K46" s="42">
        <v>0.4118</v>
      </c>
      <c r="L46" s="40">
        <v>11361547.17</v>
      </c>
      <c r="M46" s="40">
        <v>4678685.1246060003</v>
      </c>
      <c r="N46" s="40" t="s">
        <v>89</v>
      </c>
      <c r="O46" s="38"/>
      <c r="P46" s="38"/>
      <c r="Q46" s="39"/>
      <c r="R46" s="38"/>
      <c r="S46" s="40">
        <v>4678685.1246060003</v>
      </c>
      <c r="T46" s="42">
        <v>7.4859016200806969E-2</v>
      </c>
      <c r="U46" s="40">
        <v>359323.27776387346</v>
      </c>
      <c r="V46" s="42">
        <v>7.6800055612661608E-2</v>
      </c>
      <c r="W46" s="38" t="s">
        <v>89</v>
      </c>
      <c r="X46" s="38"/>
      <c r="Y46" s="38"/>
      <c r="Z46" s="38"/>
      <c r="AA46" s="40">
        <f t="shared" si="0"/>
        <v>359323.28</v>
      </c>
      <c r="AB46" s="23">
        <v>132216.29999999999</v>
      </c>
      <c r="AC46" s="23">
        <v>101995.01</v>
      </c>
      <c r="AD46" s="23">
        <v>29832.92</v>
      </c>
    </row>
    <row r="47" spans="1:31" x14ac:dyDescent="0.35">
      <c r="A47" s="36">
        <v>223</v>
      </c>
      <c r="B47" s="36" t="s">
        <v>30</v>
      </c>
      <c r="C47" s="37">
        <v>583</v>
      </c>
      <c r="D47" s="38">
        <v>35.090000000000003</v>
      </c>
      <c r="E47" s="39">
        <v>16.614420062695924</v>
      </c>
      <c r="F47" s="38">
        <v>1</v>
      </c>
      <c r="G47" s="57">
        <v>26955</v>
      </c>
      <c r="H47" s="38">
        <v>1</v>
      </c>
      <c r="I47" s="38">
        <v>1</v>
      </c>
      <c r="J47" s="41" t="s">
        <v>85</v>
      </c>
      <c r="K47" s="42">
        <v>0.71519999999999995</v>
      </c>
      <c r="L47" s="40">
        <v>9212499.9199999981</v>
      </c>
      <c r="M47" s="40">
        <v>6588779.9427839983</v>
      </c>
      <c r="N47" s="40" t="s">
        <v>89</v>
      </c>
      <c r="O47" s="38"/>
      <c r="P47" s="38"/>
      <c r="Q47" s="39"/>
      <c r="R47" s="38"/>
      <c r="S47" s="40">
        <v>6588779.9427839983</v>
      </c>
      <c r="T47" s="42">
        <v>0.10542055542195844</v>
      </c>
      <c r="U47" s="40">
        <v>506018.66602540045</v>
      </c>
      <c r="V47" s="42">
        <v>7.6800055612661608E-2</v>
      </c>
      <c r="W47" s="38" t="s">
        <v>89</v>
      </c>
      <c r="X47" s="38"/>
      <c r="Y47" s="38"/>
      <c r="Z47" s="38"/>
      <c r="AA47" s="40">
        <f t="shared" si="0"/>
        <v>506018.67</v>
      </c>
      <c r="AB47" s="23">
        <v>174503.45</v>
      </c>
      <c r="AC47" s="23">
        <v>110213.87</v>
      </c>
      <c r="AD47" s="23">
        <v>97139.77</v>
      </c>
    </row>
    <row r="48" spans="1:31" x14ac:dyDescent="0.35">
      <c r="A48" s="36">
        <v>240</v>
      </c>
      <c r="B48" s="36" t="s">
        <v>34</v>
      </c>
      <c r="C48" s="37">
        <v>251</v>
      </c>
      <c r="D48" s="38">
        <v>14.67</v>
      </c>
      <c r="E48" s="39">
        <v>17.109747784594411</v>
      </c>
      <c r="F48" s="38">
        <v>1</v>
      </c>
      <c r="G48" s="57">
        <v>51723</v>
      </c>
      <c r="H48" s="38">
        <v>1</v>
      </c>
      <c r="I48" s="38">
        <v>1</v>
      </c>
      <c r="J48" s="41" t="s">
        <v>85</v>
      </c>
      <c r="K48" s="42">
        <v>0.2288</v>
      </c>
      <c r="L48" s="40">
        <v>3146739.0944000003</v>
      </c>
      <c r="M48" s="40">
        <v>719973.90479872003</v>
      </c>
      <c r="N48" s="40" t="s">
        <v>89</v>
      </c>
      <c r="O48" s="38"/>
      <c r="P48" s="38"/>
      <c r="Q48" s="39"/>
      <c r="R48" s="38"/>
      <c r="S48" s="40">
        <v>719973.90479872003</v>
      </c>
      <c r="T48" s="42">
        <v>1.1519590818376424E-2</v>
      </c>
      <c r="U48" s="40">
        <v>55294.035928206831</v>
      </c>
      <c r="V48" s="42">
        <v>7.6800055612661608E-2</v>
      </c>
      <c r="W48" s="38" t="s">
        <v>89</v>
      </c>
      <c r="X48" s="38"/>
      <c r="Y48" s="38"/>
      <c r="Z48" s="38"/>
      <c r="AA48" s="40">
        <f t="shared" si="0"/>
        <v>55294.04</v>
      </c>
      <c r="AB48" s="23">
        <v>22629.32</v>
      </c>
      <c r="AC48" s="23">
        <v>13506.46</v>
      </c>
      <c r="AD48" s="23">
        <v>12272.49</v>
      </c>
    </row>
    <row r="49" spans="1:30" x14ac:dyDescent="0.35">
      <c r="A49" s="36">
        <v>250</v>
      </c>
      <c r="B49" s="36" t="s">
        <v>35</v>
      </c>
      <c r="C49" s="37">
        <v>499</v>
      </c>
      <c r="D49" s="38">
        <v>33.58</v>
      </c>
      <c r="E49" s="39">
        <v>14.860035735556879</v>
      </c>
      <c r="F49" s="38">
        <v>1</v>
      </c>
      <c r="G49" s="57">
        <v>49425</v>
      </c>
      <c r="H49" s="38">
        <v>1</v>
      </c>
      <c r="I49" s="38">
        <v>1</v>
      </c>
      <c r="J49" s="41" t="s">
        <v>85</v>
      </c>
      <c r="K49" s="42">
        <v>0.29309999999999997</v>
      </c>
      <c r="L49" s="40">
        <v>6163095.8600000003</v>
      </c>
      <c r="M49" s="40">
        <v>1806403.3965659998</v>
      </c>
      <c r="N49" s="40" t="s">
        <v>89</v>
      </c>
      <c r="O49" s="38"/>
      <c r="P49" s="38"/>
      <c r="Q49" s="39"/>
      <c r="R49" s="38"/>
      <c r="S49" s="40">
        <v>1806403.3965659998</v>
      </c>
      <c r="T49" s="42">
        <v>2.8902475273993672E-2</v>
      </c>
      <c r="U49" s="40">
        <v>138731.88131516962</v>
      </c>
      <c r="V49" s="42">
        <v>7.6800055612661622E-2</v>
      </c>
      <c r="W49" s="38" t="s">
        <v>89</v>
      </c>
      <c r="X49" s="38"/>
      <c r="Y49" s="38"/>
      <c r="Z49" s="38"/>
      <c r="AA49" s="40">
        <f t="shared" si="0"/>
        <v>138731.88</v>
      </c>
      <c r="AB49" s="23">
        <v>58121.77</v>
      </c>
      <c r="AC49" s="23">
        <v>38711.199999999997</v>
      </c>
      <c r="AD49" s="23">
        <v>0</v>
      </c>
    </row>
    <row r="50" spans="1:30" x14ac:dyDescent="0.35">
      <c r="A50" s="36">
        <v>275</v>
      </c>
      <c r="B50" s="36" t="s">
        <v>39</v>
      </c>
      <c r="C50" s="37">
        <v>492</v>
      </c>
      <c r="D50" s="38">
        <v>28.15</v>
      </c>
      <c r="E50" s="39">
        <v>17.477797513321494</v>
      </c>
      <c r="F50" s="38">
        <v>1</v>
      </c>
      <c r="G50" s="57">
        <v>48296</v>
      </c>
      <c r="H50" s="38">
        <v>1</v>
      </c>
      <c r="I50" s="38">
        <v>1</v>
      </c>
      <c r="J50" s="41" t="s">
        <v>85</v>
      </c>
      <c r="K50" s="42">
        <v>0.24440000000000001</v>
      </c>
      <c r="L50" s="40">
        <v>6284662</v>
      </c>
      <c r="M50" s="40">
        <v>1535971.3928</v>
      </c>
      <c r="N50" s="40" t="s">
        <v>89</v>
      </c>
      <c r="O50" s="38"/>
      <c r="P50" s="38"/>
      <c r="Q50" s="39"/>
      <c r="R50" s="38"/>
      <c r="S50" s="40">
        <v>1535971.3928</v>
      </c>
      <c r="T50" s="42">
        <v>2.4575560080520274E-2</v>
      </c>
      <c r="U50" s="40">
        <v>117962.68838649732</v>
      </c>
      <c r="V50" s="42">
        <v>7.6800055612661622E-2</v>
      </c>
      <c r="W50" s="38" t="s">
        <v>89</v>
      </c>
      <c r="X50" s="38"/>
      <c r="Y50" s="38"/>
      <c r="Z50" s="38"/>
      <c r="AA50" s="40">
        <f t="shared" si="0"/>
        <v>117962.69</v>
      </c>
      <c r="AB50" s="23">
        <v>42595.839999999997</v>
      </c>
      <c r="AC50" s="23">
        <v>35816.839999999997</v>
      </c>
      <c r="AD50" s="23">
        <v>0</v>
      </c>
    </row>
    <row r="51" spans="1:30" x14ac:dyDescent="0.35">
      <c r="A51" s="36">
        <v>605</v>
      </c>
      <c r="B51" s="36" t="s">
        <v>52</v>
      </c>
      <c r="C51" s="37">
        <v>1274.0000000000002</v>
      </c>
      <c r="D51" s="38">
        <v>102.03999999999999</v>
      </c>
      <c r="E51" s="39">
        <v>12.485299882399062</v>
      </c>
      <c r="F51" s="38">
        <v>1</v>
      </c>
      <c r="G51" s="57">
        <v>49854</v>
      </c>
      <c r="H51" s="38">
        <v>1</v>
      </c>
      <c r="I51" s="38">
        <v>1</v>
      </c>
      <c r="J51" s="41" t="s">
        <v>85</v>
      </c>
      <c r="K51" s="42">
        <v>0.20370000000000002</v>
      </c>
      <c r="L51" s="40">
        <v>18078526.210000001</v>
      </c>
      <c r="M51" s="40">
        <v>3682595.7889770004</v>
      </c>
      <c r="N51" s="40" t="s">
        <v>89</v>
      </c>
      <c r="O51" s="38"/>
      <c r="P51" s="38"/>
      <c r="Q51" s="39"/>
      <c r="R51" s="38"/>
      <c r="S51" s="40">
        <v>3682595.7889770004</v>
      </c>
      <c r="T51" s="42">
        <v>5.8921575290080644E-2</v>
      </c>
      <c r="U51" s="40">
        <v>282823.56139238708</v>
      </c>
      <c r="V51" s="42">
        <v>7.6800055612661608E-2</v>
      </c>
      <c r="W51" s="38" t="s">
        <v>89</v>
      </c>
      <c r="X51" s="38"/>
      <c r="Y51" s="38"/>
      <c r="Z51" s="38"/>
      <c r="AA51" s="40">
        <f t="shared" si="0"/>
        <v>282823.56</v>
      </c>
      <c r="AB51" s="23">
        <v>111446.75</v>
      </c>
      <c r="AC51" s="23">
        <v>90085.91</v>
      </c>
      <c r="AD51" s="23">
        <v>75978.61</v>
      </c>
    </row>
    <row r="52" spans="1:30" x14ac:dyDescent="0.35">
      <c r="A52" s="36">
        <v>660</v>
      </c>
      <c r="B52" s="36" t="s">
        <v>58</v>
      </c>
      <c r="C52" s="37">
        <v>1191</v>
      </c>
      <c r="D52" s="38">
        <v>70.760000000000005</v>
      </c>
      <c r="E52" s="39">
        <v>16.831543244771055</v>
      </c>
      <c r="F52" s="38">
        <v>1</v>
      </c>
      <c r="G52" s="57">
        <v>52135</v>
      </c>
      <c r="H52" s="38">
        <v>1</v>
      </c>
      <c r="I52" s="38">
        <v>1</v>
      </c>
      <c r="J52" s="41" t="s">
        <v>85</v>
      </c>
      <c r="K52" s="42">
        <v>0.17499999999999999</v>
      </c>
      <c r="L52" s="40">
        <v>17092062.400000002</v>
      </c>
      <c r="M52" s="40">
        <v>2991110.9200000004</v>
      </c>
      <c r="N52" s="40" t="s">
        <v>89</v>
      </c>
      <c r="O52" s="38"/>
      <c r="P52" s="38"/>
      <c r="Q52" s="39"/>
      <c r="R52" s="38"/>
      <c r="S52" s="40">
        <v>2991110.9200000004</v>
      </c>
      <c r="T52" s="42">
        <v>4.7857809374924891E-2</v>
      </c>
      <c r="U52" s="40">
        <v>229717.48499963945</v>
      </c>
      <c r="V52" s="42">
        <v>7.6800055612661608E-2</v>
      </c>
      <c r="W52" s="38" t="s">
        <v>89</v>
      </c>
      <c r="X52" s="38"/>
      <c r="Y52" s="38"/>
      <c r="Z52" s="38"/>
      <c r="AA52" s="40">
        <f t="shared" si="0"/>
        <v>229717.48</v>
      </c>
      <c r="AB52" s="23">
        <v>81045.06</v>
      </c>
      <c r="AC52" s="23">
        <v>57890.2</v>
      </c>
      <c r="AD52" s="23">
        <v>0</v>
      </c>
    </row>
    <row r="53" spans="1:30" x14ac:dyDescent="0.35">
      <c r="A53" s="36">
        <v>715</v>
      </c>
      <c r="B53" s="36" t="s">
        <v>66</v>
      </c>
      <c r="C53" s="37">
        <v>1086</v>
      </c>
      <c r="D53" s="38">
        <v>75.599999999999994</v>
      </c>
      <c r="E53" s="39">
        <v>14.365079365079366</v>
      </c>
      <c r="F53" s="38">
        <v>1</v>
      </c>
      <c r="G53" s="57">
        <v>50673</v>
      </c>
      <c r="H53" s="38">
        <v>1</v>
      </c>
      <c r="I53" s="38">
        <v>1</v>
      </c>
      <c r="J53" s="41" t="s">
        <v>85</v>
      </c>
      <c r="K53" s="42">
        <v>0.26039999999999996</v>
      </c>
      <c r="L53" s="40">
        <v>14323308.950000001</v>
      </c>
      <c r="M53" s="40">
        <v>3729789.6505799997</v>
      </c>
      <c r="N53" s="40" t="s">
        <v>89</v>
      </c>
      <c r="O53" s="38"/>
      <c r="P53" s="38"/>
      <c r="Q53" s="39"/>
      <c r="R53" s="38"/>
      <c r="S53" s="40">
        <v>3729789.6505799997</v>
      </c>
      <c r="T53" s="42">
        <v>5.9676677622515356E-2</v>
      </c>
      <c r="U53" s="40">
        <v>286448.05258807371</v>
      </c>
      <c r="V53" s="42">
        <v>7.6800055612661622E-2</v>
      </c>
      <c r="W53" s="38" t="s">
        <v>89</v>
      </c>
      <c r="X53" s="38"/>
      <c r="Y53" s="38"/>
      <c r="Z53" s="38"/>
      <c r="AA53" s="40">
        <f t="shared" si="0"/>
        <v>286448.05</v>
      </c>
      <c r="AB53" s="23">
        <v>92682.77</v>
      </c>
      <c r="AC53" s="23">
        <v>71452</v>
      </c>
      <c r="AD53" s="23">
        <v>52302.64</v>
      </c>
    </row>
    <row r="54" spans="1:30" x14ac:dyDescent="0.35">
      <c r="A54" s="36">
        <v>753</v>
      </c>
      <c r="B54" s="36" t="s">
        <v>71</v>
      </c>
      <c r="C54" s="37">
        <v>1951</v>
      </c>
      <c r="D54" s="38">
        <v>165.61</v>
      </c>
      <c r="E54" s="39">
        <v>11.780689571885755</v>
      </c>
      <c r="F54" s="38">
        <v>1</v>
      </c>
      <c r="G54" s="57">
        <v>36982</v>
      </c>
      <c r="H54" s="38">
        <v>1</v>
      </c>
      <c r="I54" s="38">
        <v>1</v>
      </c>
      <c r="J54" s="41" t="s">
        <v>85</v>
      </c>
      <c r="K54" s="42">
        <v>0.50180000000000002</v>
      </c>
      <c r="L54" s="40">
        <v>27040442.530000001</v>
      </c>
      <c r="M54" s="40">
        <v>13568894.061554002</v>
      </c>
      <c r="N54" s="40" t="s">
        <v>89</v>
      </c>
      <c r="O54" s="38"/>
      <c r="P54" s="38"/>
      <c r="Q54" s="39"/>
      <c r="R54" s="38"/>
      <c r="S54" s="40">
        <v>13568894.061554002</v>
      </c>
      <c r="T54" s="42">
        <v>0.21710246219367943</v>
      </c>
      <c r="U54" s="40">
        <v>1042091.8185296613</v>
      </c>
      <c r="V54" s="42">
        <v>7.6800055612661622E-2</v>
      </c>
      <c r="W54" s="38" t="s">
        <v>89</v>
      </c>
      <c r="X54" s="38"/>
      <c r="Y54" s="38"/>
      <c r="Z54" s="38"/>
      <c r="AA54" s="40">
        <f t="shared" si="0"/>
        <v>1042091.82</v>
      </c>
      <c r="AB54" s="23">
        <v>379602.89</v>
      </c>
      <c r="AC54" s="23">
        <v>261905.33</v>
      </c>
      <c r="AD54" s="23">
        <v>212419.67</v>
      </c>
    </row>
    <row r="55" spans="1:30" x14ac:dyDescent="0.35">
      <c r="A55" s="36">
        <v>766</v>
      </c>
      <c r="B55" s="36" t="s">
        <v>75</v>
      </c>
      <c r="C55" s="37">
        <v>1281.0000000128102</v>
      </c>
      <c r="D55" s="38">
        <v>104.58000000000001</v>
      </c>
      <c r="E55" s="39">
        <v>12.248995984058233</v>
      </c>
      <c r="F55" s="38">
        <v>1</v>
      </c>
      <c r="G55" s="57">
        <v>45395</v>
      </c>
      <c r="H55" s="38">
        <v>1</v>
      </c>
      <c r="I55" s="38">
        <v>1</v>
      </c>
      <c r="J55" s="41" t="s">
        <v>85</v>
      </c>
      <c r="K55" s="42">
        <v>0.27710000000000001</v>
      </c>
      <c r="L55" s="40">
        <v>18106696.800181068</v>
      </c>
      <c r="M55" s="40">
        <v>5017365.6833301745</v>
      </c>
      <c r="N55" s="40" t="s">
        <v>89</v>
      </c>
      <c r="O55" s="38"/>
      <c r="P55" s="38"/>
      <c r="Q55" s="39"/>
      <c r="R55" s="38"/>
      <c r="S55" s="40">
        <v>5017365.6833301745</v>
      </c>
      <c r="T55" s="42">
        <v>8.0277909064336947E-2</v>
      </c>
      <c r="U55" s="40">
        <v>385333.96350881731</v>
      </c>
      <c r="V55" s="42">
        <v>7.6800055612661608E-2</v>
      </c>
      <c r="W55" s="38" t="s">
        <v>89</v>
      </c>
      <c r="X55" s="38"/>
      <c r="Y55" s="38"/>
      <c r="Z55" s="38"/>
      <c r="AA55" s="40">
        <f t="shared" si="0"/>
        <v>385333.96</v>
      </c>
      <c r="AB55" s="23">
        <v>141379</v>
      </c>
      <c r="AC55" s="23">
        <v>113358.32</v>
      </c>
      <c r="AD55" s="23">
        <v>106610.14</v>
      </c>
    </row>
    <row r="56" spans="1:30" x14ac:dyDescent="0.35">
      <c r="A56" s="36">
        <v>770</v>
      </c>
      <c r="B56" s="36" t="s">
        <v>77</v>
      </c>
      <c r="C56" s="37">
        <v>1512.0000000000002</v>
      </c>
      <c r="D56" s="38">
        <v>115.53000000000002</v>
      </c>
      <c r="E56" s="39">
        <v>13.087509737730461</v>
      </c>
      <c r="F56" s="38">
        <v>1</v>
      </c>
      <c r="G56" s="57">
        <v>44402</v>
      </c>
      <c r="H56" s="38">
        <v>1</v>
      </c>
      <c r="I56" s="38">
        <v>1</v>
      </c>
      <c r="J56" s="41" t="s">
        <v>85</v>
      </c>
      <c r="K56" s="42">
        <v>0.44670000000000004</v>
      </c>
      <c r="L56" s="40">
        <v>22722962.140000004</v>
      </c>
      <c r="M56" s="40">
        <v>10150347.187938003</v>
      </c>
      <c r="N56" s="40" t="s">
        <v>89</v>
      </c>
      <c r="O56" s="38"/>
      <c r="P56" s="38"/>
      <c r="Q56" s="39"/>
      <c r="R56" s="38"/>
      <c r="S56" s="40">
        <v>10150347.187938003</v>
      </c>
      <c r="T56" s="42">
        <v>0.16240567260863792</v>
      </c>
      <c r="U56" s="40">
        <v>779547.22852146195</v>
      </c>
      <c r="V56" s="42">
        <v>7.6800055612661608E-2</v>
      </c>
      <c r="W56" s="38" t="s">
        <v>89</v>
      </c>
      <c r="X56" s="38"/>
      <c r="Y56" s="38"/>
      <c r="Z56" s="38"/>
      <c r="AA56" s="40">
        <f t="shared" si="0"/>
        <v>779547.23</v>
      </c>
      <c r="AB56" s="23">
        <v>273669.14</v>
      </c>
      <c r="AC56" s="23">
        <v>208630.74</v>
      </c>
      <c r="AD56" s="23">
        <v>171748.46</v>
      </c>
    </row>
    <row r="57" spans="1:30" x14ac:dyDescent="0.35">
      <c r="A57" s="43">
        <v>77</v>
      </c>
      <c r="B57" s="43" t="s">
        <v>16</v>
      </c>
      <c r="C57" s="44">
        <v>1132</v>
      </c>
      <c r="D57" s="45">
        <v>36.4</v>
      </c>
      <c r="E57" s="46">
        <v>31.098901098901099</v>
      </c>
      <c r="F57" s="45">
        <v>1</v>
      </c>
      <c r="G57" s="58">
        <v>43533</v>
      </c>
      <c r="H57" s="45">
        <v>1</v>
      </c>
      <c r="I57" s="45">
        <v>1</v>
      </c>
      <c r="J57" s="48" t="s">
        <v>86</v>
      </c>
      <c r="K57" s="49">
        <v>0.37340000000000001</v>
      </c>
      <c r="L57" s="47">
        <v>14574247.939999998</v>
      </c>
      <c r="M57" s="47">
        <v>5442024.1807959992</v>
      </c>
      <c r="N57" s="47" t="s">
        <v>89</v>
      </c>
      <c r="O57" s="45"/>
      <c r="P57" s="45"/>
      <c r="Q57" s="46"/>
      <c r="R57" s="45"/>
      <c r="S57" s="45" t="s">
        <v>89</v>
      </c>
      <c r="T57" s="45"/>
      <c r="U57" s="46"/>
      <c r="V57" s="49"/>
      <c r="W57" s="50">
        <v>5442024.1807959992</v>
      </c>
      <c r="X57" s="49">
        <v>4.2777948128255638E-2</v>
      </c>
      <c r="Y57" s="47">
        <v>115500.45994629023</v>
      </c>
      <c r="Z57" s="49">
        <v>2.1223804986731258E-2</v>
      </c>
      <c r="AA57" s="47">
        <f t="shared" si="0"/>
        <v>115500.46</v>
      </c>
      <c r="AB57" s="23">
        <v>47297.96</v>
      </c>
      <c r="AC57" s="23">
        <v>37103.74</v>
      </c>
      <c r="AD57" s="23">
        <v>36177.39</v>
      </c>
    </row>
    <row r="58" spans="1:30" x14ac:dyDescent="0.35">
      <c r="A58" s="43">
        <v>111</v>
      </c>
      <c r="B58" s="43" t="s">
        <v>21</v>
      </c>
      <c r="C58" s="44">
        <v>672</v>
      </c>
      <c r="D58" s="45">
        <v>27.83</v>
      </c>
      <c r="E58" s="46">
        <v>24.146604383758536</v>
      </c>
      <c r="F58" s="45">
        <v>1</v>
      </c>
      <c r="G58" s="58">
        <v>41673</v>
      </c>
      <c r="H58" s="45">
        <v>1</v>
      </c>
      <c r="I58" s="45">
        <v>1</v>
      </c>
      <c r="J58" s="48" t="s">
        <v>86</v>
      </c>
      <c r="K58" s="49">
        <v>0.35139999999999999</v>
      </c>
      <c r="L58" s="47">
        <v>9588488.8899999987</v>
      </c>
      <c r="M58" s="47">
        <v>3369394.9959459994</v>
      </c>
      <c r="N58" s="47" t="s">
        <v>89</v>
      </c>
      <c r="O58" s="45"/>
      <c r="P58" s="45"/>
      <c r="Q58" s="46"/>
      <c r="R58" s="45"/>
      <c r="S58" s="45" t="s">
        <v>89</v>
      </c>
      <c r="T58" s="45"/>
      <c r="U58" s="46"/>
      <c r="V58" s="49"/>
      <c r="W58" s="50">
        <v>3369394.9959459999</v>
      </c>
      <c r="X58" s="49">
        <v>2.6485697154528171E-2</v>
      </c>
      <c r="Y58" s="47">
        <v>71511.38231722606</v>
      </c>
      <c r="Z58" s="49">
        <v>2.1223804986731258E-2</v>
      </c>
      <c r="AA58" s="47">
        <f t="shared" si="0"/>
        <v>71511.38</v>
      </c>
      <c r="AB58" s="23">
        <v>27374.89</v>
      </c>
      <c r="AC58" s="23">
        <v>24168.22</v>
      </c>
      <c r="AD58" s="23">
        <v>0</v>
      </c>
    </row>
    <row r="59" spans="1:30" x14ac:dyDescent="0.35">
      <c r="A59" s="43">
        <v>150</v>
      </c>
      <c r="B59" s="43" t="s">
        <v>26</v>
      </c>
      <c r="C59" s="44">
        <v>570</v>
      </c>
      <c r="D59" s="45">
        <v>26.15</v>
      </c>
      <c r="E59" s="46">
        <v>21.79732313575526</v>
      </c>
      <c r="F59" s="45">
        <v>1</v>
      </c>
      <c r="G59" s="58">
        <v>38907</v>
      </c>
      <c r="H59" s="45">
        <v>1</v>
      </c>
      <c r="I59" s="45">
        <v>1</v>
      </c>
      <c r="J59" s="48" t="s">
        <v>86</v>
      </c>
      <c r="K59" s="49">
        <v>0.17499999999999999</v>
      </c>
      <c r="L59" s="47">
        <v>8739704.6600000001</v>
      </c>
      <c r="M59" s="47">
        <v>1529448.3155</v>
      </c>
      <c r="N59" s="47" t="s">
        <v>89</v>
      </c>
      <c r="O59" s="45"/>
      <c r="P59" s="45"/>
      <c r="Q59" s="46"/>
      <c r="R59" s="45"/>
      <c r="S59" s="45" t="s">
        <v>89</v>
      </c>
      <c r="T59" s="45"/>
      <c r="U59" s="46"/>
      <c r="V59" s="49"/>
      <c r="W59" s="50">
        <v>1529448.3154999998</v>
      </c>
      <c r="X59" s="49">
        <v>1.2022486216835786E-2</v>
      </c>
      <c r="Y59" s="47">
        <v>32460.712785456624</v>
      </c>
      <c r="Z59" s="49">
        <v>2.1223804986731262E-2</v>
      </c>
      <c r="AA59" s="47">
        <f t="shared" si="0"/>
        <v>32460.71</v>
      </c>
      <c r="AB59" s="23">
        <v>12878.95</v>
      </c>
      <c r="AC59" s="23">
        <v>9903.35</v>
      </c>
      <c r="AD59" s="23">
        <v>9363.14</v>
      </c>
    </row>
    <row r="60" spans="1:30" x14ac:dyDescent="0.35">
      <c r="A60" s="43">
        <v>215</v>
      </c>
      <c r="B60" s="43" t="s">
        <v>29</v>
      </c>
      <c r="C60" s="44">
        <v>574</v>
      </c>
      <c r="D60" s="45">
        <v>21.27</v>
      </c>
      <c r="E60" s="46">
        <v>26.98636577338975</v>
      </c>
      <c r="F60" s="45">
        <v>1</v>
      </c>
      <c r="G60" s="58">
        <v>35247</v>
      </c>
      <c r="H60" s="45">
        <v>1</v>
      </c>
      <c r="I60" s="45">
        <v>1</v>
      </c>
      <c r="J60" s="48" t="s">
        <v>86</v>
      </c>
      <c r="K60" s="49">
        <v>0.53590000000000004</v>
      </c>
      <c r="L60" s="47">
        <v>8281136.6699999999</v>
      </c>
      <c r="M60" s="47">
        <v>4437861.1414530007</v>
      </c>
      <c r="N60" s="47" t="s">
        <v>89</v>
      </c>
      <c r="O60" s="45"/>
      <c r="P60" s="45"/>
      <c r="Q60" s="46"/>
      <c r="R60" s="45"/>
      <c r="S60" s="45" t="s">
        <v>89</v>
      </c>
      <c r="T60" s="45"/>
      <c r="U60" s="46"/>
      <c r="V60" s="49"/>
      <c r="W60" s="50">
        <v>4437861.1414530007</v>
      </c>
      <c r="X60" s="49">
        <v>3.4884555342367063E-2</v>
      </c>
      <c r="Y60" s="47">
        <v>94188.29942439108</v>
      </c>
      <c r="Z60" s="49">
        <v>2.1223804986731262E-2</v>
      </c>
      <c r="AA60" s="47">
        <f t="shared" si="0"/>
        <v>94188.3</v>
      </c>
      <c r="AB60" s="23">
        <v>39705.230000000003</v>
      </c>
      <c r="AC60" s="23">
        <v>28805.48</v>
      </c>
      <c r="AD60" s="23">
        <v>25024.65</v>
      </c>
    </row>
    <row r="61" spans="1:30" x14ac:dyDescent="0.35">
      <c r="A61" s="43">
        <v>287</v>
      </c>
      <c r="B61" s="43" t="s">
        <v>40</v>
      </c>
      <c r="C61" s="44">
        <v>883</v>
      </c>
      <c r="D61" s="45">
        <v>37.22</v>
      </c>
      <c r="E61" s="46">
        <v>23.72380440623321</v>
      </c>
      <c r="F61" s="45">
        <v>1</v>
      </c>
      <c r="G61" s="58">
        <v>51086</v>
      </c>
      <c r="H61" s="45">
        <v>1</v>
      </c>
      <c r="I61" s="45">
        <v>1</v>
      </c>
      <c r="J61" s="48" t="s">
        <v>86</v>
      </c>
      <c r="K61" s="49">
        <v>0.41439999999999999</v>
      </c>
      <c r="L61" s="47">
        <v>10737439.589999998</v>
      </c>
      <c r="M61" s="47">
        <v>4449594.9660959989</v>
      </c>
      <c r="N61" s="47" t="s">
        <v>89</v>
      </c>
      <c r="O61" s="45"/>
      <c r="P61" s="45"/>
      <c r="Q61" s="46"/>
      <c r="R61" s="45"/>
      <c r="S61" s="45" t="s">
        <v>89</v>
      </c>
      <c r="T61" s="45"/>
      <c r="U61" s="46"/>
      <c r="V61" s="49"/>
      <c r="W61" s="50">
        <v>4449594.9660959989</v>
      </c>
      <c r="X61" s="49">
        <v>3.4976791048282434E-2</v>
      </c>
      <c r="Y61" s="47">
        <v>94437.335830362586</v>
      </c>
      <c r="Z61" s="49">
        <v>2.1223804986731262E-2</v>
      </c>
      <c r="AA61" s="47">
        <f t="shared" si="0"/>
        <v>94437.34</v>
      </c>
      <c r="AB61" s="23">
        <v>35681.199999999997</v>
      </c>
      <c r="AC61" s="23">
        <v>26086.35</v>
      </c>
      <c r="AD61" s="23">
        <v>0</v>
      </c>
    </row>
    <row r="62" spans="1:30" x14ac:dyDescent="0.35">
      <c r="A62" s="43">
        <v>331</v>
      </c>
      <c r="B62" s="43" t="s">
        <v>46</v>
      </c>
      <c r="C62" s="44">
        <v>1560</v>
      </c>
      <c r="D62" s="45">
        <v>49.84</v>
      </c>
      <c r="E62" s="46">
        <v>31.300160513643657</v>
      </c>
      <c r="F62" s="45">
        <v>1</v>
      </c>
      <c r="G62" s="58">
        <v>50444</v>
      </c>
      <c r="H62" s="45">
        <v>1</v>
      </c>
      <c r="I62" s="45">
        <v>1</v>
      </c>
      <c r="J62" s="48" t="s">
        <v>86</v>
      </c>
      <c r="K62" s="49">
        <v>0.17499999999999999</v>
      </c>
      <c r="L62" s="47">
        <v>20926189.139999997</v>
      </c>
      <c r="M62" s="47">
        <v>3662083.0994999991</v>
      </c>
      <c r="N62" s="47" t="s">
        <v>89</v>
      </c>
      <c r="O62" s="45"/>
      <c r="P62" s="45"/>
      <c r="Q62" s="46"/>
      <c r="R62" s="45"/>
      <c r="S62" s="45" t="s">
        <v>89</v>
      </c>
      <c r="T62" s="45"/>
      <c r="U62" s="46"/>
      <c r="V62" s="49"/>
      <c r="W62" s="50">
        <v>3662083.0994999986</v>
      </c>
      <c r="X62" s="49">
        <v>2.8786421314441608E-2</v>
      </c>
      <c r="Y62" s="47">
        <v>77723.337548992335</v>
      </c>
      <c r="Z62" s="49">
        <v>2.1223804986731258E-2</v>
      </c>
      <c r="AA62" s="47">
        <f t="shared" si="0"/>
        <v>77723.34</v>
      </c>
      <c r="AB62" s="23">
        <v>31548.080000000002</v>
      </c>
      <c r="AC62" s="23">
        <v>22850.73</v>
      </c>
      <c r="AD62" s="23">
        <v>18465.18</v>
      </c>
    </row>
    <row r="63" spans="1:30" x14ac:dyDescent="0.35">
      <c r="A63" s="43">
        <v>343</v>
      </c>
      <c r="B63" s="43" t="s">
        <v>49</v>
      </c>
      <c r="C63" s="44">
        <v>1319</v>
      </c>
      <c r="D63" s="45">
        <v>43.02</v>
      </c>
      <c r="E63" s="46">
        <v>30.660158066015804</v>
      </c>
      <c r="F63" s="45">
        <v>1</v>
      </c>
      <c r="G63" s="58">
        <v>31260</v>
      </c>
      <c r="H63" s="45">
        <v>1</v>
      </c>
      <c r="I63" s="45">
        <v>1</v>
      </c>
      <c r="J63" s="48" t="s">
        <v>86</v>
      </c>
      <c r="K63" s="49">
        <v>0.65269999999999995</v>
      </c>
      <c r="L63" s="47">
        <v>20130691.019999996</v>
      </c>
      <c r="M63" s="47">
        <v>13139302.028753996</v>
      </c>
      <c r="N63" s="47" t="s">
        <v>89</v>
      </c>
      <c r="O63" s="45"/>
      <c r="P63" s="45"/>
      <c r="Q63" s="46"/>
      <c r="R63" s="45"/>
      <c r="S63" s="45" t="s">
        <v>89</v>
      </c>
      <c r="T63" s="45"/>
      <c r="U63" s="46"/>
      <c r="V63" s="49"/>
      <c r="W63" s="50">
        <v>13139302.028753996</v>
      </c>
      <c r="X63" s="49">
        <v>0.10328369774816193</v>
      </c>
      <c r="Y63" s="47">
        <v>278865.98392003728</v>
      </c>
      <c r="Z63" s="49">
        <v>2.1223804986731265E-2</v>
      </c>
      <c r="AA63" s="47">
        <f t="shared" si="0"/>
        <v>278865.98</v>
      </c>
      <c r="AB63" s="23">
        <v>110189.98</v>
      </c>
      <c r="AC63" s="23">
        <v>81258.039999999994</v>
      </c>
      <c r="AD63" s="23">
        <v>66144.25</v>
      </c>
    </row>
    <row r="64" spans="1:30" x14ac:dyDescent="0.35">
      <c r="A64" s="43">
        <v>603</v>
      </c>
      <c r="B64" s="43" t="s">
        <v>51</v>
      </c>
      <c r="C64" s="44">
        <v>1146</v>
      </c>
      <c r="D64" s="45">
        <v>49.7</v>
      </c>
      <c r="E64" s="46">
        <v>23.058350100603619</v>
      </c>
      <c r="F64" s="45">
        <v>1</v>
      </c>
      <c r="G64" s="58">
        <v>30561</v>
      </c>
      <c r="H64" s="45">
        <v>1</v>
      </c>
      <c r="I64" s="45">
        <v>1</v>
      </c>
      <c r="J64" s="48" t="s">
        <v>86</v>
      </c>
      <c r="K64" s="49">
        <v>0.61899999999999999</v>
      </c>
      <c r="L64" s="47">
        <v>17400551.630000003</v>
      </c>
      <c r="M64" s="47">
        <v>10770941.458970001</v>
      </c>
      <c r="N64" s="47" t="s">
        <v>89</v>
      </c>
      <c r="O64" s="45"/>
      <c r="P64" s="45"/>
      <c r="Q64" s="46"/>
      <c r="R64" s="45"/>
      <c r="S64" s="45" t="s">
        <v>89</v>
      </c>
      <c r="T64" s="45"/>
      <c r="U64" s="46"/>
      <c r="V64" s="49"/>
      <c r="W64" s="50">
        <v>10770941.458970001</v>
      </c>
      <c r="X64" s="49">
        <v>8.4666800388399258E-2</v>
      </c>
      <c r="Y64" s="47">
        <v>228600.36104867799</v>
      </c>
      <c r="Z64" s="49">
        <v>2.1223804986731262E-2</v>
      </c>
      <c r="AA64" s="47">
        <f t="shared" si="0"/>
        <v>228600.36</v>
      </c>
      <c r="AB64" s="23">
        <v>93982.33</v>
      </c>
      <c r="AC64" s="23">
        <v>72937.539999999994</v>
      </c>
      <c r="AD64" s="23">
        <v>60145.01</v>
      </c>
    </row>
    <row r="65" spans="1:30" x14ac:dyDescent="0.35">
      <c r="A65" s="43">
        <v>610</v>
      </c>
      <c r="B65" s="43" t="s">
        <v>53</v>
      </c>
      <c r="C65" s="44">
        <v>2282</v>
      </c>
      <c r="D65" s="45">
        <v>73.8</v>
      </c>
      <c r="E65" s="46">
        <v>30.921409214092144</v>
      </c>
      <c r="F65" s="45">
        <v>1</v>
      </c>
      <c r="G65" s="58">
        <v>42284</v>
      </c>
      <c r="H65" s="45">
        <v>1</v>
      </c>
      <c r="I65" s="45">
        <v>1</v>
      </c>
      <c r="J65" s="48" t="s">
        <v>86</v>
      </c>
      <c r="K65" s="49">
        <v>0.47700000000000004</v>
      </c>
      <c r="L65" s="47">
        <v>29646112.5</v>
      </c>
      <c r="M65" s="47">
        <v>14141195.662500001</v>
      </c>
      <c r="N65" s="47" t="s">
        <v>89</v>
      </c>
      <c r="O65" s="45"/>
      <c r="P65" s="45"/>
      <c r="Q65" s="46"/>
      <c r="R65" s="45"/>
      <c r="S65" s="45" t="s">
        <v>89</v>
      </c>
      <c r="T65" s="45"/>
      <c r="U65" s="46"/>
      <c r="V65" s="49"/>
      <c r="W65" s="50">
        <v>14141195.662500001</v>
      </c>
      <c r="X65" s="49">
        <v>0.11115925148892963</v>
      </c>
      <c r="Y65" s="47">
        <v>300129.97902011004</v>
      </c>
      <c r="Z65" s="49">
        <v>2.1223804986731262E-2</v>
      </c>
      <c r="AA65" s="47">
        <f t="shared" si="0"/>
        <v>300129.98</v>
      </c>
      <c r="AB65" s="23">
        <v>121855.65</v>
      </c>
      <c r="AC65" s="23">
        <v>89702.05</v>
      </c>
      <c r="AD65" s="23">
        <v>78181.7</v>
      </c>
    </row>
    <row r="66" spans="1:30" x14ac:dyDescent="0.35">
      <c r="A66" s="43">
        <v>615</v>
      </c>
      <c r="B66" s="43" t="s">
        <v>54</v>
      </c>
      <c r="C66" s="44">
        <v>1746</v>
      </c>
      <c r="D66" s="45">
        <v>74.08</v>
      </c>
      <c r="E66" s="46">
        <v>23.569114470842333</v>
      </c>
      <c r="F66" s="45">
        <v>1</v>
      </c>
      <c r="G66" s="58">
        <v>28005</v>
      </c>
      <c r="H66" s="45">
        <v>1</v>
      </c>
      <c r="I66" s="45">
        <v>1</v>
      </c>
      <c r="J66" s="48" t="s">
        <v>86</v>
      </c>
      <c r="K66" s="49">
        <v>0.69700000000000006</v>
      </c>
      <c r="L66" s="47">
        <v>27758995.789999995</v>
      </c>
      <c r="M66" s="47">
        <v>19348020.06563</v>
      </c>
      <c r="N66" s="47" t="s">
        <v>89</v>
      </c>
      <c r="O66" s="45"/>
      <c r="P66" s="45"/>
      <c r="Q66" s="46"/>
      <c r="R66" s="45"/>
      <c r="S66" s="45" t="s">
        <v>89</v>
      </c>
      <c r="T66" s="45"/>
      <c r="U66" s="46"/>
      <c r="V66" s="49"/>
      <c r="W66" s="50">
        <v>19348020.06563</v>
      </c>
      <c r="X66" s="49">
        <v>0.15208837213047943</v>
      </c>
      <c r="Y66" s="47">
        <v>410638.60475229449</v>
      </c>
      <c r="Z66" s="49">
        <v>2.1223804986731262E-2</v>
      </c>
      <c r="AA66" s="47">
        <f t="shared" si="0"/>
        <v>410638.6</v>
      </c>
      <c r="AB66" s="23">
        <v>163224.89000000001</v>
      </c>
      <c r="AC66" s="23">
        <v>113416.26</v>
      </c>
      <c r="AD66" s="23">
        <v>97445.86</v>
      </c>
    </row>
    <row r="67" spans="1:30" x14ac:dyDescent="0.35">
      <c r="A67" s="43">
        <v>674</v>
      </c>
      <c r="B67" s="43" t="s">
        <v>62</v>
      </c>
      <c r="C67" s="44">
        <v>947</v>
      </c>
      <c r="D67" s="45">
        <v>43.92</v>
      </c>
      <c r="E67" s="46">
        <v>21.561930783242257</v>
      </c>
      <c r="F67" s="45">
        <v>1</v>
      </c>
      <c r="G67" s="58">
        <v>30863</v>
      </c>
      <c r="H67" s="45">
        <v>1</v>
      </c>
      <c r="I67" s="45">
        <v>1</v>
      </c>
      <c r="J67" s="48" t="s">
        <v>86</v>
      </c>
      <c r="K67" s="49">
        <v>0.50659999999999994</v>
      </c>
      <c r="L67" s="47">
        <v>14525789.259999998</v>
      </c>
      <c r="M67" s="47">
        <v>7358764.8391159978</v>
      </c>
      <c r="N67" s="47" t="s">
        <v>89</v>
      </c>
      <c r="O67" s="45"/>
      <c r="P67" s="45"/>
      <c r="Q67" s="46"/>
      <c r="R67" s="45"/>
      <c r="S67" s="45" t="s">
        <v>89</v>
      </c>
      <c r="T67" s="45"/>
      <c r="U67" s="46"/>
      <c r="V67" s="49"/>
      <c r="W67" s="50">
        <v>7358764.8391159978</v>
      </c>
      <c r="X67" s="49">
        <v>5.7844811069856582E-2</v>
      </c>
      <c r="Y67" s="47">
        <v>156180.98988861279</v>
      </c>
      <c r="Z67" s="49">
        <v>2.1223804986731262E-2</v>
      </c>
      <c r="AA67" s="47">
        <f t="shared" si="0"/>
        <v>156180.99</v>
      </c>
      <c r="AB67" s="23">
        <v>69708.490000000005</v>
      </c>
      <c r="AC67" s="23">
        <v>48339.93</v>
      </c>
      <c r="AD67" s="23">
        <v>44972.98</v>
      </c>
    </row>
    <row r="68" spans="1:30" x14ac:dyDescent="0.35">
      <c r="A68" s="43">
        <v>720</v>
      </c>
      <c r="B68" s="43" t="s">
        <v>68</v>
      </c>
      <c r="C68" s="44">
        <v>1338</v>
      </c>
      <c r="D68" s="45">
        <v>56.129999999999995</v>
      </c>
      <c r="E68" s="46">
        <v>23.837520042757884</v>
      </c>
      <c r="F68" s="45">
        <v>1</v>
      </c>
      <c r="G68" s="58">
        <v>34471</v>
      </c>
      <c r="H68" s="45">
        <v>1</v>
      </c>
      <c r="I68" s="45">
        <v>1</v>
      </c>
      <c r="J68" s="48" t="s">
        <v>86</v>
      </c>
      <c r="K68" s="49">
        <v>0.58040000000000003</v>
      </c>
      <c r="L68" s="47">
        <v>19090731.800000001</v>
      </c>
      <c r="M68" s="47">
        <v>11080260.736720001</v>
      </c>
      <c r="N68" s="47" t="s">
        <v>89</v>
      </c>
      <c r="O68" s="45"/>
      <c r="P68" s="45"/>
      <c r="Q68" s="46"/>
      <c r="R68" s="45"/>
      <c r="S68" s="45" t="s">
        <v>89</v>
      </c>
      <c r="T68" s="45"/>
      <c r="U68" s="46"/>
      <c r="V68" s="49"/>
      <c r="W68" s="50">
        <v>11080260.736720001</v>
      </c>
      <c r="X68" s="49">
        <v>8.7098256695659459E-2</v>
      </c>
      <c r="Y68" s="47">
        <v>235165.29307828055</v>
      </c>
      <c r="Z68" s="49">
        <v>2.1223804986731262E-2</v>
      </c>
      <c r="AA68" s="47">
        <f t="shared" si="0"/>
        <v>235165.29</v>
      </c>
      <c r="AB68" s="23">
        <v>92798.25</v>
      </c>
      <c r="AC68" s="23">
        <v>63992.22</v>
      </c>
      <c r="AD68" s="23">
        <v>57746.89</v>
      </c>
    </row>
    <row r="69" spans="1:30" x14ac:dyDescent="0.35">
      <c r="A69" s="43">
        <v>760</v>
      </c>
      <c r="B69" s="43" t="s">
        <v>73</v>
      </c>
      <c r="C69" s="44">
        <v>1634.00000001634</v>
      </c>
      <c r="D69" s="45">
        <v>49.33</v>
      </c>
      <c r="E69" s="46">
        <v>33.123859720582608</v>
      </c>
      <c r="F69" s="45">
        <v>1</v>
      </c>
      <c r="G69" s="58">
        <v>46832</v>
      </c>
      <c r="H69" s="45">
        <v>1</v>
      </c>
      <c r="I69" s="45">
        <v>1</v>
      </c>
      <c r="J69" s="48" t="s">
        <v>86</v>
      </c>
      <c r="K69" s="49">
        <v>0.33520000000000005</v>
      </c>
      <c r="L69" s="47">
        <v>24399125.516533989</v>
      </c>
      <c r="M69" s="47">
        <v>8178586.8731421949</v>
      </c>
      <c r="N69" s="47" t="s">
        <v>89</v>
      </c>
      <c r="O69" s="45"/>
      <c r="P69" s="45"/>
      <c r="Q69" s="46"/>
      <c r="R69" s="45"/>
      <c r="S69" s="45" t="s">
        <v>89</v>
      </c>
      <c r="T69" s="45"/>
      <c r="U69" s="46"/>
      <c r="V69" s="49"/>
      <c r="W69" s="50">
        <v>8178586.8731421949</v>
      </c>
      <c r="X69" s="49">
        <v>6.4289160319485242E-2</v>
      </c>
      <c r="Y69" s="47">
        <v>173580.73286261017</v>
      </c>
      <c r="Z69" s="49">
        <v>2.1223804986731262E-2</v>
      </c>
      <c r="AA69" s="47">
        <f t="shared" ref="AA69:AA73" si="1">ROUND(P69+Q69+U69+Y69,2)</f>
        <v>173580.73</v>
      </c>
      <c r="AB69" s="23">
        <v>71202.52</v>
      </c>
      <c r="AC69" s="23">
        <v>58972.01</v>
      </c>
      <c r="AD69" s="23">
        <v>47951.8</v>
      </c>
    </row>
    <row r="70" spans="1:30" x14ac:dyDescent="0.35">
      <c r="A70" s="43">
        <v>767</v>
      </c>
      <c r="B70" s="43" t="s">
        <v>76</v>
      </c>
      <c r="C70" s="44">
        <v>1484.0000000000002</v>
      </c>
      <c r="D70" s="45">
        <v>42.68</v>
      </c>
      <c r="E70" s="46">
        <v>34.770384254920344</v>
      </c>
      <c r="F70" s="45">
        <v>1</v>
      </c>
      <c r="G70" s="58">
        <v>36595</v>
      </c>
      <c r="H70" s="45">
        <v>1</v>
      </c>
      <c r="I70" s="45">
        <v>1</v>
      </c>
      <c r="J70" s="48" t="s">
        <v>86</v>
      </c>
      <c r="K70" s="49">
        <v>0.47570000000000001</v>
      </c>
      <c r="L70" s="47">
        <v>22391801.729999993</v>
      </c>
      <c r="M70" s="47">
        <v>10651780.082960997</v>
      </c>
      <c r="N70" s="47" t="s">
        <v>89</v>
      </c>
      <c r="O70" s="45"/>
      <c r="P70" s="45"/>
      <c r="Q70" s="46"/>
      <c r="R70" s="45"/>
      <c r="S70" s="45" t="s">
        <v>89</v>
      </c>
      <c r="T70" s="45"/>
      <c r="U70" s="46"/>
      <c r="V70" s="49"/>
      <c r="W70" s="50">
        <v>10651780.082960997</v>
      </c>
      <c r="X70" s="49">
        <v>8.3730112311967531E-2</v>
      </c>
      <c r="Y70" s="47">
        <v>226071.30324231234</v>
      </c>
      <c r="Z70" s="49">
        <v>2.1223804986731262E-2</v>
      </c>
      <c r="AA70" s="47">
        <f t="shared" si="1"/>
        <v>226071.3</v>
      </c>
      <c r="AB70" s="23">
        <v>0</v>
      </c>
      <c r="AC70" s="23">
        <v>0</v>
      </c>
      <c r="AD70" s="23">
        <v>0</v>
      </c>
    </row>
    <row r="71" spans="1:30" x14ac:dyDescent="0.35">
      <c r="A71" s="43">
        <v>778</v>
      </c>
      <c r="B71" s="43" t="s">
        <v>78</v>
      </c>
      <c r="C71" s="44">
        <v>1110</v>
      </c>
      <c r="D71" s="45">
        <v>48.04</v>
      </c>
      <c r="E71" s="46">
        <v>23.105745212323065</v>
      </c>
      <c r="F71" s="45">
        <v>1</v>
      </c>
      <c r="G71" s="58">
        <v>35358</v>
      </c>
      <c r="H71" s="45">
        <v>1</v>
      </c>
      <c r="I71" s="45">
        <v>1</v>
      </c>
      <c r="J71" s="48" t="s">
        <v>86</v>
      </c>
      <c r="K71" s="49">
        <v>0.57650000000000001</v>
      </c>
      <c r="L71" s="47">
        <v>16750016.709999999</v>
      </c>
      <c r="M71" s="47">
        <v>9656384.6333149988</v>
      </c>
      <c r="N71" s="47" t="s">
        <v>89</v>
      </c>
      <c r="O71" s="45"/>
      <c r="P71" s="45"/>
      <c r="Q71" s="46"/>
      <c r="R71" s="45"/>
      <c r="S71" s="45" t="s">
        <v>89</v>
      </c>
      <c r="T71" s="45"/>
      <c r="U71" s="46"/>
      <c r="V71" s="49"/>
      <c r="W71" s="50">
        <v>9656384.6333149988</v>
      </c>
      <c r="X71" s="49">
        <v>7.5905638642350365E-2</v>
      </c>
      <c r="Y71" s="47">
        <v>204945.22433434601</v>
      </c>
      <c r="Z71" s="49">
        <v>2.1223804986731265E-2</v>
      </c>
      <c r="AA71" s="47">
        <f t="shared" si="1"/>
        <v>204945.22</v>
      </c>
      <c r="AB71" s="23">
        <v>82551.58</v>
      </c>
      <c r="AC71" s="23">
        <v>64586.48</v>
      </c>
      <c r="AD71" s="23">
        <v>54177.29</v>
      </c>
    </row>
    <row r="72" spans="1:30" x14ac:dyDescent="0.35">
      <c r="A72" s="13">
        <v>89</v>
      </c>
      <c r="B72" s="13" t="s">
        <v>18</v>
      </c>
      <c r="C72" s="14">
        <v>438</v>
      </c>
      <c r="D72" s="15">
        <v>26.81</v>
      </c>
      <c r="E72" s="16">
        <v>16.337187616560986</v>
      </c>
      <c r="F72" s="15">
        <v>1</v>
      </c>
      <c r="G72" s="59">
        <v>66597</v>
      </c>
      <c r="H72" s="15">
        <v>0</v>
      </c>
      <c r="I72" s="15">
        <v>0</v>
      </c>
      <c r="J72" s="17" t="s">
        <v>87</v>
      </c>
      <c r="K72" s="18">
        <v>0.17499999999999999</v>
      </c>
      <c r="L72" s="22">
        <v>6660865.3400000008</v>
      </c>
      <c r="M72" s="22">
        <v>1165651.4345</v>
      </c>
      <c r="N72" s="22" t="s">
        <v>89</v>
      </c>
      <c r="O72" s="15"/>
      <c r="P72" s="15"/>
      <c r="Q72" s="16"/>
      <c r="R72" s="15"/>
      <c r="S72" s="15" t="s">
        <v>89</v>
      </c>
      <c r="T72" s="15"/>
      <c r="U72" s="16"/>
      <c r="V72" s="18"/>
      <c r="W72" s="15" t="s">
        <v>89</v>
      </c>
      <c r="X72" s="18"/>
      <c r="Y72" s="15"/>
      <c r="Z72" s="18"/>
      <c r="AA72" s="22">
        <f t="shared" si="1"/>
        <v>0</v>
      </c>
      <c r="AB72" s="23">
        <v>0</v>
      </c>
      <c r="AC72" s="23">
        <v>0</v>
      </c>
      <c r="AD72" s="23">
        <v>17003.84</v>
      </c>
    </row>
    <row r="73" spans="1:30" x14ac:dyDescent="0.35">
      <c r="A73" s="13">
        <v>154</v>
      </c>
      <c r="B73" s="13" t="s">
        <v>27</v>
      </c>
      <c r="C73" s="14">
        <v>101</v>
      </c>
      <c r="D73" s="15">
        <v>22.81</v>
      </c>
      <c r="E73" s="16">
        <v>4.4278825076720736</v>
      </c>
      <c r="F73" s="15">
        <v>1</v>
      </c>
      <c r="G73" s="59">
        <v>60032</v>
      </c>
      <c r="H73" s="15">
        <v>0</v>
      </c>
      <c r="I73" s="15">
        <v>0</v>
      </c>
      <c r="J73" s="17" t="s">
        <v>87</v>
      </c>
      <c r="K73" s="18">
        <v>0.17499999999999999</v>
      </c>
      <c r="L73" s="22">
        <v>1255147.3</v>
      </c>
      <c r="M73" s="22">
        <v>219650.7775</v>
      </c>
      <c r="N73" s="22" t="s">
        <v>89</v>
      </c>
      <c r="O73" s="18"/>
      <c r="P73" s="18"/>
      <c r="Q73" s="16"/>
      <c r="R73" s="18"/>
      <c r="S73" s="15" t="s">
        <v>89</v>
      </c>
      <c r="T73" s="15"/>
      <c r="U73" s="15"/>
      <c r="V73" s="15"/>
      <c r="W73" s="15" t="s">
        <v>89</v>
      </c>
      <c r="X73" s="15"/>
      <c r="Y73" s="15"/>
      <c r="Z73" s="15"/>
      <c r="AA73" s="22">
        <f t="shared" si="1"/>
        <v>0</v>
      </c>
      <c r="AB73" s="23">
        <v>15845.79</v>
      </c>
      <c r="AC73" s="23">
        <v>10056.02</v>
      </c>
      <c r="AD73" s="23">
        <v>0</v>
      </c>
    </row>
    <row r="74" spans="1:30" x14ac:dyDescent="0.35">
      <c r="C74" s="2">
        <f>SUM(C4:C73)</f>
        <v>42507.000000020591</v>
      </c>
      <c r="AA74" s="23">
        <f>SUM(AA4:AA71)</f>
        <v>15000000.000000007</v>
      </c>
    </row>
  </sheetData>
  <autoFilter ref="A3:AD74" xr:uid="{7D70A068-354C-41C8-8D99-4C5F8B9B3589}">
    <sortState xmlns:xlrd2="http://schemas.microsoft.com/office/spreadsheetml/2017/richdata2" ref="A4:AD73">
      <sortCondition ref="J4:J73"/>
      <sortCondition ref="A4:A73"/>
    </sortState>
  </autoFilter>
  <mergeCells count="2">
    <mergeCell ref="E2:F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FY2024 Rural School Aid</dc:title>
  <dc:creator>DESE</dc:creator>
  <cp:lastModifiedBy>Zou, Dong (EOE)</cp:lastModifiedBy>
  <dcterms:created xsi:type="dcterms:W3CDTF">2022-08-23T15:23:11Z</dcterms:created>
  <dcterms:modified xsi:type="dcterms:W3CDTF">2023-10-17T14:07:10Z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Oct 17 2023 12:00AM</vt:lpwstr>
  </property>
</Properties>
</file>