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12\SCTASK0645800\"/>
    </mc:Choice>
  </mc:AlternateContent>
  <xr:revisionPtr revIDLastSave="0" documentId="13_ncr:1_{78EF8563-E9E6-4067-9D76-C8C6ECBFE50F}" xr6:coauthVersionLast="47" xr6:coauthVersionMax="47" xr10:uidLastSave="{00000000-0000-0000-0000-000000000000}"/>
  <bookViews>
    <workbookView xWindow="2895" yWindow="2895" windowWidth="38700" windowHeight="15225" xr2:uid="{593FDA11-F2A8-437F-ADD2-DDD661C97126}"/>
  </bookViews>
  <sheets>
    <sheet name="FY25_RuralAid" sheetId="12" r:id="rId1"/>
    <sheet name="NetAGI_Orig" sheetId="9" state="hidden" r:id="rId2"/>
    <sheet name="prior year distributions" sheetId="5" state="hidden" r:id="rId3"/>
    <sheet name="Pioneer Valley and Warwick" sheetId="7" state="hidden" r:id="rId4"/>
  </sheets>
  <definedNames>
    <definedName name="_xlnm._FilterDatabase" localSheetId="0" hidden="1">FY25_RuralAid!$A$2:$AB$67</definedName>
    <definedName name="_xlnm._FilterDatabase" localSheetId="1" hidden="1">NetAGI_Orig!$K$3:$K$358</definedName>
    <definedName name="_xlnm._FilterDatabase" localSheetId="2" hidden="1">'prior year distributions'!$O$2:$R$2</definedName>
    <definedName name="chap70">#REF!</definedName>
    <definedName name="NetAG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9" i="12" l="1"/>
  <c r="AD68" i="12"/>
  <c r="AD67" i="12"/>
  <c r="AD66" i="12"/>
  <c r="AD65" i="12"/>
  <c r="AD64" i="12"/>
  <c r="AD63" i="12"/>
  <c r="AD62" i="12"/>
  <c r="AD61" i="12"/>
  <c r="AD60" i="12"/>
  <c r="AD59" i="12"/>
  <c r="AD58" i="12"/>
  <c r="AD57" i="12"/>
  <c r="AD56" i="12"/>
  <c r="AD55" i="12"/>
  <c r="AD54" i="12"/>
  <c r="AD53" i="12"/>
  <c r="AD52" i="12"/>
  <c r="AD51" i="12"/>
  <c r="AD50" i="12"/>
  <c r="AD49" i="12"/>
  <c r="AD48" i="12"/>
  <c r="AD47" i="12"/>
  <c r="AD46" i="12"/>
  <c r="AD45" i="12"/>
  <c r="AD44" i="12"/>
  <c r="AD43" i="12"/>
  <c r="AD42" i="12"/>
  <c r="AD41" i="12"/>
  <c r="AD40" i="12"/>
  <c r="AD39" i="12"/>
  <c r="AD38" i="12"/>
  <c r="AD37" i="12"/>
  <c r="AD36" i="12"/>
  <c r="AD35" i="12"/>
  <c r="AD34" i="12"/>
  <c r="AD33" i="12"/>
  <c r="AD32" i="12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4" i="12"/>
  <c r="AD3" i="12"/>
  <c r="Z1" i="12" l="1"/>
  <c r="V1" i="12"/>
  <c r="R1" i="12"/>
  <c r="P1" i="12" l="1"/>
  <c r="T1" i="12"/>
  <c r="X1" i="12"/>
  <c r="F360" i="9" l="1"/>
  <c r="G358" i="9" l="1"/>
  <c r="G357" i="9"/>
  <c r="G356" i="9"/>
  <c r="G355" i="9"/>
  <c r="G354" i="9"/>
  <c r="G353" i="9"/>
  <c r="G352" i="9"/>
  <c r="H352" i="9" s="1"/>
  <c r="G351" i="9"/>
  <c r="H351" i="9" s="1"/>
  <c r="G350" i="9"/>
  <c r="H350" i="9" s="1"/>
  <c r="G349" i="9"/>
  <c r="G348" i="9"/>
  <c r="G347" i="9"/>
  <c r="H347" i="9" s="1"/>
  <c r="G346" i="9"/>
  <c r="H346" i="9" s="1"/>
  <c r="G345" i="9"/>
  <c r="H345" i="9" s="1"/>
  <c r="G344" i="9"/>
  <c r="G343" i="9"/>
  <c r="G342" i="9"/>
  <c r="G341" i="9"/>
  <c r="H341" i="9" s="1"/>
  <c r="G340" i="9"/>
  <c r="H340" i="9" s="1"/>
  <c r="G339" i="9"/>
  <c r="H339" i="9" s="1"/>
  <c r="G338" i="9"/>
  <c r="G337" i="9"/>
  <c r="H337" i="9" s="1"/>
  <c r="G336" i="9"/>
  <c r="H336" i="9" s="1"/>
  <c r="G335" i="9"/>
  <c r="H335" i="9" s="1"/>
  <c r="G334" i="9"/>
  <c r="G333" i="9"/>
  <c r="G332" i="9"/>
  <c r="G331" i="9"/>
  <c r="H331" i="9" s="1"/>
  <c r="G330" i="9"/>
  <c r="H330" i="9" s="1"/>
  <c r="G329" i="9"/>
  <c r="G328" i="9"/>
  <c r="H328" i="9" s="1"/>
  <c r="G327" i="9"/>
  <c r="G326" i="9"/>
  <c r="G325" i="9"/>
  <c r="H325" i="9" s="1"/>
  <c r="G324" i="9"/>
  <c r="H324" i="9" s="1"/>
  <c r="G323" i="9"/>
  <c r="H323" i="9" s="1"/>
  <c r="G322" i="9"/>
  <c r="G321" i="9"/>
  <c r="G320" i="9"/>
  <c r="H320" i="9" s="1"/>
  <c r="G319" i="9"/>
  <c r="H319" i="9" s="1"/>
  <c r="G318" i="9"/>
  <c r="G317" i="9"/>
  <c r="H317" i="9" s="1"/>
  <c r="G316" i="9"/>
  <c r="H316" i="9" s="1"/>
  <c r="G315" i="9"/>
  <c r="G314" i="9"/>
  <c r="G313" i="9"/>
  <c r="H313" i="9" s="1"/>
  <c r="G312" i="9"/>
  <c r="H312" i="9" s="1"/>
  <c r="G311" i="9"/>
  <c r="H311" i="9" s="1"/>
  <c r="G310" i="9"/>
  <c r="G309" i="9"/>
  <c r="G308" i="9"/>
  <c r="H308" i="9" s="1"/>
  <c r="G307" i="9"/>
  <c r="H307" i="9" s="1"/>
  <c r="G306" i="9"/>
  <c r="G305" i="9"/>
  <c r="H305" i="9" s="1"/>
  <c r="G304" i="9"/>
  <c r="H304" i="9" s="1"/>
  <c r="G303" i="9"/>
  <c r="G302" i="9"/>
  <c r="H302" i="9" s="1"/>
  <c r="G301" i="9"/>
  <c r="H301" i="9" s="1"/>
  <c r="G300" i="9"/>
  <c r="H300" i="9" s="1"/>
  <c r="G299" i="9"/>
  <c r="G298" i="9"/>
  <c r="G297" i="9"/>
  <c r="H297" i="9" s="1"/>
  <c r="G296" i="9"/>
  <c r="G295" i="9"/>
  <c r="G294" i="9"/>
  <c r="H294" i="9" s="1"/>
  <c r="G293" i="9"/>
  <c r="G292" i="9"/>
  <c r="H292" i="9" s="1"/>
  <c r="G291" i="9"/>
  <c r="H291" i="9" s="1"/>
  <c r="G290" i="9"/>
  <c r="H290" i="9" s="1"/>
  <c r="G289" i="9"/>
  <c r="H289" i="9" s="1"/>
  <c r="G288" i="9"/>
  <c r="G287" i="9"/>
  <c r="H287" i="9" s="1"/>
  <c r="G286" i="9"/>
  <c r="G285" i="9"/>
  <c r="G284" i="9"/>
  <c r="G283" i="9"/>
  <c r="H283" i="9" s="1"/>
  <c r="G282" i="9"/>
  <c r="H282" i="9" s="1"/>
  <c r="G281" i="9"/>
  <c r="H281" i="9" s="1"/>
  <c r="G280" i="9"/>
  <c r="H280" i="9" s="1"/>
  <c r="G279" i="9"/>
  <c r="G278" i="9"/>
  <c r="G277" i="9"/>
  <c r="G276" i="9"/>
  <c r="H276" i="9" s="1"/>
  <c r="G275" i="9"/>
  <c r="G274" i="9"/>
  <c r="H274" i="9" s="1"/>
  <c r="G273" i="9"/>
  <c r="G272" i="9"/>
  <c r="H272" i="9" s="1"/>
  <c r="G271" i="9"/>
  <c r="G270" i="9"/>
  <c r="H270" i="9" s="1"/>
  <c r="G269" i="9"/>
  <c r="H269" i="9" s="1"/>
  <c r="G268" i="9"/>
  <c r="H268" i="9" s="1"/>
  <c r="G267" i="9"/>
  <c r="H267" i="9" s="1"/>
  <c r="G266" i="9"/>
  <c r="H266" i="9" s="1"/>
  <c r="G265" i="9"/>
  <c r="G264" i="9"/>
  <c r="H264" i="9" s="1"/>
  <c r="G263" i="9"/>
  <c r="G262" i="9"/>
  <c r="G261" i="9"/>
  <c r="H261" i="9" s="1"/>
  <c r="G260" i="9"/>
  <c r="G259" i="9"/>
  <c r="H259" i="9" s="1"/>
  <c r="G258" i="9"/>
  <c r="H258" i="9" s="1"/>
  <c r="G257" i="9"/>
  <c r="H257" i="9" s="1"/>
  <c r="G256" i="9"/>
  <c r="H256" i="9" s="1"/>
  <c r="G255" i="9"/>
  <c r="H255" i="9" s="1"/>
  <c r="G254" i="9"/>
  <c r="G253" i="9"/>
  <c r="G252" i="9"/>
  <c r="G251" i="9"/>
  <c r="G250" i="9"/>
  <c r="H250" i="9" s="1"/>
  <c r="G249" i="9"/>
  <c r="H249" i="9" s="1"/>
  <c r="G248" i="9"/>
  <c r="G247" i="9"/>
  <c r="G246" i="9"/>
  <c r="H246" i="9" s="1"/>
  <c r="G245" i="9"/>
  <c r="H245" i="9" s="1"/>
  <c r="G244" i="9"/>
  <c r="H244" i="9" s="1"/>
  <c r="G243" i="9"/>
  <c r="G242" i="9"/>
  <c r="G241" i="9"/>
  <c r="H241" i="9" s="1"/>
  <c r="G240" i="9"/>
  <c r="G239" i="9"/>
  <c r="H239" i="9" s="1"/>
  <c r="G238" i="9"/>
  <c r="G237" i="9"/>
  <c r="H237" i="9" s="1"/>
  <c r="G236" i="9"/>
  <c r="H236" i="9" s="1"/>
  <c r="G235" i="9"/>
  <c r="G234" i="9"/>
  <c r="H234" i="9" s="1"/>
  <c r="G233" i="9"/>
  <c r="H233" i="9" s="1"/>
  <c r="G232" i="9"/>
  <c r="H232" i="9" s="1"/>
  <c r="G231" i="9"/>
  <c r="G230" i="9"/>
  <c r="H230" i="9" s="1"/>
  <c r="G229" i="9"/>
  <c r="G228" i="9"/>
  <c r="H228" i="9" s="1"/>
  <c r="G227" i="9"/>
  <c r="G226" i="9"/>
  <c r="G225" i="9"/>
  <c r="H225" i="9" s="1"/>
  <c r="G224" i="9"/>
  <c r="G223" i="9"/>
  <c r="G222" i="9"/>
  <c r="H222" i="9" s="1"/>
  <c r="G221" i="9"/>
  <c r="H221" i="9" s="1"/>
  <c r="G220" i="9"/>
  <c r="H220" i="9" s="1"/>
  <c r="G219" i="9"/>
  <c r="G218" i="9"/>
  <c r="G217" i="9"/>
  <c r="G216" i="9"/>
  <c r="H216" i="9" s="1"/>
  <c r="G215" i="9"/>
  <c r="G214" i="9"/>
  <c r="H214" i="9" s="1"/>
  <c r="G213" i="9"/>
  <c r="H213" i="9" s="1"/>
  <c r="G212" i="9"/>
  <c r="G211" i="9"/>
  <c r="H211" i="9" s="1"/>
  <c r="G210" i="9"/>
  <c r="H210" i="9" s="1"/>
  <c r="G209" i="9"/>
  <c r="H209" i="9" s="1"/>
  <c r="G208" i="9"/>
  <c r="H208" i="9" s="1"/>
  <c r="G207" i="9"/>
  <c r="G206" i="9"/>
  <c r="H206" i="9" s="1"/>
  <c r="G205" i="9"/>
  <c r="G204" i="9"/>
  <c r="G203" i="9"/>
  <c r="G202" i="9"/>
  <c r="G201" i="9"/>
  <c r="H201" i="9" s="1"/>
  <c r="G200" i="9"/>
  <c r="H200" i="9" s="1"/>
  <c r="G199" i="9"/>
  <c r="G198" i="9"/>
  <c r="H198" i="9" s="1"/>
  <c r="G197" i="9"/>
  <c r="H197" i="9" s="1"/>
  <c r="G196" i="9"/>
  <c r="H196" i="9" s="1"/>
  <c r="G195" i="9"/>
  <c r="H195" i="9" s="1"/>
  <c r="G194" i="9"/>
  <c r="H194" i="9" s="1"/>
  <c r="G193" i="9"/>
  <c r="G192" i="9"/>
  <c r="G191" i="9"/>
  <c r="G190" i="9"/>
  <c r="H190" i="9" s="1"/>
  <c r="G189" i="9"/>
  <c r="H189" i="9" s="1"/>
  <c r="G188" i="9"/>
  <c r="H188" i="9" s="1"/>
  <c r="G187" i="9"/>
  <c r="G186" i="9"/>
  <c r="H186" i="9" s="1"/>
  <c r="G185" i="9"/>
  <c r="H185" i="9" s="1"/>
  <c r="G184" i="9"/>
  <c r="H184" i="9" s="1"/>
  <c r="G183" i="9"/>
  <c r="G182" i="9"/>
  <c r="G181" i="9"/>
  <c r="G180" i="9"/>
  <c r="H180" i="9" s="1"/>
  <c r="G179" i="9"/>
  <c r="H179" i="9" s="1"/>
  <c r="G178" i="9"/>
  <c r="G177" i="9"/>
  <c r="H177" i="9" s="1"/>
  <c r="G176" i="9"/>
  <c r="G175" i="9"/>
  <c r="H175" i="9" s="1"/>
  <c r="G174" i="9"/>
  <c r="H174" i="9" s="1"/>
  <c r="G173" i="9"/>
  <c r="H173" i="9" s="1"/>
  <c r="G172" i="9"/>
  <c r="H172" i="9" s="1"/>
  <c r="G171" i="9"/>
  <c r="G170" i="9"/>
  <c r="H170" i="9" s="1"/>
  <c r="G169" i="9"/>
  <c r="G168" i="9"/>
  <c r="H168" i="9" s="1"/>
  <c r="G167" i="9"/>
  <c r="G166" i="9"/>
  <c r="G165" i="9"/>
  <c r="H165" i="9" s="1"/>
  <c r="G164" i="9"/>
  <c r="H164" i="9" s="1"/>
  <c r="G163" i="9"/>
  <c r="H163" i="9" s="1"/>
  <c r="G162" i="9"/>
  <c r="H162" i="9" s="1"/>
  <c r="G161" i="9"/>
  <c r="H161" i="9" s="1"/>
  <c r="G160" i="9"/>
  <c r="G159" i="9"/>
  <c r="G158" i="9"/>
  <c r="H158" i="9" s="1"/>
  <c r="G157" i="9"/>
  <c r="H157" i="9" s="1"/>
  <c r="G156" i="9"/>
  <c r="H156" i="9" s="1"/>
  <c r="G155" i="9"/>
  <c r="G154" i="9"/>
  <c r="H154" i="9" s="1"/>
  <c r="G153" i="9"/>
  <c r="H153" i="9" s="1"/>
  <c r="G152" i="9"/>
  <c r="G151" i="9"/>
  <c r="H151" i="9" s="1"/>
  <c r="G150" i="9"/>
  <c r="H150" i="9" s="1"/>
  <c r="G149" i="9"/>
  <c r="H149" i="9" s="1"/>
  <c r="G148" i="9"/>
  <c r="G147" i="9"/>
  <c r="H147" i="9" s="1"/>
  <c r="G146" i="9"/>
  <c r="H146" i="9" s="1"/>
  <c r="G145" i="9"/>
  <c r="H145" i="9" s="1"/>
  <c r="G144" i="9"/>
  <c r="H144" i="9" s="1"/>
  <c r="G143" i="9"/>
  <c r="H143" i="9" s="1"/>
  <c r="G142" i="9"/>
  <c r="G141" i="9"/>
  <c r="G140" i="9"/>
  <c r="H140" i="9" s="1"/>
  <c r="G139" i="9"/>
  <c r="H139" i="9" s="1"/>
  <c r="G138" i="9"/>
  <c r="H138" i="9" s="1"/>
  <c r="G137" i="9"/>
  <c r="G136" i="9"/>
  <c r="G135" i="9"/>
  <c r="G134" i="9"/>
  <c r="H134" i="9" s="1"/>
  <c r="G133" i="9"/>
  <c r="H133" i="9" s="1"/>
  <c r="G132" i="9"/>
  <c r="H132" i="9" s="1"/>
  <c r="G131" i="9"/>
  <c r="G130" i="9"/>
  <c r="G129" i="9"/>
  <c r="H129" i="9" s="1"/>
  <c r="G128" i="9"/>
  <c r="H128" i="9" s="1"/>
  <c r="G127" i="9"/>
  <c r="H127" i="9" s="1"/>
  <c r="G126" i="9"/>
  <c r="G125" i="9"/>
  <c r="G124" i="9"/>
  <c r="H124" i="9" s="1"/>
  <c r="G123" i="9"/>
  <c r="G122" i="9"/>
  <c r="H122" i="9" s="1"/>
  <c r="G121" i="9"/>
  <c r="H121" i="9" s="1"/>
  <c r="G120" i="9"/>
  <c r="H120" i="9" s="1"/>
  <c r="G119" i="9"/>
  <c r="G118" i="9"/>
  <c r="H118" i="9" s="1"/>
  <c r="G117" i="9"/>
  <c r="H117" i="9" s="1"/>
  <c r="G116" i="9"/>
  <c r="H116" i="9" s="1"/>
  <c r="G115" i="9"/>
  <c r="H115" i="9" s="1"/>
  <c r="G114" i="9"/>
  <c r="G113" i="9"/>
  <c r="G112" i="9"/>
  <c r="H112" i="9" s="1"/>
  <c r="G111" i="9"/>
  <c r="H111" i="9" s="1"/>
  <c r="G110" i="9"/>
  <c r="H110" i="9" s="1"/>
  <c r="G109" i="9"/>
  <c r="G108" i="9"/>
  <c r="G107" i="9"/>
  <c r="H107" i="9" s="1"/>
  <c r="G106" i="9"/>
  <c r="H106" i="9" s="1"/>
  <c r="G105" i="9"/>
  <c r="H105" i="9" s="1"/>
  <c r="G104" i="9"/>
  <c r="G103" i="9"/>
  <c r="H103" i="9" s="1"/>
  <c r="G102" i="9"/>
  <c r="H102" i="9" s="1"/>
  <c r="G101" i="9"/>
  <c r="G100" i="9"/>
  <c r="H100" i="9" s="1"/>
  <c r="G99" i="9"/>
  <c r="G98" i="9"/>
  <c r="G97" i="9"/>
  <c r="H97" i="9" s="1"/>
  <c r="G96" i="9"/>
  <c r="H96" i="9" s="1"/>
  <c r="G95" i="9"/>
  <c r="H95" i="9" s="1"/>
  <c r="G94" i="9"/>
  <c r="H94" i="9" s="1"/>
  <c r="G93" i="9"/>
  <c r="G92" i="9"/>
  <c r="H92" i="9" s="1"/>
  <c r="G91" i="9"/>
  <c r="H91" i="9" s="1"/>
  <c r="G90" i="9"/>
  <c r="G89" i="9"/>
  <c r="H89" i="9" s="1"/>
  <c r="G88" i="9"/>
  <c r="G87" i="9"/>
  <c r="G86" i="9"/>
  <c r="H86" i="9" s="1"/>
  <c r="G85" i="9"/>
  <c r="H85" i="9" s="1"/>
  <c r="G84" i="9"/>
  <c r="H84" i="9" s="1"/>
  <c r="G83" i="9"/>
  <c r="H83" i="9" s="1"/>
  <c r="G82" i="9"/>
  <c r="G81" i="9"/>
  <c r="H81" i="9" s="1"/>
  <c r="G80" i="9"/>
  <c r="H80" i="9" s="1"/>
  <c r="G79" i="9"/>
  <c r="G78" i="9"/>
  <c r="G77" i="9"/>
  <c r="H77" i="9" s="1"/>
  <c r="G76" i="9"/>
  <c r="H76" i="9" s="1"/>
  <c r="G75" i="9"/>
  <c r="G74" i="9"/>
  <c r="H74" i="9" s="1"/>
  <c r="G73" i="9"/>
  <c r="H73" i="9" s="1"/>
  <c r="G72" i="9"/>
  <c r="H72" i="9" s="1"/>
  <c r="G71" i="9"/>
  <c r="G70" i="9"/>
  <c r="G69" i="9"/>
  <c r="G68" i="9"/>
  <c r="H68" i="9" s="1"/>
  <c r="G67" i="9"/>
  <c r="H67" i="9" s="1"/>
  <c r="G66" i="9"/>
  <c r="G65" i="9"/>
  <c r="H65" i="9" s="1"/>
  <c r="G64" i="9"/>
  <c r="G63" i="9"/>
  <c r="H63" i="9" s="1"/>
  <c r="G62" i="9"/>
  <c r="H62" i="9" s="1"/>
  <c r="G61" i="9"/>
  <c r="H61" i="9" s="1"/>
  <c r="G60" i="9"/>
  <c r="H60" i="9" s="1"/>
  <c r="G59" i="9"/>
  <c r="G58" i="9"/>
  <c r="G57" i="9"/>
  <c r="H57" i="9" s="1"/>
  <c r="G56" i="9"/>
  <c r="G55" i="9"/>
  <c r="G54" i="9"/>
  <c r="H54" i="9" s="1"/>
  <c r="G53" i="9"/>
  <c r="H53" i="9" s="1"/>
  <c r="G52" i="9"/>
  <c r="H52" i="9" s="1"/>
  <c r="G51" i="9"/>
  <c r="H51" i="9" s="1"/>
  <c r="G50" i="9"/>
  <c r="G49" i="9"/>
  <c r="G48" i="9"/>
  <c r="G47" i="9"/>
  <c r="H47" i="9" s="1"/>
  <c r="G46" i="9"/>
  <c r="H46" i="9" s="1"/>
  <c r="G45" i="9"/>
  <c r="G44" i="9"/>
  <c r="G43" i="9"/>
  <c r="G42" i="9"/>
  <c r="H42" i="9" s="1"/>
  <c r="G41" i="9"/>
  <c r="G40" i="9"/>
  <c r="H40" i="9" s="1"/>
  <c r="G39" i="9"/>
  <c r="G38" i="9"/>
  <c r="G37" i="9"/>
  <c r="H37" i="9" s="1"/>
  <c r="G36" i="9"/>
  <c r="H36" i="9" s="1"/>
  <c r="G35" i="9"/>
  <c r="H35" i="9" s="1"/>
  <c r="G34" i="9"/>
  <c r="G33" i="9"/>
  <c r="H33" i="9" s="1"/>
  <c r="G32" i="9"/>
  <c r="H32" i="9" s="1"/>
  <c r="G31" i="9"/>
  <c r="H31" i="9" s="1"/>
  <c r="G30" i="9"/>
  <c r="G29" i="9"/>
  <c r="G28" i="9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G20" i="9"/>
  <c r="H20" i="9" s="1"/>
  <c r="G19" i="9"/>
  <c r="G18" i="9"/>
  <c r="H18" i="9" s="1"/>
  <c r="G17" i="9"/>
  <c r="H17" i="9" s="1"/>
  <c r="G16" i="9"/>
  <c r="H16" i="9" s="1"/>
  <c r="G15" i="9"/>
  <c r="G14" i="9"/>
  <c r="G13" i="9"/>
  <c r="H13" i="9" s="1"/>
  <c r="G12" i="9"/>
  <c r="H12" i="9" s="1"/>
  <c r="G11" i="9"/>
  <c r="H11" i="9" s="1"/>
  <c r="G10" i="9"/>
  <c r="G9" i="9"/>
  <c r="G8" i="9"/>
  <c r="G7" i="9"/>
  <c r="G6" i="9"/>
  <c r="H6" i="9" s="1"/>
  <c r="G5" i="9"/>
  <c r="G4" i="9"/>
  <c r="H88" i="9" l="1"/>
  <c r="H99" i="9"/>
  <c r="H41" i="9"/>
  <c r="H279" i="9"/>
  <c r="H34" i="9"/>
  <c r="H5" i="9"/>
  <c r="H8" i="9"/>
  <c r="H69" i="9"/>
  <c r="H182" i="9"/>
  <c r="H277" i="9"/>
  <c r="H298" i="9"/>
  <c r="H333" i="9"/>
  <c r="H9" i="9"/>
  <c r="H48" i="9"/>
  <c r="H59" i="9"/>
  <c r="H114" i="9"/>
  <c r="H125" i="9"/>
  <c r="H171" i="9"/>
  <c r="H183" i="9"/>
  <c r="H207" i="9"/>
  <c r="H219" i="9"/>
  <c r="H278" i="9"/>
  <c r="H288" i="9"/>
  <c r="H322" i="9"/>
  <c r="H10" i="9"/>
  <c r="H38" i="9"/>
  <c r="H82" i="9"/>
  <c r="H126" i="9"/>
  <c r="H187" i="9"/>
  <c r="H199" i="9"/>
  <c r="H223" i="9"/>
  <c r="H235" i="9"/>
  <c r="H247" i="9"/>
  <c r="H314" i="9"/>
  <c r="H326" i="9"/>
  <c r="H338" i="9"/>
  <c r="H348" i="9"/>
  <c r="H14" i="9"/>
  <c r="H108" i="9"/>
  <c r="H119" i="9"/>
  <c r="H130" i="9"/>
  <c r="H141" i="9"/>
  <c r="H152" i="9"/>
  <c r="H176" i="9"/>
  <c r="H212" i="9"/>
  <c r="H224" i="9"/>
  <c r="H248" i="9"/>
  <c r="H260" i="9"/>
  <c r="H293" i="9"/>
  <c r="H303" i="9"/>
  <c r="H315" i="9"/>
  <c r="H327" i="9"/>
  <c r="H349" i="9"/>
  <c r="H4" i="9"/>
  <c r="G360" i="9"/>
  <c r="H360" i="9" s="1"/>
  <c r="H64" i="9"/>
  <c r="H75" i="9"/>
  <c r="H87" i="9"/>
  <c r="H98" i="9"/>
  <c r="H109" i="9"/>
  <c r="H131" i="9"/>
  <c r="H142" i="9"/>
  <c r="H43" i="9"/>
  <c r="H166" i="9"/>
  <c r="H178" i="9"/>
  <c r="H202" i="9"/>
  <c r="H226" i="9"/>
  <c r="H238" i="9"/>
  <c r="H262" i="9"/>
  <c r="H273" i="9"/>
  <c r="H284" i="9"/>
  <c r="H295" i="9"/>
  <c r="H329" i="9"/>
  <c r="H254" i="9"/>
  <c r="H344" i="9"/>
  <c r="H159" i="9"/>
  <c r="H334" i="9"/>
  <c r="H104" i="9"/>
  <c r="H148" i="9"/>
  <c r="H30" i="9"/>
  <c r="H155" i="9"/>
  <c r="H167" i="9"/>
  <c r="H191" i="9"/>
  <c r="H215" i="9"/>
  <c r="H227" i="9"/>
  <c r="H263" i="9"/>
  <c r="H58" i="9"/>
  <c r="H242" i="9"/>
  <c r="H321" i="9"/>
  <c r="H70" i="9"/>
  <c r="H136" i="9"/>
  <c r="H231" i="9"/>
  <c r="H21" i="9"/>
  <c r="H49" i="9"/>
  <c r="H71" i="9"/>
  <c r="H93" i="9"/>
  <c r="H137" i="9"/>
  <c r="H39" i="9"/>
  <c r="H44" i="9"/>
  <c r="H55" i="9"/>
  <c r="H66" i="9"/>
  <c r="H203" i="9"/>
  <c r="H251" i="9"/>
  <c r="H296" i="9"/>
  <c r="H45" i="9"/>
  <c r="H56" i="9"/>
  <c r="H78" i="9"/>
  <c r="H192" i="9"/>
  <c r="H204" i="9"/>
  <c r="H240" i="9"/>
  <c r="H252" i="9"/>
  <c r="H275" i="9"/>
  <c r="H285" i="9"/>
  <c r="H353" i="9"/>
  <c r="H28" i="9"/>
  <c r="H113" i="9"/>
  <c r="H218" i="9"/>
  <c r="H309" i="9"/>
  <c r="H243" i="9"/>
  <c r="H310" i="9"/>
  <c r="H29" i="9"/>
  <c r="H160" i="9"/>
  <c r="H306" i="9"/>
  <c r="H318" i="9"/>
  <c r="H342" i="9"/>
  <c r="H7" i="9"/>
  <c r="H19" i="9"/>
  <c r="H79" i="9"/>
  <c r="H90" i="9"/>
  <c r="H101" i="9"/>
  <c r="H123" i="9"/>
  <c r="H135" i="9"/>
  <c r="H169" i="9"/>
  <c r="H181" i="9"/>
  <c r="H193" i="9"/>
  <c r="H205" i="9"/>
  <c r="H217" i="9"/>
  <c r="H229" i="9"/>
  <c r="H253" i="9"/>
  <c r="H265" i="9"/>
  <c r="H286" i="9"/>
  <c r="H332" i="9"/>
  <c r="H354" i="9"/>
  <c r="H15" i="9"/>
  <c r="K7" i="7" l="1"/>
  <c r="E7" i="7"/>
  <c r="P1" i="5" l="1"/>
  <c r="J1" i="5"/>
  <c r="F1" i="5"/>
  <c r="B1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3" i="5"/>
  <c r="R1" i="5"/>
  <c r="Q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3" i="5"/>
  <c r="L1" i="5"/>
  <c r="K1" i="5"/>
  <c r="G1" i="5" l="1"/>
</calcChain>
</file>

<file path=xl/sharedStrings.xml><?xml version="1.0" encoding="utf-8"?>
<sst xmlns="http://schemas.openxmlformats.org/spreadsheetml/2006/main" count="910" uniqueCount="633">
  <si>
    <t>LEA #</t>
  </si>
  <si>
    <t>District</t>
  </si>
  <si>
    <t>Land Area (Square Miles)</t>
  </si>
  <si>
    <t>Student Density (Enrollment/Square Mile)</t>
  </si>
  <si>
    <t>Eligible for aid based on density?</t>
  </si>
  <si>
    <t>Met eligibility requirements for grant based on both density and income</t>
  </si>
  <si>
    <t>PRIORITY 1 DISTRICTS: Target Aid Per Pupil * Foundation Enrollment</t>
  </si>
  <si>
    <t>PRIORITY 1 DISTRICTS: Target Aid Per Pupil * Foundation Enrollment as % of Priority 1 Group</t>
  </si>
  <si>
    <t>Proration from Target Aid Total</t>
  </si>
  <si>
    <t>PRIORITY 2 DISTRICTS: Target Aid Per Pupil * Foundation Enrollment</t>
  </si>
  <si>
    <t>PRIORITY 2 DISTRICTS: Target Aid Per Pupil * Foundation Enrollment as % of Priority 2 Group</t>
  </si>
  <si>
    <t>PRIORITY 3 DISTRICTS: Target Aid Per Pupil * Foundation Enrollment</t>
  </si>
  <si>
    <t>PRIORITY 3 DISTRICTS: Target Aid Per Pupil * Foundation Enrollment as % of Priority 3 Group</t>
  </si>
  <si>
    <t>FY22 award</t>
  </si>
  <si>
    <t>FY21 award</t>
  </si>
  <si>
    <t>Eligibility based on density</t>
  </si>
  <si>
    <t>Eligibility based on income</t>
  </si>
  <si>
    <t>Priority group based on density</t>
  </si>
  <si>
    <t xml:space="preserve">Brewster                     </t>
  </si>
  <si>
    <t xml:space="preserve">Brimfield                    </t>
  </si>
  <si>
    <t xml:space="preserve">Brookfield                   </t>
  </si>
  <si>
    <t xml:space="preserve">Clarksburg                   </t>
  </si>
  <si>
    <t xml:space="preserve">Conway                       </t>
  </si>
  <si>
    <t xml:space="preserve">Deerfield                    </t>
  </si>
  <si>
    <t xml:space="preserve">Douglas                      </t>
  </si>
  <si>
    <t xml:space="preserve">Eastham                      </t>
  </si>
  <si>
    <t xml:space="preserve">Erving                       </t>
  </si>
  <si>
    <t xml:space="preserve">Florida                      </t>
  </si>
  <si>
    <t xml:space="preserve">Granby                       </t>
  </si>
  <si>
    <t xml:space="preserve">Hadley                       </t>
  </si>
  <si>
    <t xml:space="preserve">Hancock                      </t>
  </si>
  <si>
    <t xml:space="preserve">Hatfield                     </t>
  </si>
  <si>
    <t xml:space="preserve">Holland                      </t>
  </si>
  <si>
    <t xml:space="preserve">Lee                          </t>
  </si>
  <si>
    <t xml:space="preserve">Leverett                     </t>
  </si>
  <si>
    <t xml:space="preserve">Monson                       </t>
  </si>
  <si>
    <t xml:space="preserve">North Brookfield             </t>
  </si>
  <si>
    <t xml:space="preserve">Orange                       </t>
  </si>
  <si>
    <t xml:space="preserve">Pelham                       </t>
  </si>
  <si>
    <t xml:space="preserve">Petersham                    </t>
  </si>
  <si>
    <t xml:space="preserve">Plympton                     </t>
  </si>
  <si>
    <t xml:space="preserve">Richmond                     </t>
  </si>
  <si>
    <t xml:space="preserve">Rochester                    </t>
  </si>
  <si>
    <t xml:space="preserve">Rowe                         </t>
  </si>
  <si>
    <t xml:space="preserve">Savoy                        </t>
  </si>
  <si>
    <t xml:space="preserve">Shutesbury                   </t>
  </si>
  <si>
    <t xml:space="preserve">Southampton                  </t>
  </si>
  <si>
    <t xml:space="preserve">Sturbridge                   </t>
  </si>
  <si>
    <t xml:space="preserve">Sunderland                   </t>
  </si>
  <si>
    <t xml:space="preserve">Truro                        </t>
  </si>
  <si>
    <t xml:space="preserve">Wales                        </t>
  </si>
  <si>
    <t xml:space="preserve">Wellfleet                    </t>
  </si>
  <si>
    <t xml:space="preserve">Westhampton                  </t>
  </si>
  <si>
    <t xml:space="preserve">Westport                     </t>
  </si>
  <si>
    <t xml:space="preserve">Whately                      </t>
  </si>
  <si>
    <t xml:space="preserve">Winchendon                   </t>
  </si>
  <si>
    <t xml:space="preserve">Worthington                  </t>
  </si>
  <si>
    <t>Hoosac Valley</t>
  </si>
  <si>
    <t xml:space="preserve">Amherst Pelham               </t>
  </si>
  <si>
    <t xml:space="preserve">Ashburnham Westminster       </t>
  </si>
  <si>
    <t xml:space="preserve">Athol Royalston              </t>
  </si>
  <si>
    <t>Chesterfield Goshen</t>
  </si>
  <si>
    <t xml:space="preserve">Central Berkshire            </t>
  </si>
  <si>
    <t xml:space="preserve">Nauset                       </t>
  </si>
  <si>
    <t>Farmington River</t>
  </si>
  <si>
    <t xml:space="preserve">Frontier                     </t>
  </si>
  <si>
    <t xml:space="preserve">Gateway                      </t>
  </si>
  <si>
    <t xml:space="preserve">Gill Montague                </t>
  </si>
  <si>
    <t xml:space="preserve">Hampshire                    </t>
  </si>
  <si>
    <t xml:space="preserve">Hawlemont       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</si>
  <si>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</si>
  <si>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</si>
  <si>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</si>
  <si>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New Salem Wendell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</si>
  <si>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</si>
  <si>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</si>
  <si>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</si>
  <si>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Southern Berkshire           </t>
  </si>
  <si>
    <t>Southwick Tolland Granville</t>
  </si>
  <si>
    <t xml:space="preserve">Tantasqua                    </t>
  </si>
  <si>
    <t>Upisland</t>
  </si>
  <si>
    <t>Quaboag</t>
  </si>
  <si>
    <t>Op/Nonop</t>
  </si>
  <si>
    <t xml:space="preserve">Bernardston                  </t>
  </si>
  <si>
    <t xml:space="preserve">Leyden                       </t>
  </si>
  <si>
    <t xml:space="preserve">Northfield                   </t>
  </si>
  <si>
    <t xml:space="preserve">Warwick                      </t>
  </si>
  <si>
    <t>LEA</t>
  </si>
  <si>
    <t>Pioneer</t>
  </si>
  <si>
    <t>Warwick</t>
  </si>
  <si>
    <t>QC</t>
  </si>
  <si>
    <t>Target Aid per Pupil</t>
  </si>
  <si>
    <t>Ch70 Target Aid Amount</t>
  </si>
  <si>
    <t xml:space="preserve">RALPH C MAHAR                </t>
  </si>
  <si>
    <t xml:space="preserve">WALES                        </t>
  </si>
  <si>
    <t xml:space="preserve">FLORIDA                      </t>
  </si>
  <si>
    <t xml:space="preserve">ROWE                         </t>
  </si>
  <si>
    <t xml:space="preserve">SAVOY                        </t>
  </si>
  <si>
    <t xml:space="preserve">HAWLEMONT                    </t>
  </si>
  <si>
    <t xml:space="preserve">HANCOCK                      </t>
  </si>
  <si>
    <t xml:space="preserve">NEW SALEM WENDELL            </t>
  </si>
  <si>
    <t xml:space="preserve">GATEWAY                      </t>
  </si>
  <si>
    <t xml:space="preserve">PIONEER                      </t>
  </si>
  <si>
    <t xml:space="preserve">CENTRAL BERKSHIRE            </t>
  </si>
  <si>
    <t>CHESTERFIELD GOSHEN</t>
  </si>
  <si>
    <t xml:space="preserve">MOHAWK TRAIL                 </t>
  </si>
  <si>
    <t xml:space="preserve">WELLFLEET                    </t>
  </si>
  <si>
    <t xml:space="preserve">PETERSHAM                    </t>
  </si>
  <si>
    <t xml:space="preserve">WESTHAMPTON                  </t>
  </si>
  <si>
    <t>FARMINGTON RIVER</t>
  </si>
  <si>
    <t xml:space="preserve">TRURO                        </t>
  </si>
  <si>
    <t xml:space="preserve">AMHERST PELHAM               </t>
  </si>
  <si>
    <t xml:space="preserve">ORANGE                       </t>
  </si>
  <si>
    <t xml:space="preserve">ERVING                       </t>
  </si>
  <si>
    <t xml:space="preserve">CLARKSBURG                   </t>
  </si>
  <si>
    <t xml:space="preserve">MOUNT GREYLOCK               </t>
  </si>
  <si>
    <t xml:space="preserve">QUABBIN                      </t>
  </si>
  <si>
    <t xml:space="preserve">MONSON                       </t>
  </si>
  <si>
    <t xml:space="preserve">SUNDERLAND                   </t>
  </si>
  <si>
    <t xml:space="preserve">BROOKFIELD                   </t>
  </si>
  <si>
    <t xml:space="preserve">HOLLAND                      </t>
  </si>
  <si>
    <t xml:space="preserve">HATFIELD                     </t>
  </si>
  <si>
    <t>SOUTHWICK TOLLAND GRANVILLE</t>
  </si>
  <si>
    <t xml:space="preserve">EASTHAM                      </t>
  </si>
  <si>
    <t xml:space="preserve">BERKSHIRE HILLS              </t>
  </si>
  <si>
    <t xml:space="preserve">TANTASQUA                    </t>
  </si>
  <si>
    <t>FY19 Payment</t>
  </si>
  <si>
    <t>Central Berkshire School District</t>
  </si>
  <si>
    <t>Ralph C. Mahar School District</t>
  </si>
  <si>
    <t>Gateway School District</t>
  </si>
  <si>
    <t>Mohawk Trail School District</t>
  </si>
  <si>
    <t>Pioneer Valley School District</t>
  </si>
  <si>
    <t>Brimfield School District</t>
  </si>
  <si>
    <t>Wales School District</t>
  </si>
  <si>
    <t>Hawlemont School District</t>
  </si>
  <si>
    <t>Shutesbury School District</t>
  </si>
  <si>
    <t>New Salem-Wendell School District</t>
  </si>
  <si>
    <t>Chesterfield-Goshen School District</t>
  </si>
  <si>
    <t>Farmington River Regional School District</t>
  </si>
  <si>
    <t>Truro School District</t>
  </si>
  <si>
    <t>Savoy School District</t>
  </si>
  <si>
    <t>Westhampton School District</t>
  </si>
  <si>
    <t>Florida School District</t>
  </si>
  <si>
    <t>Petersham School District</t>
  </si>
  <si>
    <t>Wellfleet School District</t>
  </si>
  <si>
    <t>Hancock School District</t>
  </si>
  <si>
    <t>Rowe School District</t>
  </si>
  <si>
    <t>Quabbin School District</t>
  </si>
  <si>
    <t>Tantasqua School District</t>
  </si>
  <si>
    <t>Orange School District</t>
  </si>
  <si>
    <t>Southwick-Tolland-Granville Regional School District</t>
  </si>
  <si>
    <t>Amherst-Pelham School District</t>
  </si>
  <si>
    <t>Mount Greylock School District</t>
  </si>
  <si>
    <t>Berkshire Hills School District</t>
  </si>
  <si>
    <t>Brookfield School District</t>
  </si>
  <si>
    <t>Clarksburg School District</t>
  </si>
  <si>
    <t>Holland School District</t>
  </si>
  <si>
    <t>Plympton School District</t>
  </si>
  <si>
    <t>Sunderland School District</t>
  </si>
  <si>
    <t>Erving School District</t>
  </si>
  <si>
    <t>Eastham School District</t>
  </si>
  <si>
    <t>Athol-Royalston School District</t>
  </si>
  <si>
    <t>Ashburnham-Westminster School District</t>
  </si>
  <si>
    <t>Winchendon School District</t>
  </si>
  <si>
    <t>Hoosac Valley Regional School District</t>
  </si>
  <si>
    <t>Quaboag Regional School District</t>
  </si>
  <si>
    <t>Narragansett School District</t>
  </si>
  <si>
    <t>Gill-Montague School District</t>
  </si>
  <si>
    <t>Douglas School District</t>
  </si>
  <si>
    <t>Monson School District</t>
  </si>
  <si>
    <t>North Brookfield School District</t>
  </si>
  <si>
    <t>Westport School District</t>
  </si>
  <si>
    <t>Lee School District</t>
  </si>
  <si>
    <t>Hatfield School District</t>
  </si>
  <si>
    <t>Revised FY20 Payment</t>
  </si>
  <si>
    <t>FY20 award</t>
  </si>
  <si>
    <t>Brimfield School District, Massachusetts</t>
  </si>
  <si>
    <t>Deerfield School District, Massachusetts</t>
  </si>
  <si>
    <t>Florida School District, Massachusetts</t>
  </si>
  <si>
    <t>Hancock School District, Massachusetts</t>
  </si>
  <si>
    <t>Petersham School District, Massachusetts</t>
  </si>
  <si>
    <t>Rowe School District, Massachusetts</t>
  </si>
  <si>
    <t>Savoy School District, Massachusetts</t>
  </si>
  <si>
    <t>Shutesbury School District, Massachusetts</t>
  </si>
  <si>
    <t>Truro School District, Massachusetts</t>
  </si>
  <si>
    <t>Wales School District, Massachusetts</t>
  </si>
  <si>
    <t>Wellfleet School District, Massachusetts</t>
  </si>
  <si>
    <t>Westhampton School District, Massachusetts</t>
  </si>
  <si>
    <t>Worthington School District, Massachusetts</t>
  </si>
  <si>
    <t>Chesterfield-Goshen School District, Massachusetts</t>
  </si>
  <si>
    <t>Central Berkshire School District, Massachusetts</t>
  </si>
  <si>
    <t>Farmington River Regional School District, Massachusetts</t>
  </si>
  <si>
    <t>Gateway School District, Massachusetts</t>
  </si>
  <si>
    <t>Hawlemont School District, Massachusetts</t>
  </si>
  <si>
    <t>Mohawk Trail School District, Massachusetts</t>
  </si>
  <si>
    <t>New Salem-Wendell School District, Massachusetts</t>
  </si>
  <si>
    <t>Pioneer Valley School District, Massachusetts</t>
  </si>
  <si>
    <t>Ralph C. Mahar School District, Massachusetts</t>
  </si>
  <si>
    <t>Brookfield School District, Massachusetts</t>
  </si>
  <si>
    <t>Clarksburg School District, Massachusetts</t>
  </si>
  <si>
    <t>Edgartown School District, Massachusetts</t>
  </si>
  <si>
    <t>Erving School District, Massachusetts</t>
  </si>
  <si>
    <t>Holland School District, Massachusetts</t>
  </si>
  <si>
    <t>Orange School District, Massachusetts</t>
  </si>
  <si>
    <t>Plympton School District, Massachusetts</t>
  </si>
  <si>
    <t>Sunderland School District, Massachusetts</t>
  </si>
  <si>
    <t>Amherst-Pelham School District, Massachusetts</t>
  </si>
  <si>
    <t>Berkshire Hills School District, Massachusetts</t>
  </si>
  <si>
    <t>Mount Greylock School District, Massachusetts</t>
  </si>
  <si>
    <t>Quabbin School District, Massachusetts</t>
  </si>
  <si>
    <t>Southwick-Tolland-Granville Regional School District, Massachusetts</t>
  </si>
  <si>
    <t>Tantasqua School District, Massachusetts</t>
  </si>
  <si>
    <t>Douglas School District, Massachusetts</t>
  </si>
  <si>
    <t>Hatfield School District, Massachusetts</t>
  </si>
  <si>
    <t>Lee School District, Massachusetts</t>
  </si>
  <si>
    <t>Monson School District, Massachusetts</t>
  </si>
  <si>
    <t>North Brookfield School District, Massachusetts</t>
  </si>
  <si>
    <t>Westport School District, Massachusetts</t>
  </si>
  <si>
    <t>Winchendon School District, Massachusetts</t>
  </si>
  <si>
    <t>Hoosac Valley Regional School District, Massachusetts</t>
  </si>
  <si>
    <t>Ashburnham-Westminster School District, Massachusetts</t>
  </si>
  <si>
    <t>Athol-Royalston School District, Massachusetts</t>
  </si>
  <si>
    <t>Gill-Montague School District, Massachusetts</t>
  </si>
  <si>
    <t>Narragansett School District, Massachusetts</t>
  </si>
  <si>
    <t>Silver Lake School District, Massachusetts</t>
  </si>
  <si>
    <t>Quaboag Regional School District, Massachusetts</t>
  </si>
  <si>
    <t>Eastham School District, Massachusetts</t>
  </si>
  <si>
    <t>Conway School District, Massachusetts</t>
  </si>
  <si>
    <t>Leverett School District, Massachusetts</t>
  </si>
  <si>
    <t>Pelham School District, Massachusetts</t>
  </si>
  <si>
    <t>Whately School District, Massachusetts</t>
  </si>
  <si>
    <t>Williamsburg School District, Massachusetts</t>
  </si>
  <si>
    <t>Frontier School District, Massachusetts</t>
  </si>
  <si>
    <t>Hampshire School District, Massachusetts</t>
  </si>
  <si>
    <t>Martha's Vineyard School District, Massachusetts</t>
  </si>
  <si>
    <t>Southern Berkshire School District, Massachusetts</t>
  </si>
  <si>
    <t>Brewster School District, Massachusetts</t>
  </si>
  <si>
    <t>Orleans School District, Massachusetts</t>
  </si>
  <si>
    <t>Rochester School District, Massachusetts</t>
  </si>
  <si>
    <t>Southampton School District, Massachusetts</t>
  </si>
  <si>
    <t>Nauset School District, Massachusetts</t>
  </si>
  <si>
    <t>Granby School District, Massachusetts</t>
  </si>
  <si>
    <t>Hadley School District, Massachusetts</t>
  </si>
  <si>
    <t>Sturbridge School District, Massachusetts</t>
  </si>
  <si>
    <t xml:space="preserve"> Total Persons   (Filers + Dependents)</t>
  </si>
  <si>
    <t>Sum (,000)</t>
  </si>
  <si>
    <t>Sum</t>
  </si>
  <si>
    <t>Total Net AGI</t>
  </si>
  <si>
    <t>town_id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</si>
  <si>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</si>
  <si>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</si>
  <si>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</si>
  <si>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</si>
  <si>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</si>
  <si>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</si>
  <si>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</si>
  <si>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</si>
  <si>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</si>
  <si>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</si>
  <si>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</si>
  <si>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</si>
  <si>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</si>
  <si>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</si>
  <si>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</si>
  <si>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</si>
  <si>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</si>
  <si>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</si>
  <si>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(019) Ayer</t>
  </si>
  <si>
    <t>(020) Barnstable</t>
  </si>
  <si>
    <t>(021) Barre</t>
  </si>
  <si>
    <t>(022) Becket</t>
  </si>
  <si>
    <t>(023) Bedford</t>
  </si>
  <si>
    <t>(024) Belchertown</t>
  </si>
  <si>
    <t>(025) Bellingham</t>
  </si>
  <si>
    <t>(026) Belmont</t>
  </si>
  <si>
    <t>(027) Berkley</t>
  </si>
  <si>
    <t>(028) Berlin</t>
  </si>
  <si>
    <t>(029) Bernardston</t>
  </si>
  <si>
    <t>(030) Beverly</t>
  </si>
  <si>
    <t>(031) Billerica</t>
  </si>
  <si>
    <t>(032) Blackstone</t>
  </si>
  <si>
    <t>(033) Blandford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</si>
  <si>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</si>
  <si>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</si>
  <si>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</si>
  <si>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</si>
  <si>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</si>
  <si>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</si>
  <si>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</si>
  <si>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</si>
  <si>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</si>
  <si>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</si>
  <si>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</si>
  <si>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</si>
  <si>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</si>
  <si>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(047) Buckland</t>
  </si>
  <si>
    <t>(048) Burlington</t>
  </si>
  <si>
    <t>(049) Cambridge</t>
  </si>
  <si>
    <t>(050) Canton</t>
  </si>
  <si>
    <t>(051) Carlisle</t>
  </si>
  <si>
    <t>(052) Carver</t>
  </si>
  <si>
    <t>(053) Charlemont</t>
  </si>
  <si>
    <t>(054) Charlton</t>
  </si>
  <si>
    <t>(055) Chatham</t>
  </si>
  <si>
    <t>(056) Chelmsford</t>
  </si>
  <si>
    <t>(057) Chelsea</t>
  </si>
  <si>
    <t>(058) Cheshire</t>
  </si>
  <si>
    <t>(059) Chester</t>
  </si>
  <si>
    <t>(060) Chesterfield</t>
  </si>
  <si>
    <t>(061) Chicopee</t>
  </si>
  <si>
    <t>(062) Chilmark</t>
  </si>
  <si>
    <t>(063) Clarksburg</t>
  </si>
  <si>
    <t>(064) Clinton</t>
  </si>
  <si>
    <t>(065) Cohasset</t>
  </si>
  <si>
    <t>(066) Colrain</t>
  </si>
  <si>
    <t>(067) Concord</t>
  </si>
  <si>
    <t>(068) Conway</t>
  </si>
  <si>
    <t>(069) Cummington</t>
  </si>
  <si>
    <t>(070) Dalton</t>
  </si>
  <si>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</si>
  <si>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</si>
  <si>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</si>
  <si>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</si>
  <si>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</si>
  <si>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</si>
  <si>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</si>
  <si>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</si>
  <si>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</si>
  <si>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</si>
  <si>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</si>
  <si>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</si>
  <si>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</si>
  <si>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</si>
  <si>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</si>
  <si>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</si>
  <si>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</si>
  <si>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</si>
  <si>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</si>
  <si>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</si>
  <si>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(091) Erving</t>
  </si>
  <si>
    <t>(092) Essex</t>
  </si>
  <si>
    <t>(093) Everett</t>
  </si>
  <si>
    <t>(094) Fairhaven</t>
  </si>
  <si>
    <t>(095) Fall River</t>
  </si>
  <si>
    <t>(096) Falmouth</t>
  </si>
  <si>
    <t>(097) Fitchburg</t>
  </si>
  <si>
    <t>(098) Florida</t>
  </si>
  <si>
    <t>(099) Foxborough</t>
  </si>
  <si>
    <t>(100) Framingham</t>
  </si>
  <si>
    <t>(101) Franklin</t>
  </si>
  <si>
    <t>(102) Freetown</t>
  </si>
  <si>
    <t>(103) Gardner</t>
  </si>
  <si>
    <t>(104) Aquinnah</t>
  </si>
  <si>
    <t>(105) Georgetown</t>
  </si>
  <si>
    <t>(106) Gill</t>
  </si>
  <si>
    <t>(107) Gloucester</t>
  </si>
  <si>
    <t>(108) Goshen</t>
  </si>
  <si>
    <t>(109) Gosnold</t>
  </si>
  <si>
    <t>(110) Grafton</t>
  </si>
  <si>
    <t>(111) Granby</t>
  </si>
  <si>
    <t>(112) Granville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</si>
  <si>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</si>
  <si>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</si>
  <si>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</si>
  <si>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</si>
  <si>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</si>
  <si>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</si>
  <si>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</si>
  <si>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</si>
  <si>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(121) Hancock</t>
  </si>
  <si>
    <t>(122) Hanover</t>
  </si>
  <si>
    <t>(123) Hanson</t>
  </si>
  <si>
    <t>(124) Hardwick</t>
  </si>
  <si>
    <t>(125) Harvard</t>
  </si>
  <si>
    <t>(126) Harwich</t>
  </si>
  <si>
    <t>(127) Hatfield</t>
  </si>
  <si>
    <t>(128) Haverhill</t>
  </si>
  <si>
    <t>(129) Hawley</t>
  </si>
  <si>
    <t>(130) Heath</t>
  </si>
  <si>
    <t>(131) Hingham</t>
  </si>
  <si>
    <t>(132) Hinsdale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</si>
  <si>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</si>
  <si>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</si>
  <si>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</si>
  <si>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</si>
  <si>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</si>
  <si>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</si>
  <si>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</si>
  <si>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</si>
  <si>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</si>
  <si>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</si>
  <si>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</si>
  <si>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</si>
  <si>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</si>
  <si>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</si>
  <si>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</si>
  <si>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</si>
  <si>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</si>
  <si>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</si>
  <si>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</si>
  <si>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</si>
  <si>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</si>
  <si>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</si>
  <si>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</si>
  <si>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</si>
  <si>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</si>
  <si>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</si>
  <si>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</si>
  <si>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</si>
  <si>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</si>
  <si>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</si>
  <si>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</si>
  <si>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</si>
  <si>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</si>
  <si>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</si>
  <si>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</si>
  <si>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</si>
  <si>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</si>
  <si>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</si>
  <si>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</si>
  <si>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</si>
  <si>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</si>
  <si>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</si>
  <si>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</si>
  <si>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</si>
  <si>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</si>
  <si>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</si>
  <si>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</si>
  <si>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</si>
  <si>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</si>
  <si>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</si>
  <si>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(183) Middlefield</t>
  </si>
  <si>
    <t>(184) Middleton</t>
  </si>
  <si>
    <t>(185) Milford</t>
  </si>
  <si>
    <t>(186) Millbury</t>
  </si>
  <si>
    <t>(187) Millis</t>
  </si>
  <si>
    <t>(188) Millville</t>
  </si>
  <si>
    <t>(189) Milton</t>
  </si>
  <si>
    <t>(190) Monroe</t>
  </si>
  <si>
    <t>(191) Monson</t>
  </si>
  <si>
    <t>(192) Montague</t>
  </si>
  <si>
    <t>(193) Monterey</t>
  </si>
  <si>
    <t>(194) Montgomery</t>
  </si>
  <si>
    <t>(195) Mount Washington</t>
  </si>
  <si>
    <t>(196) Nahant</t>
  </si>
  <si>
    <t>(197) Nantucket</t>
  </si>
  <si>
    <t>(198) Natick</t>
  </si>
  <si>
    <t>(199) Needham</t>
  </si>
  <si>
    <t>(200) New Ashford</t>
  </si>
  <si>
    <t>(201) New Bedford</t>
  </si>
  <si>
    <t>(202) New Braintree</t>
  </si>
  <si>
    <t>(203) New Marlborough</t>
  </si>
  <si>
    <t>(204) New Salem</t>
  </si>
  <si>
    <t>(205) Newbury</t>
  </si>
  <si>
    <t>(206) Newburyport</t>
  </si>
  <si>
    <t>(207) Newton</t>
  </si>
  <si>
    <t>(208) Norfolk</t>
  </si>
  <si>
    <t>(209) North Adams</t>
  </si>
  <si>
    <t>(210) North Andover</t>
  </si>
  <si>
    <t>(211) North Attleborough</t>
  </si>
  <si>
    <t>(212) North Brookfield</t>
  </si>
  <si>
    <t>(213) North Reading</t>
  </si>
  <si>
    <t>(214) Northampton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</si>
  <si>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</si>
  <si>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</si>
  <si>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</si>
  <si>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</si>
  <si>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</si>
  <si>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</si>
  <si>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</si>
  <si>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</si>
  <si>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</si>
  <si>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</si>
  <si>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</si>
  <si>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</si>
  <si>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</si>
  <si>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</si>
  <si>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</si>
  <si>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(230) Pelham</t>
  </si>
  <si>
    <t>(231) Pembroke</t>
  </si>
  <si>
    <t>(232) Pepperell</t>
  </si>
  <si>
    <t>(233) Peru</t>
  </si>
  <si>
    <t>(234) Petersham</t>
  </si>
  <si>
    <t>(235) Phillipston</t>
  </si>
  <si>
    <t>(236) Pittsfield</t>
  </si>
  <si>
    <t>(237) Plainfield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</si>
  <si>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</si>
  <si>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</si>
  <si>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</si>
  <si>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</si>
  <si>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</si>
  <si>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</si>
  <si>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</si>
  <si>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</si>
  <si>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</si>
  <si>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</si>
  <si>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</si>
  <si>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</si>
  <si>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</si>
  <si>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(251) Rockland</t>
  </si>
  <si>
    <t>(252) Rockport</t>
  </si>
  <si>
    <t>(253) Rowe</t>
  </si>
  <si>
    <t>(254) Rowley</t>
  </si>
  <si>
    <t>(255) Royalston</t>
  </si>
  <si>
    <t>(256) Russell</t>
  </si>
  <si>
    <t>(257) Rutland</t>
  </si>
  <si>
    <t>(258) Salem</t>
  </si>
  <si>
    <t>(259) Salisbury</t>
  </si>
  <si>
    <t>(260) Sandisfield</t>
  </si>
  <si>
    <t>(261) Sandwich</t>
  </si>
  <si>
    <t>(262) Saugus</t>
  </si>
  <si>
    <t>(263) Savoy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</si>
  <si>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</si>
  <si>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</si>
  <si>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</si>
  <si>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</si>
  <si>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</si>
  <si>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</si>
  <si>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</si>
  <si>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</si>
  <si>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(272) Shutesbury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</si>
  <si>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</si>
  <si>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</si>
  <si>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</si>
  <si>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</si>
  <si>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</si>
  <si>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</si>
  <si>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</si>
  <si>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</si>
  <si>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</si>
  <si>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</si>
  <si>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</si>
  <si>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</si>
  <si>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</si>
  <si>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</si>
  <si>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</si>
  <si>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</si>
  <si>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</si>
  <si>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</si>
  <si>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</si>
  <si>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</si>
  <si>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</si>
  <si>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</si>
  <si>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</si>
  <si>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</si>
  <si>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(297) Tolland</t>
  </si>
  <si>
    <t>(298) Topsfield</t>
  </si>
  <si>
    <t>(299) Townsend</t>
  </si>
  <si>
    <t>(300) Truro</t>
  </si>
  <si>
    <t>(301) Tyngsborough</t>
  </si>
  <si>
    <t>(302) Tyringham</t>
  </si>
  <si>
    <t>(303) Upton</t>
  </si>
  <si>
    <t>(304) Uxbridge</t>
  </si>
  <si>
    <t>(305) Wakefield</t>
  </si>
  <si>
    <t>(306) Wales</t>
  </si>
  <si>
    <t>(307) Walpole</t>
  </si>
  <si>
    <t>(308) Waltham</t>
  </si>
  <si>
    <t>(309) Ware</t>
  </si>
  <si>
    <t>(310) Wareham</t>
  </si>
  <si>
    <t>(311) Warren</t>
  </si>
  <si>
    <t>(312) Warwick</t>
  </si>
  <si>
    <t>(313) Washington</t>
  </si>
  <si>
    <t>(314) Watertown</t>
  </si>
  <si>
    <t>(315) Wayland</t>
  </si>
  <si>
    <t>(316) Webster</t>
  </si>
  <si>
    <t>(317) Wellesley</t>
  </si>
  <si>
    <t>(318) Wellfleet</t>
  </si>
  <si>
    <t>(319) Wendell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</si>
  <si>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</si>
  <si>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</si>
  <si>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</si>
  <si>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</si>
  <si>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</si>
  <si>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</si>
  <si>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</si>
  <si>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</si>
  <si>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</si>
  <si>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</si>
  <si>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</si>
  <si>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</si>
  <si>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</si>
  <si>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</si>
  <si>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</si>
  <si>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</si>
  <si>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</si>
  <si>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</si>
  <si>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</si>
  <si>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</si>
  <si>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(340) Williamsburg</t>
  </si>
  <si>
    <t>(341) Williamstown</t>
  </si>
  <si>
    <t>(342) Wilmington</t>
  </si>
  <si>
    <t>(343) Winchendon</t>
  </si>
  <si>
    <t>(344) Winchester</t>
  </si>
  <si>
    <t>(345) Windsor</t>
  </si>
  <si>
    <t>(346) Winthrop</t>
  </si>
  <si>
    <t>(347) Woburn</t>
  </si>
  <si>
    <t>(348) Worcester</t>
  </si>
  <si>
    <t>(349) Worthington</t>
  </si>
  <si>
    <t>(350) Wrentham</t>
  </si>
  <si>
    <t>(351) Yarmouth</t>
  </si>
  <si>
    <t>City/Town</t>
  </si>
  <si>
    <t>Area</t>
  </si>
  <si>
    <t>Pioneer with Warwick</t>
  </si>
  <si>
    <t>Pioneer without Warwick</t>
  </si>
  <si>
    <t>Sorted by LEA</t>
  </si>
  <si>
    <t>Total Returns</t>
  </si>
  <si>
    <t>Mass Net AGI</t>
  </si>
  <si>
    <t>lea</t>
  </si>
  <si>
    <t>Count</t>
  </si>
  <si>
    <t>Ch70 income</t>
  </si>
  <si>
    <t>x</t>
  </si>
  <si>
    <t>(352) Devens</t>
  </si>
  <si>
    <t>(402) USA:Hanscom AFB</t>
  </si>
  <si>
    <t>(900) Out of State</t>
  </si>
  <si>
    <t>All</t>
  </si>
  <si>
    <t>Foundation Enrollment FY25</t>
  </si>
  <si>
    <t>Income Per Capita 2021 (DOR)</t>
  </si>
  <si>
    <t>Ch70 Foundation  Budget FY25</t>
  </si>
  <si>
    <t>Ch70 Target Aid % FY25</t>
  </si>
  <si>
    <t>Priority 1 Funding (col Q* $8.000M)</t>
  </si>
  <si>
    <t>Priority 2 Funding (col U * $4.800M)</t>
  </si>
  <si>
    <t>Priority 3 Funding (col Y * $3.200M)</t>
  </si>
  <si>
    <t>Eligible for aid based on per capita income estimate 
(col H &lt;  state average = $61,880)?</t>
  </si>
  <si>
    <t>P1</t>
  </si>
  <si>
    <t/>
  </si>
  <si>
    <t xml:space="preserve">Williamsburg                 </t>
  </si>
  <si>
    <t xml:space="preserve">Marthas Vineyard             </t>
  </si>
  <si>
    <t>P2</t>
  </si>
  <si>
    <t>P3</t>
  </si>
  <si>
    <t>FY25 award REVISED 12/13/24</t>
  </si>
  <si>
    <t>FY25 award ORIGINAL</t>
  </si>
  <si>
    <t>Change
(AB - AC)</t>
  </si>
  <si>
    <t>FY2025 Rural School Aid (Updated 12/13/24)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</si>
</sst>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12277"/>
      <name val="Arial"/>
      <family val="2"/>
    </font>
    <font>
      <b/>
      <sz val="2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4" fontId="0" fillId="0" borderId="0" xfId="0" applyNumberFormat="1"/>
    <xf numFmtId="3" fontId="0" fillId="0" borderId="0" xfId="0" applyNumberFormat="1"/>
    <xf numFmtId="0" fontId="15" fillId="33" borderId="0" xfId="19" applyFont="1" applyFill="1" applyBorder="1" applyAlignment="1">
      <alignment horizontal="center" vertical="center" wrapText="1"/>
    </xf>
    <xf numFmtId="0" fontId="15" fillId="33" borderId="11" xfId="19" applyFont="1" applyFill="1" applyBorder="1" applyAlignment="1">
      <alignment horizontal="center" vertical="center" wrapText="1"/>
    </xf>
    <xf numFmtId="4" fontId="15" fillId="33" borderId="10" xfId="19" applyNumberFormat="1" applyFont="1" applyFill="1" applyBorder="1" applyAlignment="1">
      <alignment horizontal="center" vertical="center" wrapText="1"/>
    </xf>
    <xf numFmtId="4" fontId="15" fillId="33" borderId="0" xfId="19" applyNumberFormat="1" applyFont="1" applyFill="1" applyBorder="1" applyAlignment="1">
      <alignment horizontal="center" vertical="center" wrapText="1"/>
    </xf>
    <xf numFmtId="10" fontId="15" fillId="33" borderId="0" xfId="19" applyNumberFormat="1" applyFont="1" applyFill="1" applyBorder="1" applyAlignment="1">
      <alignment horizontal="center" vertical="center" wrapText="1"/>
    </xf>
    <xf numFmtId="164" fontId="15" fillId="33" borderId="0" xfId="1" applyNumberFormat="1" applyFont="1" applyFill="1" applyBorder="1" applyAlignment="1">
      <alignment horizontal="center" vertical="center" wrapText="1"/>
    </xf>
    <xf numFmtId="0" fontId="15" fillId="33" borderId="10" xfId="19" applyFont="1" applyFill="1" applyBorder="1" applyAlignment="1">
      <alignment horizontal="center" vertical="center" wrapText="1"/>
    </xf>
    <xf numFmtId="0" fontId="15" fillId="0" borderId="0" xfId="0" applyFont="1"/>
    <xf numFmtId="10" fontId="20" fillId="33" borderId="0" xfId="19" applyNumberFormat="1" applyFont="1" applyFill="1" applyBorder="1" applyAlignment="1">
      <alignment horizontal="center" vertical="center" wrapText="1"/>
    </xf>
    <xf numFmtId="4" fontId="0" fillId="35" borderId="0" xfId="0" applyNumberFormat="1" applyFill="1"/>
    <xf numFmtId="8" fontId="0" fillId="0" borderId="0" xfId="0" applyNumberFormat="1"/>
    <xf numFmtId="4" fontId="15" fillId="0" borderId="0" xfId="0" applyNumberFormat="1" applyFont="1"/>
    <xf numFmtId="8" fontId="15" fillId="0" borderId="0" xfId="0" applyNumberFormat="1" applyFont="1"/>
    <xf numFmtId="6" fontId="15" fillId="0" borderId="0" xfId="0" applyNumberFormat="1" applyFont="1"/>
    <xf numFmtId="6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35" borderId="0" xfId="0" applyFill="1"/>
    <xf numFmtId="3" fontId="0" fillId="35" borderId="0" xfId="0" applyNumberFormat="1" applyFill="1"/>
    <xf numFmtId="14" fontId="0" fillId="0" borderId="0" xfId="0" applyNumberFormat="1"/>
    <xf numFmtId="9" fontId="0" fillId="0" borderId="0" xfId="0" applyNumberFormat="1"/>
    <xf numFmtId="0" fontId="15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9" fontId="15" fillId="33" borderId="10" xfId="19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/>
    <xf numFmtId="10" fontId="15" fillId="34" borderId="0" xfId="19" applyNumberFormat="1" applyFont="1" applyFill="1" applyBorder="1" applyAlignment="1">
      <alignment horizontal="center" vertical="center" wrapText="1"/>
    </xf>
    <xf numFmtId="166" fontId="0" fillId="0" borderId="0" xfId="44" applyNumberFormat="1" applyFont="1"/>
    <xf numFmtId="166" fontId="0" fillId="0" borderId="0" xfId="44" applyNumberFormat="1" applyFont="1" applyAlignment="1">
      <alignment wrapText="1"/>
    </xf>
    <xf numFmtId="0" fontId="22" fillId="36" borderId="0" xfId="0" applyFont="1" applyFill="1" applyAlignment="1">
      <alignment horizontal="center" vertical="center" wrapText="1"/>
    </xf>
    <xf numFmtId="0" fontId="0" fillId="37" borderId="0" xfId="0" applyFill="1"/>
    <xf numFmtId="3" fontId="0" fillId="37" borderId="0" xfId="0" applyNumberFormat="1" applyFill="1"/>
    <xf numFmtId="3" fontId="0" fillId="38" borderId="0" xfId="0" applyNumberFormat="1" applyFill="1"/>
    <xf numFmtId="166" fontId="0" fillId="0" borderId="0" xfId="0" applyNumberFormat="1"/>
    <xf numFmtId="0" fontId="21" fillId="35" borderId="0" xfId="0" applyFont="1" applyFill="1"/>
    <xf numFmtId="0" fontId="0" fillId="35" borderId="0" xfId="0" applyFill="1" applyAlignment="1">
      <alignment horizontal="center"/>
    </xf>
    <xf numFmtId="9" fontId="0" fillId="35" borderId="0" xfId="0" applyNumberFormat="1" applyFill="1"/>
    <xf numFmtId="3" fontId="21" fillId="35" borderId="0" xfId="0" applyNumberFormat="1" applyFont="1" applyFill="1"/>
    <xf numFmtId="4" fontId="21" fillId="35" borderId="0" xfId="0" applyNumberFormat="1" applyFont="1" applyFill="1"/>
    <xf numFmtId="9" fontId="21" fillId="35" borderId="0" xfId="0" applyNumberFormat="1" applyFont="1" applyFill="1"/>
    <xf numFmtId="0" fontId="21" fillId="39" borderId="0" xfId="0" applyFont="1" applyFill="1"/>
    <xf numFmtId="3" fontId="0" fillId="39" borderId="0" xfId="0" applyNumberFormat="1" applyFill="1"/>
    <xf numFmtId="0" fontId="0" fillId="39" borderId="0" xfId="0" applyFill="1"/>
    <xf numFmtId="4" fontId="0" fillId="39" borderId="0" xfId="0" applyNumberFormat="1" applyFill="1"/>
    <xf numFmtId="0" fontId="0" fillId="39" borderId="0" xfId="0" applyFill="1" applyAlignment="1">
      <alignment horizontal="center"/>
    </xf>
    <xf numFmtId="9" fontId="0" fillId="39" borderId="0" xfId="0" applyNumberFormat="1" applyFill="1"/>
    <xf numFmtId="0" fontId="21" fillId="40" borderId="0" xfId="0" applyFont="1" applyFill="1"/>
    <xf numFmtId="3" fontId="0" fillId="40" borderId="0" xfId="0" applyNumberFormat="1" applyFill="1"/>
    <xf numFmtId="0" fontId="0" fillId="40" borderId="0" xfId="0" applyFill="1"/>
    <xf numFmtId="4" fontId="0" fillId="40" borderId="0" xfId="0" applyNumberFormat="1" applyFill="1"/>
    <xf numFmtId="0" fontId="0" fillId="40" borderId="0" xfId="0" applyFill="1" applyAlignment="1">
      <alignment horizontal="center"/>
    </xf>
    <xf numFmtId="9" fontId="0" fillId="40" borderId="0" xfId="0" applyNumberFormat="1" applyFill="1"/>
    <xf numFmtId="9" fontId="0" fillId="35" borderId="0" xfId="45" applyFont="1" applyFill="1"/>
    <xf numFmtId="0" fontId="23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7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D1CB494C-4FEA-46FB-AF6D-18F05CF8C17C}"/>
    <cellStyle name="60% - Accent2 2" xfId="38" xr:uid="{1245F739-9E52-4E20-8BD6-DDBBF3805E98}"/>
    <cellStyle name="60% - Accent3 2" xfId="39" xr:uid="{29CBB25A-3AF1-4D0D-B20F-86EA157CE4AE}"/>
    <cellStyle name="60% - Accent4 2" xfId="40" xr:uid="{777D656D-B673-46ED-BD03-297357242612}"/>
    <cellStyle name="60% - Accent5 2" xfId="41" xr:uid="{551A6927-7361-432F-BDCA-240488FB446F}"/>
    <cellStyle name="60% - Accent6 2" xfId="42" xr:uid="{C0446D31-23F2-4E07-BA3A-D52558375451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" xfId="44" builtinId="3"/>
    <cellStyle name="Comma 3 2 2" xfId="43" xr:uid="{FE3FA955-6D76-49F3-882E-A52D57705AF8}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C152E564-7E16-45FC-BDCE-86CF2ACE9515}"/>
    <cellStyle name="Normal" xfId="0" builtinId="0"/>
    <cellStyle name="Normal 2" xfId="46" xr:uid="{3AC287E5-06F7-4AC8-A03F-C6FDD90F1384}"/>
    <cellStyle name="Note" xfId="15" builtinId="10" customBuiltin="1"/>
    <cellStyle name="Output" xfId="10" builtinId="21" customBuiltin="1"/>
    <cellStyle name="Percent" xfId="45" builtinId="5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E6FC-E917-4AE2-8644-1F75328D4863}">
  <sheetPr>
    <tabColor theme="9" tint="0.79998168889431442"/>
  </sheetPr>
  <dimension ref="A1:AF69"/>
  <sheetViews>
    <sheetView showGridLines="0"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5.5703125" bestFit="1" customWidth="1"/>
    <col min="2" max="2" width="26.28515625" bestFit="1" customWidth="1"/>
    <col min="3" max="3" width="14.42578125" customWidth="1"/>
    <col min="4" max="4" width="27.42578125" customWidth="1"/>
    <col min="5" max="5" width="26.42578125" customWidth="1"/>
    <col min="6" max="6" width="29.5703125" style="1" customWidth="1"/>
    <col min="7" max="9" width="29.5703125" customWidth="1"/>
    <col min="10" max="10" width="22.5703125" customWidth="1"/>
    <col min="11" max="11" width="16.7109375" customWidth="1"/>
    <col min="12" max="12" width="15.140625" style="23" customWidth="1"/>
    <col min="13" max="13" width="15.85546875" style="1" customWidth="1"/>
    <col min="14" max="15" width="15.140625" customWidth="1"/>
    <col min="16" max="16" width="19.7109375" customWidth="1"/>
    <col min="17" max="17" width="24.7109375" customWidth="1"/>
    <col min="18" max="18" width="13.7109375" style="1" customWidth="1"/>
    <col min="19" max="19" width="17.28515625" customWidth="1"/>
    <col min="20" max="30" width="20.140625" customWidth="1"/>
    <col min="31" max="32" width="17.85546875" customWidth="1"/>
  </cols>
  <sheetData>
    <row r="1" spans="1:32" ht="28.5" x14ac:dyDescent="0.45">
      <c r="A1" s="56" t="s">
        <v>632</v>
      </c>
      <c r="E1" s="22"/>
      <c r="F1" s="57" t="s">
        <v>15</v>
      </c>
      <c r="G1" s="57"/>
      <c r="H1" s="58" t="s">
        <v>16</v>
      </c>
      <c r="I1" s="58"/>
      <c r="P1" s="2">
        <f>SUM(P3:P67)</f>
        <v>44428857.798327476</v>
      </c>
      <c r="R1" s="1" t="e">
        <f>#REF!*0.5</f>
        <v>#REF!</v>
      </c>
      <c r="T1" s="2">
        <f>SUM(T3:T67)</f>
        <v>64280372.516999446</v>
      </c>
      <c r="V1" s="1" t="e">
        <f>#REF!*0.3</f>
        <v>#REF!</v>
      </c>
      <c r="X1" s="2">
        <f>SUM(X3:X67)</f>
        <v>85751307.231773004</v>
      </c>
      <c r="Z1" s="1" t="e">
        <f>#REF!*0.2</f>
        <v>#REF!</v>
      </c>
      <c r="AB1" s="1"/>
      <c r="AC1" s="1"/>
    </row>
    <row r="2" spans="1:32" s="27" customFormat="1" ht="80.25" customHeight="1" x14ac:dyDescent="0.25">
      <c r="A2" s="3" t="s">
        <v>0</v>
      </c>
      <c r="B2" s="3" t="s">
        <v>1</v>
      </c>
      <c r="C2" s="3" t="s">
        <v>82</v>
      </c>
      <c r="D2" s="3" t="s">
        <v>615</v>
      </c>
      <c r="E2" s="3" t="s">
        <v>2</v>
      </c>
      <c r="F2" s="6" t="s">
        <v>3</v>
      </c>
      <c r="G2" s="4" t="s">
        <v>4</v>
      </c>
      <c r="H2" s="8" t="s">
        <v>616</v>
      </c>
      <c r="I2" s="3" t="s">
        <v>622</v>
      </c>
      <c r="J2" s="9" t="s">
        <v>5</v>
      </c>
      <c r="K2" s="3" t="s">
        <v>17</v>
      </c>
      <c r="L2" s="26" t="s">
        <v>618</v>
      </c>
      <c r="M2" s="6" t="s">
        <v>617</v>
      </c>
      <c r="N2" s="3" t="s">
        <v>92</v>
      </c>
      <c r="O2" s="4" t="s">
        <v>91</v>
      </c>
      <c r="P2" s="6" t="s">
        <v>6</v>
      </c>
      <c r="Q2" s="3" t="s">
        <v>7</v>
      </c>
      <c r="R2" s="6" t="s">
        <v>619</v>
      </c>
      <c r="S2" s="11" t="s">
        <v>8</v>
      </c>
      <c r="T2" s="5" t="s">
        <v>9</v>
      </c>
      <c r="U2" s="7" t="s">
        <v>10</v>
      </c>
      <c r="V2" s="6" t="s">
        <v>620</v>
      </c>
      <c r="W2" s="7" t="s">
        <v>8</v>
      </c>
      <c r="X2" s="5" t="s">
        <v>11</v>
      </c>
      <c r="Y2" s="7" t="s">
        <v>12</v>
      </c>
      <c r="Z2" s="6" t="s">
        <v>621</v>
      </c>
      <c r="AA2" s="7" t="s">
        <v>8</v>
      </c>
      <c r="AB2" s="29" t="s">
        <v>629</v>
      </c>
      <c r="AC2" s="29" t="s">
        <v>630</v>
      </c>
      <c r="AD2" s="29" t="s">
        <v>631</v>
      </c>
      <c r="AE2"/>
      <c r="AF2"/>
    </row>
    <row r="3" spans="1:32" x14ac:dyDescent="0.25">
      <c r="A3" s="37">
        <v>43</v>
      </c>
      <c r="B3" s="37" t="s">
        <v>19</v>
      </c>
      <c r="C3" s="37">
        <v>1</v>
      </c>
      <c r="D3" s="21">
        <v>270</v>
      </c>
      <c r="E3" s="20">
        <v>34.74</v>
      </c>
      <c r="F3" s="12">
        <v>7.7720207253886002</v>
      </c>
      <c r="G3" s="20">
        <v>1</v>
      </c>
      <c r="H3" s="12">
        <v>44744</v>
      </c>
      <c r="I3" s="20">
        <v>1</v>
      </c>
      <c r="J3" s="20">
        <v>1</v>
      </c>
      <c r="K3" s="38" t="s">
        <v>623</v>
      </c>
      <c r="L3" s="55">
        <v>0.4294</v>
      </c>
      <c r="M3" s="21">
        <v>3675840.4599999995</v>
      </c>
      <c r="N3" s="21">
        <v>1578405.8935239997</v>
      </c>
      <c r="O3" s="21">
        <v>5845.9477537925914</v>
      </c>
      <c r="P3" s="21">
        <v>1578405.8935239997</v>
      </c>
      <c r="Q3" s="39">
        <v>3.5526591763595121E-2</v>
      </c>
      <c r="R3" s="12">
        <v>281370.60676767334</v>
      </c>
      <c r="S3" s="39">
        <v>0.17826251658214243</v>
      </c>
      <c r="T3" s="20" t="s">
        <v>624</v>
      </c>
      <c r="U3" s="20"/>
      <c r="V3" s="20"/>
      <c r="W3" s="20"/>
      <c r="X3" s="20" t="s">
        <v>624</v>
      </c>
      <c r="Y3" s="20"/>
      <c r="Z3" s="20"/>
      <c r="AA3" s="20"/>
      <c r="AB3" s="12">
        <v>281370.61</v>
      </c>
      <c r="AC3" s="12">
        <v>301713.42</v>
      </c>
      <c r="AD3" s="12">
        <f>AB3-AC3</f>
        <v>-20342.809999999998</v>
      </c>
    </row>
    <row r="4" spans="1:32" x14ac:dyDescent="0.25">
      <c r="A4" s="37">
        <v>68</v>
      </c>
      <c r="B4" s="37" t="s">
        <v>22</v>
      </c>
      <c r="C4" s="37">
        <v>1</v>
      </c>
      <c r="D4" s="21">
        <v>68</v>
      </c>
      <c r="E4" s="20">
        <v>37.69</v>
      </c>
      <c r="F4" s="12">
        <v>1.8041920933934732</v>
      </c>
      <c r="G4" s="20">
        <v>1</v>
      </c>
      <c r="H4" s="12">
        <v>47767</v>
      </c>
      <c r="I4" s="20">
        <v>1</v>
      </c>
      <c r="J4" s="20">
        <v>1</v>
      </c>
      <c r="K4" s="38" t="s">
        <v>623</v>
      </c>
      <c r="L4" s="39">
        <v>0.17499999999999999</v>
      </c>
      <c r="M4" s="21">
        <v>969244.91999999993</v>
      </c>
      <c r="N4" s="21">
        <v>169617.86099999998</v>
      </c>
      <c r="O4" s="21">
        <v>2494.380308823529</v>
      </c>
      <c r="P4" s="21">
        <v>169617.86099999998</v>
      </c>
      <c r="Q4" s="39">
        <v>3.8177407524166702E-3</v>
      </c>
      <c r="R4" s="12">
        <v>30236.506759140029</v>
      </c>
      <c r="S4" s="39">
        <v>0.17826251658214246</v>
      </c>
      <c r="T4" s="20" t="s">
        <v>624</v>
      </c>
      <c r="U4" s="20"/>
      <c r="V4" s="20"/>
      <c r="W4" s="20"/>
      <c r="X4" s="20" t="s">
        <v>624</v>
      </c>
      <c r="Y4" s="20"/>
      <c r="Z4" s="20"/>
      <c r="AA4" s="20"/>
      <c r="AB4" s="12">
        <v>30236.51</v>
      </c>
      <c r="AC4" s="12">
        <v>32422.58</v>
      </c>
      <c r="AD4" s="12">
        <f t="shared" ref="AD4:AD67" si="0">AB4-AC4</f>
        <v>-2186.0700000000033</v>
      </c>
    </row>
    <row r="5" spans="1:32" x14ac:dyDescent="0.25">
      <c r="A5" s="37">
        <v>74</v>
      </c>
      <c r="B5" s="37" t="s">
        <v>23</v>
      </c>
      <c r="C5" s="37">
        <v>1</v>
      </c>
      <c r="D5" s="21">
        <v>279</v>
      </c>
      <c r="E5" s="20">
        <v>32.39</v>
      </c>
      <c r="F5" s="12">
        <v>8.6137696820006173</v>
      </c>
      <c r="G5" s="20">
        <v>1</v>
      </c>
      <c r="H5" s="12">
        <v>54070</v>
      </c>
      <c r="I5" s="20">
        <v>1</v>
      </c>
      <c r="J5" s="20">
        <v>1</v>
      </c>
      <c r="K5" s="38" t="s">
        <v>623</v>
      </c>
      <c r="L5" s="39">
        <v>0.17499999999999999</v>
      </c>
      <c r="M5" s="21">
        <v>3547455.8600000003</v>
      </c>
      <c r="N5" s="21">
        <v>620804.77549999999</v>
      </c>
      <c r="O5" s="21">
        <v>2225.1067222222223</v>
      </c>
      <c r="P5" s="21">
        <v>620804.77549999999</v>
      </c>
      <c r="Q5" s="39">
        <v>1.397300777611641E-2</v>
      </c>
      <c r="R5" s="12">
        <v>110666.22158684196</v>
      </c>
      <c r="S5" s="39">
        <v>0.17826251658214243</v>
      </c>
      <c r="T5" s="20" t="s">
        <v>624</v>
      </c>
      <c r="U5" s="20"/>
      <c r="V5" s="20"/>
      <c r="W5" s="20"/>
      <c r="X5" s="20" t="s">
        <v>624</v>
      </c>
      <c r="Y5" s="20"/>
      <c r="Z5" s="20"/>
      <c r="AA5" s="20"/>
      <c r="AB5" s="12">
        <v>110666.22</v>
      </c>
      <c r="AC5" s="12">
        <v>118667.28</v>
      </c>
      <c r="AD5" s="12">
        <f t="shared" si="0"/>
        <v>-8001.0599999999977</v>
      </c>
    </row>
    <row r="6" spans="1:32" x14ac:dyDescent="0.25">
      <c r="A6" s="37">
        <v>98</v>
      </c>
      <c r="B6" s="37" t="s">
        <v>27</v>
      </c>
      <c r="C6" s="37">
        <v>1</v>
      </c>
      <c r="D6" s="21">
        <v>55</v>
      </c>
      <c r="E6" s="20">
        <v>24.36</v>
      </c>
      <c r="F6" s="12">
        <v>2.2577996715927751</v>
      </c>
      <c r="G6" s="20">
        <v>1</v>
      </c>
      <c r="H6" s="12">
        <v>24226</v>
      </c>
      <c r="I6" s="20">
        <v>1</v>
      </c>
      <c r="J6" s="20">
        <v>1</v>
      </c>
      <c r="K6" s="38" t="s">
        <v>623</v>
      </c>
      <c r="L6" s="39">
        <v>0.38579999999999998</v>
      </c>
      <c r="M6" s="12">
        <v>865066.34</v>
      </c>
      <c r="N6" s="21">
        <v>333742.59397199994</v>
      </c>
      <c r="O6" s="21">
        <v>6068.0471631272721</v>
      </c>
      <c r="P6" s="21">
        <v>333742.59397199994</v>
      </c>
      <c r="Q6" s="39">
        <v>7.51184276415415E-3</v>
      </c>
      <c r="R6" s="12">
        <v>59493.79469210087</v>
      </c>
      <c r="S6" s="39">
        <v>0.17826251658214243</v>
      </c>
      <c r="T6" s="20" t="s">
        <v>624</v>
      </c>
      <c r="U6" s="20"/>
      <c r="V6" s="20"/>
      <c r="W6" s="20"/>
      <c r="X6" s="20" t="s">
        <v>624</v>
      </c>
      <c r="Y6" s="20"/>
      <c r="Z6" s="20"/>
      <c r="AA6" s="20"/>
      <c r="AB6" s="12">
        <v>59493.79</v>
      </c>
      <c r="AC6" s="12">
        <v>63795.14</v>
      </c>
      <c r="AD6" s="12">
        <f t="shared" si="0"/>
        <v>-4301.3499999999985</v>
      </c>
    </row>
    <row r="7" spans="1:32" x14ac:dyDescent="0.25">
      <c r="A7" s="37">
        <v>121</v>
      </c>
      <c r="B7" s="37" t="s">
        <v>30</v>
      </c>
      <c r="C7" s="37">
        <v>1</v>
      </c>
      <c r="D7" s="21">
        <v>85</v>
      </c>
      <c r="E7" s="20">
        <v>35.67</v>
      </c>
      <c r="F7" s="12">
        <v>2.3829548640313987</v>
      </c>
      <c r="G7" s="20">
        <v>1</v>
      </c>
      <c r="H7" s="12">
        <v>21374</v>
      </c>
      <c r="I7" s="20">
        <v>1</v>
      </c>
      <c r="J7" s="20">
        <v>1</v>
      </c>
      <c r="K7" s="38" t="s">
        <v>623</v>
      </c>
      <c r="L7" s="39">
        <v>0.17499999999999999</v>
      </c>
      <c r="M7" s="21">
        <v>1270682.74</v>
      </c>
      <c r="N7" s="21">
        <v>222369.47949999999</v>
      </c>
      <c r="O7" s="21">
        <v>2616.1115235294114</v>
      </c>
      <c r="P7" s="21">
        <v>222369.47949999999</v>
      </c>
      <c r="Q7" s="39">
        <v>5.0050685639812034E-3</v>
      </c>
      <c r="R7" s="12">
        <v>39640.14302673113</v>
      </c>
      <c r="S7" s="39">
        <v>0.17826251658214243</v>
      </c>
      <c r="T7" s="20" t="s">
        <v>624</v>
      </c>
      <c r="U7" s="20"/>
      <c r="V7" s="20"/>
      <c r="W7" s="20"/>
      <c r="X7" s="20" t="s">
        <v>624</v>
      </c>
      <c r="Y7" s="20"/>
      <c r="Z7" s="20"/>
      <c r="AA7" s="20"/>
      <c r="AB7" s="12">
        <v>39640.14</v>
      </c>
      <c r="AC7" s="12">
        <v>42506.09</v>
      </c>
      <c r="AD7" s="12">
        <f t="shared" si="0"/>
        <v>-2865.9499999999971</v>
      </c>
    </row>
    <row r="8" spans="1:32" x14ac:dyDescent="0.25">
      <c r="A8" s="37">
        <v>154</v>
      </c>
      <c r="B8" s="37" t="s">
        <v>34</v>
      </c>
      <c r="C8" s="37">
        <v>1</v>
      </c>
      <c r="D8" s="21">
        <v>105</v>
      </c>
      <c r="E8" s="20">
        <v>22.81</v>
      </c>
      <c r="F8" s="12">
        <v>4.6032441911442357</v>
      </c>
      <c r="G8" s="20">
        <v>1</v>
      </c>
      <c r="H8" s="12">
        <v>50504</v>
      </c>
      <c r="I8" s="20">
        <v>1</v>
      </c>
      <c r="J8" s="20">
        <v>1</v>
      </c>
      <c r="K8" s="38" t="s">
        <v>623</v>
      </c>
      <c r="L8" s="39">
        <v>0.17499999999999999</v>
      </c>
      <c r="M8" s="12">
        <v>1407132.92</v>
      </c>
      <c r="N8" s="21">
        <v>246248.26099999997</v>
      </c>
      <c r="O8" s="21">
        <v>2345.2215333333329</v>
      </c>
      <c r="P8" s="21">
        <v>246248.26099999994</v>
      </c>
      <c r="Q8" s="39">
        <v>5.5425296350803321E-3</v>
      </c>
      <c r="R8" s="12">
        <v>43896.834709836228</v>
      </c>
      <c r="S8" s="42">
        <v>0.17826251658214243</v>
      </c>
      <c r="T8" s="20" t="s">
        <v>624</v>
      </c>
      <c r="U8" s="20"/>
      <c r="V8" s="20"/>
      <c r="W8" s="20"/>
      <c r="X8" s="20" t="s">
        <v>624</v>
      </c>
      <c r="Y8" s="20"/>
      <c r="Z8" s="20"/>
      <c r="AA8" s="20"/>
      <c r="AB8" s="12">
        <v>43896.83</v>
      </c>
      <c r="AC8" s="12">
        <v>47070.53</v>
      </c>
      <c r="AD8" s="12">
        <f t="shared" si="0"/>
        <v>-3173.6999999999971</v>
      </c>
    </row>
    <row r="9" spans="1:32" x14ac:dyDescent="0.25">
      <c r="A9" s="37">
        <v>230</v>
      </c>
      <c r="B9" s="37" t="s">
        <v>38</v>
      </c>
      <c r="C9" s="37">
        <v>1</v>
      </c>
      <c r="D9" s="21">
        <v>63</v>
      </c>
      <c r="E9" s="20">
        <v>25.11</v>
      </c>
      <c r="F9" s="12">
        <v>2.5089605734767026</v>
      </c>
      <c r="G9" s="20">
        <v>1</v>
      </c>
      <c r="H9" s="12">
        <v>55151</v>
      </c>
      <c r="I9" s="20">
        <v>1</v>
      </c>
      <c r="J9" s="20">
        <v>1</v>
      </c>
      <c r="K9" s="38" t="s">
        <v>623</v>
      </c>
      <c r="L9" s="39">
        <v>0.17499999999999999</v>
      </c>
      <c r="M9" s="12">
        <v>910076.45</v>
      </c>
      <c r="N9" s="21">
        <v>159263.37874999997</v>
      </c>
      <c r="O9" s="21">
        <v>2527.9901388888884</v>
      </c>
      <c r="P9" s="21">
        <v>159263.37874999997</v>
      </c>
      <c r="Q9" s="39">
        <v>3.5846831686047855E-3</v>
      </c>
      <c r="R9" s="12">
        <v>28390.690695349902</v>
      </c>
      <c r="S9" s="39">
        <v>0.17826251658214243</v>
      </c>
      <c r="T9" s="20" t="s">
        <v>624</v>
      </c>
      <c r="U9" s="20"/>
      <c r="V9" s="20"/>
      <c r="W9" s="20"/>
      <c r="X9" s="20" t="s">
        <v>624</v>
      </c>
      <c r="Y9" s="20"/>
      <c r="Z9" s="20"/>
      <c r="AA9" s="20"/>
      <c r="AB9" s="12">
        <v>28390.69</v>
      </c>
      <c r="AC9" s="12">
        <v>30443.31</v>
      </c>
      <c r="AD9" s="12">
        <f t="shared" si="0"/>
        <v>-2052.6200000000026</v>
      </c>
    </row>
    <row r="10" spans="1:32" x14ac:dyDescent="0.25">
      <c r="A10" s="37">
        <v>234</v>
      </c>
      <c r="B10" s="37" t="s">
        <v>39</v>
      </c>
      <c r="C10" s="37">
        <v>1</v>
      </c>
      <c r="D10" s="21">
        <v>83</v>
      </c>
      <c r="E10" s="20">
        <v>54.24</v>
      </c>
      <c r="F10" s="12">
        <v>1.5302359882005898</v>
      </c>
      <c r="G10" s="20">
        <v>1</v>
      </c>
      <c r="H10" s="12">
        <v>46952</v>
      </c>
      <c r="I10" s="20">
        <v>1</v>
      </c>
      <c r="J10" s="20">
        <v>1</v>
      </c>
      <c r="K10" s="38" t="s">
        <v>623</v>
      </c>
      <c r="L10" s="39">
        <v>0.35220000000000001</v>
      </c>
      <c r="M10" s="12">
        <v>1204091.5800000003</v>
      </c>
      <c r="N10" s="21">
        <v>424081.05447600014</v>
      </c>
      <c r="O10" s="21">
        <v>5109.4102948915679</v>
      </c>
      <c r="P10" s="21">
        <v>424081.05447600014</v>
      </c>
      <c r="Q10" s="39">
        <v>9.5451712128409635E-3</v>
      </c>
      <c r="R10" s="12">
        <v>75597.75600570043</v>
      </c>
      <c r="S10" s="39">
        <v>0.17826251658214246</v>
      </c>
      <c r="T10" s="20" t="s">
        <v>624</v>
      </c>
      <c r="U10" s="20"/>
      <c r="V10" s="20"/>
      <c r="W10" s="20"/>
      <c r="X10" s="20" t="s">
        <v>624</v>
      </c>
      <c r="Y10" s="20"/>
      <c r="Z10" s="20"/>
      <c r="AA10" s="20"/>
      <c r="AB10" s="12">
        <v>75597.759999999995</v>
      </c>
      <c r="AC10" s="12">
        <v>81063.399999999994</v>
      </c>
      <c r="AD10" s="12">
        <f t="shared" si="0"/>
        <v>-5465.6399999999994</v>
      </c>
    </row>
    <row r="11" spans="1:32" x14ac:dyDescent="0.25">
      <c r="A11" s="37">
        <v>249</v>
      </c>
      <c r="B11" s="37" t="s">
        <v>41</v>
      </c>
      <c r="C11" s="37">
        <v>1</v>
      </c>
      <c r="D11" s="21">
        <v>122</v>
      </c>
      <c r="E11" s="20">
        <v>18.690000000000001</v>
      </c>
      <c r="F11" s="12">
        <v>6.5275548421615834</v>
      </c>
      <c r="G11" s="20">
        <v>1</v>
      </c>
      <c r="H11" s="12">
        <v>58824</v>
      </c>
      <c r="I11" s="20">
        <v>1</v>
      </c>
      <c r="J11" s="20">
        <v>1</v>
      </c>
      <c r="K11" s="38" t="s">
        <v>623</v>
      </c>
      <c r="L11" s="39">
        <v>0.17499999999999999</v>
      </c>
      <c r="M11" s="12">
        <v>1660447.3899999997</v>
      </c>
      <c r="N11" s="21">
        <v>290578.29324999993</v>
      </c>
      <c r="O11" s="21">
        <v>2381.7892889344257</v>
      </c>
      <c r="P11" s="21">
        <v>290578.29324999993</v>
      </c>
      <c r="Q11" s="39">
        <v>6.5403052801627226E-3</v>
      </c>
      <c r="R11" s="12">
        <v>51799.217818888763</v>
      </c>
      <c r="S11" s="42">
        <v>0.17826251658214246</v>
      </c>
      <c r="T11" s="20" t="s">
        <v>624</v>
      </c>
      <c r="U11" s="20"/>
      <c r="V11" s="12"/>
      <c r="W11" s="39"/>
      <c r="X11" s="20" t="s">
        <v>624</v>
      </c>
      <c r="Y11" s="39"/>
      <c r="Z11" s="20"/>
      <c r="AA11" s="39"/>
      <c r="AB11" s="12">
        <v>51799.22</v>
      </c>
      <c r="AC11" s="12">
        <v>55544.25</v>
      </c>
      <c r="AD11" s="12">
        <f t="shared" si="0"/>
        <v>-3745.0299999999988</v>
      </c>
    </row>
    <row r="12" spans="1:32" x14ac:dyDescent="0.25">
      <c r="A12" s="37">
        <v>253</v>
      </c>
      <c r="B12" s="37" t="s">
        <v>43</v>
      </c>
      <c r="C12" s="37">
        <v>1</v>
      </c>
      <c r="D12" s="21">
        <v>45</v>
      </c>
      <c r="E12" s="20">
        <v>23.45</v>
      </c>
      <c r="F12" s="12">
        <v>1.9189765458422174</v>
      </c>
      <c r="G12" s="20">
        <v>1</v>
      </c>
      <c r="H12" s="12">
        <v>35473</v>
      </c>
      <c r="I12" s="20">
        <v>1</v>
      </c>
      <c r="J12" s="20">
        <v>1</v>
      </c>
      <c r="K12" s="38" t="s">
        <v>623</v>
      </c>
      <c r="L12" s="39">
        <v>0.17499999999999999</v>
      </c>
      <c r="M12" s="21">
        <v>784243.28</v>
      </c>
      <c r="N12" s="21">
        <v>137242.57399999999</v>
      </c>
      <c r="O12" s="21">
        <v>3049.8349777777776</v>
      </c>
      <c r="P12" s="21">
        <v>137242.57399999999</v>
      </c>
      <c r="Q12" s="39">
        <v>3.0890412403347107E-3</v>
      </c>
      <c r="R12" s="12">
        <v>24465.206623450908</v>
      </c>
      <c r="S12" s="39">
        <v>0.17826251658214243</v>
      </c>
      <c r="T12" s="20" t="s">
        <v>624</v>
      </c>
      <c r="U12" s="20"/>
      <c r="V12" s="20"/>
      <c r="W12" s="20"/>
      <c r="X12" s="20" t="s">
        <v>624</v>
      </c>
      <c r="Y12" s="20"/>
      <c r="Z12" s="20"/>
      <c r="AA12" s="20"/>
      <c r="AB12" s="12">
        <v>24465.279999999999</v>
      </c>
      <c r="AC12" s="12">
        <v>26234.04</v>
      </c>
      <c r="AD12" s="12">
        <f t="shared" si="0"/>
        <v>-1768.760000000002</v>
      </c>
    </row>
    <row r="13" spans="1:32" x14ac:dyDescent="0.25">
      <c r="A13" s="37">
        <v>263</v>
      </c>
      <c r="B13" s="37" t="s">
        <v>44</v>
      </c>
      <c r="C13" s="37">
        <v>1</v>
      </c>
      <c r="D13" s="21">
        <v>35</v>
      </c>
      <c r="E13" s="20">
        <v>35.85</v>
      </c>
      <c r="F13" s="12">
        <v>0.97629009762900976</v>
      </c>
      <c r="G13" s="20">
        <v>1</v>
      </c>
      <c r="H13" s="12">
        <v>33237</v>
      </c>
      <c r="I13" s="20">
        <v>1</v>
      </c>
      <c r="J13" s="20">
        <v>1</v>
      </c>
      <c r="K13" s="38" t="s">
        <v>623</v>
      </c>
      <c r="L13" s="39">
        <v>0.27089999999999997</v>
      </c>
      <c r="M13" s="21">
        <v>622293.56000000006</v>
      </c>
      <c r="N13" s="21">
        <v>168579.325404</v>
      </c>
      <c r="O13" s="21">
        <v>4816.5521544000003</v>
      </c>
      <c r="P13" s="21">
        <v>168579.325404</v>
      </c>
      <c r="Q13" s="39">
        <v>3.7943655038177948E-3</v>
      </c>
      <c r="R13" s="12">
        <v>30051.374790236936</v>
      </c>
      <c r="S13" s="39">
        <v>0.17826251658214243</v>
      </c>
      <c r="T13" s="20" t="s">
        <v>624</v>
      </c>
      <c r="U13" s="20"/>
      <c r="V13" s="20"/>
      <c r="W13" s="20"/>
      <c r="X13" s="20" t="s">
        <v>624</v>
      </c>
      <c r="Y13" s="20"/>
      <c r="Z13" s="20"/>
      <c r="AA13" s="20"/>
      <c r="AB13" s="12">
        <v>30051.37</v>
      </c>
      <c r="AC13" s="12">
        <v>32224.06</v>
      </c>
      <c r="AD13" s="12">
        <f t="shared" si="0"/>
        <v>-2172.6900000000023</v>
      </c>
    </row>
    <row r="14" spans="1:32" x14ac:dyDescent="0.25">
      <c r="A14" s="37">
        <v>272</v>
      </c>
      <c r="B14" s="37" t="s">
        <v>45</v>
      </c>
      <c r="C14" s="37">
        <v>1</v>
      </c>
      <c r="D14" s="21">
        <v>99</v>
      </c>
      <c r="E14" s="20">
        <v>26.52</v>
      </c>
      <c r="F14" s="12">
        <v>3.7330316742081449</v>
      </c>
      <c r="G14" s="20">
        <v>1</v>
      </c>
      <c r="H14" s="12">
        <v>36879</v>
      </c>
      <c r="I14" s="20">
        <v>1</v>
      </c>
      <c r="J14" s="20">
        <v>1</v>
      </c>
      <c r="K14" s="38" t="s">
        <v>623</v>
      </c>
      <c r="L14" s="39">
        <v>0.32280000000000003</v>
      </c>
      <c r="M14" s="21">
        <v>1330308.4500000002</v>
      </c>
      <c r="N14" s="21">
        <v>429423.56766000012</v>
      </c>
      <c r="O14" s="21">
        <v>4337.6117945454562</v>
      </c>
      <c r="P14" s="21">
        <v>429423.56766000018</v>
      </c>
      <c r="Q14" s="39">
        <v>9.6654199306507003E-3</v>
      </c>
      <c r="R14" s="12">
        <v>76550.125850753553</v>
      </c>
      <c r="S14" s="39">
        <v>0.17826251658214246</v>
      </c>
      <c r="T14" s="20" t="s">
        <v>624</v>
      </c>
      <c r="U14" s="20"/>
      <c r="V14" s="20"/>
      <c r="W14" s="20"/>
      <c r="X14" s="20" t="s">
        <v>624</v>
      </c>
      <c r="Y14" s="20"/>
      <c r="Z14" s="20"/>
      <c r="AA14" s="20"/>
      <c r="AB14" s="12">
        <v>76550.13</v>
      </c>
      <c r="AC14" s="12">
        <v>82084.62</v>
      </c>
      <c r="AD14" s="12">
        <f t="shared" si="0"/>
        <v>-5534.4899999999907</v>
      </c>
    </row>
    <row r="15" spans="1:32" x14ac:dyDescent="0.25">
      <c r="A15" s="37">
        <v>289</v>
      </c>
      <c r="B15" s="37" t="s">
        <v>48</v>
      </c>
      <c r="C15" s="37">
        <v>1</v>
      </c>
      <c r="D15" s="21">
        <v>142</v>
      </c>
      <c r="E15" s="20">
        <v>14.23</v>
      </c>
      <c r="F15" s="12">
        <v>9.9789177793394241</v>
      </c>
      <c r="G15" s="20">
        <v>1</v>
      </c>
      <c r="H15" s="12">
        <v>59903</v>
      </c>
      <c r="I15" s="20">
        <v>1</v>
      </c>
      <c r="J15" s="20">
        <v>1</v>
      </c>
      <c r="K15" s="38" t="s">
        <v>623</v>
      </c>
      <c r="L15" s="39">
        <v>0.17499999999999999</v>
      </c>
      <c r="M15" s="21">
        <v>2077119.5199999998</v>
      </c>
      <c r="N15" s="21">
        <v>363495.91599999997</v>
      </c>
      <c r="O15" s="21">
        <v>2559.8303943661967</v>
      </c>
      <c r="P15" s="21">
        <v>363495.91599999991</v>
      </c>
      <c r="Q15" s="39">
        <v>8.1815273678650293E-3</v>
      </c>
      <c r="R15" s="12">
        <v>64797.696753491029</v>
      </c>
      <c r="S15" s="39">
        <v>0.1782625165821424</v>
      </c>
      <c r="T15" s="12" t="s">
        <v>624</v>
      </c>
      <c r="U15" s="39"/>
      <c r="V15" s="12"/>
      <c r="W15" s="39"/>
      <c r="X15" s="20" t="s">
        <v>624</v>
      </c>
      <c r="Y15" s="20"/>
      <c r="Z15" s="20"/>
      <c r="AA15" s="20"/>
      <c r="AB15" s="12">
        <v>64797.7</v>
      </c>
      <c r="AC15" s="12">
        <v>69482.5</v>
      </c>
      <c r="AD15" s="12">
        <f t="shared" si="0"/>
        <v>-4684.8000000000029</v>
      </c>
    </row>
    <row r="16" spans="1:32" x14ac:dyDescent="0.25">
      <c r="A16" s="37">
        <v>300</v>
      </c>
      <c r="B16" s="37" t="s">
        <v>49</v>
      </c>
      <c r="C16" s="37">
        <v>1</v>
      </c>
      <c r="D16" s="21">
        <v>170</v>
      </c>
      <c r="E16" s="20">
        <v>20.96</v>
      </c>
      <c r="F16" s="12">
        <v>8.1106870229007626</v>
      </c>
      <c r="G16" s="20">
        <v>1</v>
      </c>
      <c r="H16" s="12">
        <v>60222</v>
      </c>
      <c r="I16" s="20">
        <v>1</v>
      </c>
      <c r="J16" s="20">
        <v>1</v>
      </c>
      <c r="K16" s="38" t="s">
        <v>623</v>
      </c>
      <c r="L16" s="39">
        <v>0.17499999999999999</v>
      </c>
      <c r="M16" s="21">
        <v>2291577.2599999998</v>
      </c>
      <c r="N16" s="21">
        <v>401026.02049999993</v>
      </c>
      <c r="O16" s="21">
        <v>2358.9765911764703</v>
      </c>
      <c r="P16" s="21">
        <v>401026.02049999993</v>
      </c>
      <c r="Q16" s="39">
        <v>9.0262509632893732E-3</v>
      </c>
      <c r="R16" s="12">
        <v>71487.907629251829</v>
      </c>
      <c r="S16" s="39">
        <v>0.17826251658214243</v>
      </c>
      <c r="T16" s="20" t="s">
        <v>624</v>
      </c>
      <c r="U16" s="20"/>
      <c r="V16" s="20"/>
      <c r="W16" s="20"/>
      <c r="X16" s="20" t="s">
        <v>624</v>
      </c>
      <c r="Y16" s="20"/>
      <c r="Z16" s="20"/>
      <c r="AA16" s="20"/>
      <c r="AB16" s="12">
        <v>71487.91</v>
      </c>
      <c r="AC16" s="12">
        <v>76656.41</v>
      </c>
      <c r="AD16" s="12">
        <f t="shared" si="0"/>
        <v>-5168.5</v>
      </c>
    </row>
    <row r="17" spans="1:30" x14ac:dyDescent="0.25">
      <c r="A17" s="37">
        <v>306</v>
      </c>
      <c r="B17" s="37" t="s">
        <v>50</v>
      </c>
      <c r="C17" s="37">
        <v>1</v>
      </c>
      <c r="D17" s="21">
        <v>105</v>
      </c>
      <c r="E17" s="20">
        <v>15.73</v>
      </c>
      <c r="F17" s="12">
        <v>6.6751430387794022</v>
      </c>
      <c r="G17" s="20">
        <v>1</v>
      </c>
      <c r="H17" s="12">
        <v>28823</v>
      </c>
      <c r="I17" s="20">
        <v>1</v>
      </c>
      <c r="J17" s="20">
        <v>1</v>
      </c>
      <c r="K17" s="38" t="s">
        <v>623</v>
      </c>
      <c r="L17" s="39">
        <v>0.58960000000000001</v>
      </c>
      <c r="M17" s="21">
        <v>1625333.8399999999</v>
      </c>
      <c r="N17" s="21">
        <v>958296.83206399996</v>
      </c>
      <c r="O17" s="21">
        <v>9126.6364958476188</v>
      </c>
      <c r="P17" s="21">
        <v>958296.83206399996</v>
      </c>
      <c r="Q17" s="39">
        <v>2.1569243045002951E-2</v>
      </c>
      <c r="R17" s="12">
        <v>170828.40491642337</v>
      </c>
      <c r="S17" s="39">
        <v>0.17826251658214246</v>
      </c>
      <c r="T17" s="20" t="s">
        <v>624</v>
      </c>
      <c r="U17" s="20"/>
      <c r="V17" s="20"/>
      <c r="W17" s="20"/>
      <c r="X17" s="20" t="s">
        <v>624</v>
      </c>
      <c r="Y17" s="20"/>
      <c r="Z17" s="20"/>
      <c r="AA17" s="20"/>
      <c r="AB17" s="12">
        <v>170828.4</v>
      </c>
      <c r="AC17" s="12">
        <v>183179.13</v>
      </c>
      <c r="AD17" s="12">
        <f t="shared" si="0"/>
        <v>-12350.73000000001</v>
      </c>
    </row>
    <row r="18" spans="1:30" x14ac:dyDescent="0.25">
      <c r="A18" s="37">
        <v>312</v>
      </c>
      <c r="B18" s="37" t="s">
        <v>89</v>
      </c>
      <c r="C18" s="37">
        <v>1</v>
      </c>
      <c r="D18" s="40">
        <v>51</v>
      </c>
      <c r="E18" s="37">
        <v>37.340000000000003</v>
      </c>
      <c r="F18" s="41">
        <v>1.3658275307980716</v>
      </c>
      <c r="G18" s="37">
        <v>1</v>
      </c>
      <c r="H18" s="41">
        <v>28036</v>
      </c>
      <c r="I18" s="37">
        <v>1</v>
      </c>
      <c r="J18" s="37">
        <v>1</v>
      </c>
      <c r="K18" s="38" t="s">
        <v>623</v>
      </c>
      <c r="L18" s="42">
        <v>0.17499999999999999</v>
      </c>
      <c r="M18" s="41">
        <v>700343.84</v>
      </c>
      <c r="N18" s="40">
        <v>122560.17199999999</v>
      </c>
      <c r="O18" s="40">
        <v>2403.1406274509804</v>
      </c>
      <c r="P18" s="40">
        <v>122560.17200000001</v>
      </c>
      <c r="Q18" s="39">
        <v>2.7585712996793222E-3</v>
      </c>
      <c r="R18" s="12">
        <v>21847.884693460233</v>
      </c>
      <c r="S18" s="42">
        <v>0.17826251658214246</v>
      </c>
      <c r="T18" s="37"/>
      <c r="U18" s="37"/>
      <c r="V18" s="41"/>
      <c r="W18" s="42"/>
      <c r="X18" s="37"/>
      <c r="Y18" s="42"/>
      <c r="Z18" s="37"/>
      <c r="AA18" s="42"/>
      <c r="AB18" s="12">
        <v>21847.9</v>
      </c>
      <c r="AC18" s="12">
        <v>23427.48</v>
      </c>
      <c r="AD18" s="12">
        <f t="shared" si="0"/>
        <v>-1579.5799999999981</v>
      </c>
    </row>
    <row r="19" spans="1:30" x14ac:dyDescent="0.25">
      <c r="A19" s="37">
        <v>318</v>
      </c>
      <c r="B19" s="37" t="s">
        <v>51</v>
      </c>
      <c r="C19" s="37">
        <v>1</v>
      </c>
      <c r="D19" s="21">
        <v>105</v>
      </c>
      <c r="E19" s="20">
        <v>19.79</v>
      </c>
      <c r="F19" s="12">
        <v>5.3057099545224862</v>
      </c>
      <c r="G19" s="20">
        <v>1</v>
      </c>
      <c r="H19" s="12">
        <v>54944</v>
      </c>
      <c r="I19" s="20">
        <v>1</v>
      </c>
      <c r="J19" s="20">
        <v>1</v>
      </c>
      <c r="K19" s="38" t="s">
        <v>623</v>
      </c>
      <c r="L19" s="39">
        <v>0.17499999999999999</v>
      </c>
      <c r="M19" s="12">
        <v>1446546.9000000001</v>
      </c>
      <c r="N19" s="21">
        <v>253145.70750000002</v>
      </c>
      <c r="O19" s="21">
        <v>2410.9115000000002</v>
      </c>
      <c r="P19" s="21">
        <v>253145.70750000002</v>
      </c>
      <c r="Q19" s="39">
        <v>5.6977766263784004E-3</v>
      </c>
      <c r="R19" s="12">
        <v>45126.39088091693</v>
      </c>
      <c r="S19" s="39">
        <v>0.17826251658214243</v>
      </c>
      <c r="T19" s="20" t="s">
        <v>624</v>
      </c>
      <c r="U19" s="20"/>
      <c r="V19" s="20"/>
      <c r="W19" s="20"/>
      <c r="X19" s="20" t="s">
        <v>624</v>
      </c>
      <c r="Y19" s="20"/>
      <c r="Z19" s="20"/>
      <c r="AA19" s="20"/>
      <c r="AB19" s="12">
        <v>45126.39</v>
      </c>
      <c r="AC19" s="12">
        <v>48388.98</v>
      </c>
      <c r="AD19" s="12">
        <f t="shared" si="0"/>
        <v>-3262.5900000000038</v>
      </c>
    </row>
    <row r="20" spans="1:30" x14ac:dyDescent="0.25">
      <c r="A20" s="37">
        <v>327</v>
      </c>
      <c r="B20" s="37" t="s">
        <v>52</v>
      </c>
      <c r="C20" s="37">
        <v>1</v>
      </c>
      <c r="D20" s="21">
        <v>92</v>
      </c>
      <c r="E20" s="20">
        <v>27.17</v>
      </c>
      <c r="F20" s="12">
        <v>3.3860875966139123</v>
      </c>
      <c r="G20" s="20">
        <v>1</v>
      </c>
      <c r="H20" s="12">
        <v>49506</v>
      </c>
      <c r="I20" s="20">
        <v>1</v>
      </c>
      <c r="J20" s="20">
        <v>1</v>
      </c>
      <c r="K20" s="38" t="s">
        <v>623</v>
      </c>
      <c r="L20" s="39">
        <v>0.17499999999999999</v>
      </c>
      <c r="M20" s="21">
        <v>1321578.7600000002</v>
      </c>
      <c r="N20" s="21">
        <v>231276.28300000002</v>
      </c>
      <c r="O20" s="21">
        <v>2513.8726413043482</v>
      </c>
      <c r="P20" s="21">
        <v>231276.28300000002</v>
      </c>
      <c r="Q20" s="39">
        <v>5.2055419486545162E-3</v>
      </c>
      <c r="R20" s="12">
        <v>41227.892233343766</v>
      </c>
      <c r="S20" s="39">
        <v>0.1782625165821424</v>
      </c>
      <c r="T20" s="20" t="s">
        <v>624</v>
      </c>
      <c r="U20" s="20"/>
      <c r="V20" s="20"/>
      <c r="W20" s="20"/>
      <c r="X20" s="20" t="s">
        <v>624</v>
      </c>
      <c r="Y20" s="20"/>
      <c r="Z20" s="20"/>
      <c r="AA20" s="20"/>
      <c r="AB20" s="12">
        <v>41227.89</v>
      </c>
      <c r="AC20" s="12">
        <v>44208.63</v>
      </c>
      <c r="AD20" s="12">
        <f t="shared" si="0"/>
        <v>-2980.739999999998</v>
      </c>
    </row>
    <row r="21" spans="1:30" x14ac:dyDescent="0.25">
      <c r="A21" s="37">
        <v>337</v>
      </c>
      <c r="B21" s="37" t="s">
        <v>54</v>
      </c>
      <c r="C21" s="37">
        <v>1</v>
      </c>
      <c r="D21" s="21">
        <v>85</v>
      </c>
      <c r="E21" s="20">
        <v>20.13</v>
      </c>
      <c r="F21" s="12">
        <v>4.2225534028812719</v>
      </c>
      <c r="G21" s="20">
        <v>1</v>
      </c>
      <c r="H21" s="12">
        <v>25928</v>
      </c>
      <c r="I21" s="20">
        <v>1</v>
      </c>
      <c r="J21" s="20">
        <v>1</v>
      </c>
      <c r="K21" s="38" t="s">
        <v>623</v>
      </c>
      <c r="L21" s="39">
        <v>0.17499999999999999</v>
      </c>
      <c r="M21" s="12">
        <v>1124388.7500000002</v>
      </c>
      <c r="N21" s="21">
        <v>196768.03125000003</v>
      </c>
      <c r="O21" s="21">
        <v>2314.9180147058828</v>
      </c>
      <c r="P21" s="21">
        <v>196768.03125000003</v>
      </c>
      <c r="Q21" s="39">
        <v>4.4288338931235674E-3</v>
      </c>
      <c r="R21" s="12">
        <v>35076.364433538656</v>
      </c>
      <c r="S21" s="39">
        <v>0.17826251658214246</v>
      </c>
      <c r="T21" s="20" t="s">
        <v>624</v>
      </c>
      <c r="U21" s="20"/>
      <c r="V21" s="20"/>
      <c r="W21" s="20"/>
      <c r="X21" s="20" t="s">
        <v>624</v>
      </c>
      <c r="Y21" s="20"/>
      <c r="Z21" s="20"/>
      <c r="AA21" s="20"/>
      <c r="AB21" s="12">
        <v>35076.36</v>
      </c>
      <c r="AC21" s="12">
        <v>37612.35</v>
      </c>
      <c r="AD21" s="12">
        <f t="shared" si="0"/>
        <v>-2535.989999999998</v>
      </c>
    </row>
    <row r="22" spans="1:30" x14ac:dyDescent="0.25">
      <c r="A22" s="37">
        <v>340</v>
      </c>
      <c r="B22" s="37" t="s">
        <v>625</v>
      </c>
      <c r="C22" s="37">
        <v>1</v>
      </c>
      <c r="D22" s="21">
        <v>136</v>
      </c>
      <c r="E22" s="20">
        <v>25.56</v>
      </c>
      <c r="F22" s="12">
        <v>5.3208137715179973</v>
      </c>
      <c r="G22" s="20">
        <v>1</v>
      </c>
      <c r="H22" s="12">
        <v>32318</v>
      </c>
      <c r="I22" s="20">
        <v>1</v>
      </c>
      <c r="J22" s="20">
        <v>1</v>
      </c>
      <c r="K22" s="38" t="s">
        <v>623</v>
      </c>
      <c r="L22" s="39">
        <v>0.2697</v>
      </c>
      <c r="M22" s="12">
        <v>2006164.9200000002</v>
      </c>
      <c r="N22" s="21">
        <v>541062.67892400001</v>
      </c>
      <c r="O22" s="21">
        <v>3978.4020509117649</v>
      </c>
      <c r="P22" s="21">
        <v>541062.67892400001</v>
      </c>
      <c r="Q22" s="39">
        <v>1.2178181158291409E-2</v>
      </c>
      <c r="R22" s="12">
        <v>96451.194773667958</v>
      </c>
      <c r="S22" s="39">
        <v>0.17826251658214243</v>
      </c>
      <c r="T22" s="20" t="s">
        <v>624</v>
      </c>
      <c r="U22" s="20"/>
      <c r="V22" s="20"/>
      <c r="W22" s="20"/>
      <c r="X22" s="20" t="s">
        <v>624</v>
      </c>
      <c r="Y22" s="20"/>
      <c r="Z22" s="20"/>
      <c r="AA22" s="20"/>
      <c r="AB22" s="12">
        <v>96451.19</v>
      </c>
      <c r="AC22" s="12">
        <v>0</v>
      </c>
      <c r="AD22" s="12">
        <f t="shared" si="0"/>
        <v>96451.19</v>
      </c>
    </row>
    <row r="23" spans="1:30" x14ac:dyDescent="0.25">
      <c r="A23" s="37">
        <v>349</v>
      </c>
      <c r="B23" s="37" t="s">
        <v>56</v>
      </c>
      <c r="C23" s="37">
        <v>1</v>
      </c>
      <c r="D23" s="21">
        <v>119</v>
      </c>
      <c r="E23" s="20">
        <v>31.95</v>
      </c>
      <c r="F23" s="12">
        <v>3.7245696400625978</v>
      </c>
      <c r="G23" s="20">
        <v>1</v>
      </c>
      <c r="H23" s="12">
        <v>33292</v>
      </c>
      <c r="I23" s="20">
        <v>1</v>
      </c>
      <c r="J23" s="20">
        <v>1</v>
      </c>
      <c r="K23" s="38" t="s">
        <v>623</v>
      </c>
      <c r="L23" s="39">
        <v>0.17499999999999999</v>
      </c>
      <c r="M23" s="21">
        <v>1599602.0399999998</v>
      </c>
      <c r="N23" s="21">
        <v>279930.35699999996</v>
      </c>
      <c r="O23" s="21">
        <v>2352.3559411764704</v>
      </c>
      <c r="P23" s="21">
        <v>279930.35699999996</v>
      </c>
      <c r="Q23" s="39">
        <v>6.3006426649693872E-3</v>
      </c>
      <c r="R23" s="12">
        <v>49901.08990655755</v>
      </c>
      <c r="S23" s="39">
        <v>0.17826251658214246</v>
      </c>
      <c r="T23" s="20" t="s">
        <v>624</v>
      </c>
      <c r="U23" s="20"/>
      <c r="V23" s="20"/>
      <c r="W23" s="20"/>
      <c r="X23" s="20" t="s">
        <v>624</v>
      </c>
      <c r="Y23" s="20"/>
      <c r="Z23" s="20"/>
      <c r="AA23" s="20"/>
      <c r="AB23" s="12">
        <v>49901.09</v>
      </c>
      <c r="AC23" s="12">
        <v>53508.89</v>
      </c>
      <c r="AD23" s="12">
        <f t="shared" si="0"/>
        <v>-3607.8000000000029</v>
      </c>
    </row>
    <row r="24" spans="1:30" x14ac:dyDescent="0.25">
      <c r="A24" s="37">
        <v>632</v>
      </c>
      <c r="B24" s="37" t="s">
        <v>61</v>
      </c>
      <c r="C24" s="37">
        <v>1</v>
      </c>
      <c r="D24" s="21">
        <v>113</v>
      </c>
      <c r="E24" s="20">
        <v>48.16</v>
      </c>
      <c r="F24" s="12">
        <v>2.3463455149501664</v>
      </c>
      <c r="G24" s="20">
        <v>1</v>
      </c>
      <c r="H24" s="12">
        <v>22230</v>
      </c>
      <c r="I24" s="20">
        <v>1</v>
      </c>
      <c r="J24" s="20">
        <v>1</v>
      </c>
      <c r="K24" s="38" t="s">
        <v>623</v>
      </c>
      <c r="L24" s="39">
        <v>0.24109999999999998</v>
      </c>
      <c r="M24" s="12">
        <v>1573384.0799999998</v>
      </c>
      <c r="N24" s="21">
        <v>379342.90168799995</v>
      </c>
      <c r="O24" s="21">
        <v>3357.0168290973447</v>
      </c>
      <c r="P24" s="21">
        <v>379342.90168799995</v>
      </c>
      <c r="Q24" s="39">
        <v>8.5382096341508982E-3</v>
      </c>
      <c r="R24" s="12">
        <v>67622.620302475116</v>
      </c>
      <c r="S24" s="39">
        <v>0.17826251658214243</v>
      </c>
      <c r="T24" s="20" t="s">
        <v>624</v>
      </c>
      <c r="U24" s="20"/>
      <c r="V24" s="20"/>
      <c r="W24" s="20"/>
      <c r="X24" s="20" t="s">
        <v>624</v>
      </c>
      <c r="Y24" s="20"/>
      <c r="Z24" s="20"/>
      <c r="AA24" s="20"/>
      <c r="AB24" s="12">
        <v>67622.62</v>
      </c>
      <c r="AC24" s="12">
        <v>72511.67</v>
      </c>
      <c r="AD24" s="12">
        <f t="shared" si="0"/>
        <v>-4889.0500000000029</v>
      </c>
    </row>
    <row r="25" spans="1:30" x14ac:dyDescent="0.25">
      <c r="A25" s="37">
        <v>635</v>
      </c>
      <c r="B25" s="37" t="s">
        <v>62</v>
      </c>
      <c r="C25" s="37">
        <v>1</v>
      </c>
      <c r="D25" s="21">
        <v>1528</v>
      </c>
      <c r="E25" s="20">
        <v>210.36</v>
      </c>
      <c r="F25" s="12">
        <v>7.2637383532991056</v>
      </c>
      <c r="G25" s="20">
        <v>1</v>
      </c>
      <c r="H25" s="12">
        <v>40414</v>
      </c>
      <c r="I25" s="20">
        <v>1</v>
      </c>
      <c r="J25" s="20">
        <v>1</v>
      </c>
      <c r="K25" s="38" t="s">
        <v>623</v>
      </c>
      <c r="L25" s="39">
        <v>0.40279999999999999</v>
      </c>
      <c r="M25" s="21">
        <v>22485789.989999998</v>
      </c>
      <c r="N25" s="21">
        <v>9057276.2079719994</v>
      </c>
      <c r="O25" s="21">
        <v>5927.5367853219896</v>
      </c>
      <c r="P25" s="21">
        <v>9057276.2079719994</v>
      </c>
      <c r="Q25" s="39">
        <v>0.20386020836018343</v>
      </c>
      <c r="R25" s="12">
        <v>1614572.8502126527</v>
      </c>
      <c r="S25" s="39">
        <v>0.17826251658214243</v>
      </c>
      <c r="T25" s="20" t="s">
        <v>624</v>
      </c>
      <c r="U25" s="20"/>
      <c r="V25" s="20"/>
      <c r="W25" s="20"/>
      <c r="X25" s="20" t="s">
        <v>624</v>
      </c>
      <c r="Y25" s="20"/>
      <c r="Z25" s="20"/>
      <c r="AA25" s="20"/>
      <c r="AB25" s="12">
        <v>1614572.79</v>
      </c>
      <c r="AC25" s="12">
        <v>1731304.77</v>
      </c>
      <c r="AD25" s="12">
        <f t="shared" si="0"/>
        <v>-116731.97999999998</v>
      </c>
    </row>
    <row r="26" spans="1:30" x14ac:dyDescent="0.25">
      <c r="A26" s="37">
        <v>662</v>
      </c>
      <c r="B26" s="37" t="s">
        <v>64</v>
      </c>
      <c r="C26" s="37">
        <v>1</v>
      </c>
      <c r="D26" s="21">
        <v>224</v>
      </c>
      <c r="E26" s="20">
        <v>87.35</v>
      </c>
      <c r="F26" s="12">
        <v>2.5643961076130513</v>
      </c>
      <c r="G26" s="20">
        <v>1</v>
      </c>
      <c r="H26" s="12">
        <v>42451</v>
      </c>
      <c r="I26" s="20">
        <v>1</v>
      </c>
      <c r="J26" s="20">
        <v>1</v>
      </c>
      <c r="K26" s="38" t="s">
        <v>623</v>
      </c>
      <c r="L26" s="39">
        <v>0.17499999999999999</v>
      </c>
      <c r="M26" s="21">
        <v>3242282.6100000003</v>
      </c>
      <c r="N26" s="21">
        <v>567399.45675000001</v>
      </c>
      <c r="O26" s="21">
        <v>2533.0332890625</v>
      </c>
      <c r="P26" s="21">
        <v>567399.45675000001</v>
      </c>
      <c r="Q26" s="39">
        <v>1.2770966548938825E-2</v>
      </c>
      <c r="R26" s="12">
        <v>101146.05506759549</v>
      </c>
      <c r="S26" s="39">
        <v>0.17826251658214243</v>
      </c>
      <c r="T26" s="20" t="s">
        <v>624</v>
      </c>
      <c r="U26" s="20"/>
      <c r="V26" s="20"/>
      <c r="W26" s="20"/>
      <c r="X26" s="20" t="s">
        <v>624</v>
      </c>
      <c r="Y26" s="20"/>
      <c r="Z26" s="20"/>
      <c r="AA26" s="20"/>
      <c r="AB26" s="12">
        <v>101146.06</v>
      </c>
      <c r="AC26" s="12">
        <v>108458.81</v>
      </c>
      <c r="AD26" s="12">
        <f t="shared" si="0"/>
        <v>-7312.75</v>
      </c>
    </row>
    <row r="27" spans="1:30" x14ac:dyDescent="0.25">
      <c r="A27" s="37">
        <v>670</v>
      </c>
      <c r="B27" s="37" t="s">
        <v>65</v>
      </c>
      <c r="C27" s="37">
        <v>1</v>
      </c>
      <c r="D27" s="21">
        <v>478</v>
      </c>
      <c r="E27" s="20">
        <v>104.44</v>
      </c>
      <c r="F27" s="12">
        <v>4.5767905017234778</v>
      </c>
      <c r="G27" s="20">
        <v>1</v>
      </c>
      <c r="H27" s="12">
        <v>51803</v>
      </c>
      <c r="I27" s="20">
        <v>1</v>
      </c>
      <c r="J27" s="20">
        <v>1</v>
      </c>
      <c r="K27" s="38" t="s">
        <v>623</v>
      </c>
      <c r="L27" s="39">
        <v>0.17499999999999999</v>
      </c>
      <c r="M27" s="21">
        <v>6897529.5600000005</v>
      </c>
      <c r="N27" s="21">
        <v>1207067.673</v>
      </c>
      <c r="O27" s="21">
        <v>2525.2461778242678</v>
      </c>
      <c r="P27" s="21">
        <v>1207067.673</v>
      </c>
      <c r="Q27" s="39">
        <v>2.7168550640647802E-2</v>
      </c>
      <c r="R27" s="12">
        <v>215174.9210739306</v>
      </c>
      <c r="S27" s="39">
        <v>0.17826251658214246</v>
      </c>
      <c r="T27" s="20" t="s">
        <v>624</v>
      </c>
      <c r="U27" s="20"/>
      <c r="V27" s="20"/>
      <c r="W27" s="20"/>
      <c r="X27" s="20" t="s">
        <v>624</v>
      </c>
      <c r="Y27" s="20"/>
      <c r="Z27" s="20"/>
      <c r="AA27" s="20"/>
      <c r="AB27" s="12">
        <v>215174.92</v>
      </c>
      <c r="AC27" s="12">
        <v>230731.85</v>
      </c>
      <c r="AD27" s="12">
        <f t="shared" si="0"/>
        <v>-15556.929999999993</v>
      </c>
    </row>
    <row r="28" spans="1:30" x14ac:dyDescent="0.25">
      <c r="A28" s="37">
        <v>672</v>
      </c>
      <c r="B28" s="37" t="s">
        <v>66</v>
      </c>
      <c r="C28" s="37">
        <v>1</v>
      </c>
      <c r="D28" s="21">
        <v>775</v>
      </c>
      <c r="E28" s="20">
        <v>171.06</v>
      </c>
      <c r="F28" s="12">
        <v>4.5305740675786277</v>
      </c>
      <c r="G28" s="20">
        <v>1</v>
      </c>
      <c r="H28" s="12">
        <v>37165</v>
      </c>
      <c r="I28" s="20">
        <v>1</v>
      </c>
      <c r="J28" s="20">
        <v>1</v>
      </c>
      <c r="K28" s="38" t="s">
        <v>623</v>
      </c>
      <c r="L28" s="39">
        <v>0.44950000000000001</v>
      </c>
      <c r="M28" s="12">
        <v>12121904.290000001</v>
      </c>
      <c r="N28" s="21">
        <v>5448795.9783550007</v>
      </c>
      <c r="O28" s="21">
        <v>7030.7044882000009</v>
      </c>
      <c r="P28" s="21">
        <v>5448795.9783550007</v>
      </c>
      <c r="Q28" s="39">
        <v>0.12264091962679537</v>
      </c>
      <c r="R28" s="12">
        <v>971316.08344421932</v>
      </c>
      <c r="S28" s="39">
        <v>0.17826251658214243</v>
      </c>
      <c r="T28" s="20" t="s">
        <v>624</v>
      </c>
      <c r="U28" s="20"/>
      <c r="V28" s="20"/>
      <c r="W28" s="20"/>
      <c r="X28" s="20" t="s">
        <v>624</v>
      </c>
      <c r="Y28" s="20"/>
      <c r="Z28" s="20"/>
      <c r="AA28" s="20"/>
      <c r="AB28" s="12">
        <v>971316.08</v>
      </c>
      <c r="AC28" s="12">
        <v>1041541.25</v>
      </c>
      <c r="AD28" s="12">
        <f t="shared" si="0"/>
        <v>-70225.170000000042</v>
      </c>
    </row>
    <row r="29" spans="1:30" x14ac:dyDescent="0.25">
      <c r="A29" s="37">
        <v>683</v>
      </c>
      <c r="B29" s="37" t="s">
        <v>68</v>
      </c>
      <c r="C29" s="37">
        <v>1</v>
      </c>
      <c r="D29" s="21">
        <v>591</v>
      </c>
      <c r="E29" s="20">
        <v>129.04</v>
      </c>
      <c r="F29" s="12">
        <v>4.5799752014879109</v>
      </c>
      <c r="G29" s="20">
        <v>1</v>
      </c>
      <c r="H29" s="12">
        <v>45418</v>
      </c>
      <c r="I29" s="20">
        <v>1</v>
      </c>
      <c r="J29" s="20">
        <v>1</v>
      </c>
      <c r="K29" s="38" t="s">
        <v>623</v>
      </c>
      <c r="L29" s="39">
        <v>0.2089</v>
      </c>
      <c r="M29" s="12">
        <v>7980532.2599999988</v>
      </c>
      <c r="N29" s="21">
        <v>1667133.1891139997</v>
      </c>
      <c r="O29" s="21">
        <v>2820.8683402944157</v>
      </c>
      <c r="P29" s="21">
        <v>1667133.1891139997</v>
      </c>
      <c r="Q29" s="39">
        <v>3.7523656283974041E-2</v>
      </c>
      <c r="R29" s="12">
        <v>297187.35776907438</v>
      </c>
      <c r="S29" s="39">
        <v>0.17826251658214243</v>
      </c>
      <c r="T29" s="20" t="s">
        <v>624</v>
      </c>
      <c r="U29" s="20"/>
      <c r="V29" s="20"/>
      <c r="W29" s="20"/>
      <c r="X29" s="20" t="s">
        <v>624</v>
      </c>
      <c r="Y29" s="20"/>
      <c r="Z29" s="20"/>
      <c r="AA29" s="20"/>
      <c r="AB29" s="12">
        <v>297187.36</v>
      </c>
      <c r="AC29" s="12">
        <v>318673.7</v>
      </c>
      <c r="AD29" s="12">
        <f t="shared" si="0"/>
        <v>-21486.340000000026</v>
      </c>
    </row>
    <row r="30" spans="1:30" x14ac:dyDescent="0.25">
      <c r="A30" s="37">
        <v>685</v>
      </c>
      <c r="B30" s="37" t="s">
        <v>69</v>
      </c>
      <c r="C30" s="37">
        <v>1</v>
      </c>
      <c r="D30" s="21">
        <v>81</v>
      </c>
      <c r="E30" s="20">
        <v>56.78</v>
      </c>
      <c r="F30" s="12">
        <v>1.4265586474110603</v>
      </c>
      <c r="G30" s="20">
        <v>1</v>
      </c>
      <c r="H30" s="12">
        <v>28467</v>
      </c>
      <c r="I30" s="20">
        <v>1</v>
      </c>
      <c r="J30" s="20">
        <v>1</v>
      </c>
      <c r="K30" s="38" t="s">
        <v>623</v>
      </c>
      <c r="L30" s="39">
        <v>0.37450000000000006</v>
      </c>
      <c r="M30" s="21">
        <v>1168904.8600000001</v>
      </c>
      <c r="N30" s="21">
        <v>437754.87007000012</v>
      </c>
      <c r="O30" s="21">
        <v>5404.38111197531</v>
      </c>
      <c r="P30" s="21">
        <v>437754.87007000012</v>
      </c>
      <c r="Q30" s="39">
        <v>9.852939998076642E-3</v>
      </c>
      <c r="R30" s="12">
        <v>78035.284784767005</v>
      </c>
      <c r="S30" s="39">
        <v>0.17826251658214243</v>
      </c>
      <c r="T30" s="20" t="s">
        <v>624</v>
      </c>
      <c r="U30" s="20"/>
      <c r="V30" s="20"/>
      <c r="W30" s="20"/>
      <c r="X30" s="20" t="s">
        <v>624</v>
      </c>
      <c r="Y30" s="20"/>
      <c r="Z30" s="20"/>
      <c r="AA30" s="20"/>
      <c r="AB30" s="12">
        <v>78035.28</v>
      </c>
      <c r="AC30" s="12">
        <v>83677.16</v>
      </c>
      <c r="AD30" s="12">
        <f t="shared" si="0"/>
        <v>-5641.8800000000047</v>
      </c>
    </row>
    <row r="31" spans="1:30" x14ac:dyDescent="0.25">
      <c r="A31" s="37">
        <v>700</v>
      </c>
      <c r="B31" s="37" t="s">
        <v>626</v>
      </c>
      <c r="C31" s="37">
        <v>1</v>
      </c>
      <c r="D31" s="21">
        <v>792.99999999999989</v>
      </c>
      <c r="E31" s="20">
        <v>90.06</v>
      </c>
      <c r="F31" s="12">
        <v>8.805240950477458</v>
      </c>
      <c r="G31" s="20">
        <v>1</v>
      </c>
      <c r="H31" s="12">
        <v>54920</v>
      </c>
      <c r="I31" s="20">
        <v>1</v>
      </c>
      <c r="J31" s="20">
        <v>1</v>
      </c>
      <c r="K31" s="38" t="s">
        <v>623</v>
      </c>
      <c r="L31" s="39">
        <v>0.17499999999999999</v>
      </c>
      <c r="M31" s="12">
        <v>14025834.07</v>
      </c>
      <c r="N31" s="21">
        <v>2454520.9622499999</v>
      </c>
      <c r="O31" s="21">
        <v>3095.2345047288782</v>
      </c>
      <c r="P31" s="21">
        <v>2454520.9622499999</v>
      </c>
      <c r="Q31" s="39">
        <v>5.5246096431099345E-2</v>
      </c>
      <c r="R31" s="12">
        <v>437549.0837343068</v>
      </c>
      <c r="S31" s="42">
        <v>0.17826251658214243</v>
      </c>
      <c r="T31" s="20" t="s">
        <v>624</v>
      </c>
      <c r="U31" s="20"/>
      <c r="V31" s="20"/>
      <c r="W31" s="20"/>
      <c r="X31" s="20" t="s">
        <v>624</v>
      </c>
      <c r="Y31" s="20"/>
      <c r="Z31" s="20"/>
      <c r="AA31" s="20"/>
      <c r="AB31" s="12">
        <v>437549.08</v>
      </c>
      <c r="AC31" s="12">
        <v>0</v>
      </c>
      <c r="AD31" s="12">
        <f t="shared" si="0"/>
        <v>437549.08</v>
      </c>
    </row>
    <row r="32" spans="1:30" x14ac:dyDescent="0.25">
      <c r="A32" s="37">
        <v>717</v>
      </c>
      <c r="B32" s="37" t="s">
        <v>71</v>
      </c>
      <c r="C32" s="37">
        <v>1</v>
      </c>
      <c r="D32" s="21">
        <v>780.00000001559999</v>
      </c>
      <c r="E32" s="20">
        <v>228.72999999999996</v>
      </c>
      <c r="F32" s="12">
        <v>3.4101342194535045</v>
      </c>
      <c r="G32" s="20">
        <v>1</v>
      </c>
      <c r="H32" s="12">
        <v>31314</v>
      </c>
      <c r="I32" s="20">
        <v>1</v>
      </c>
      <c r="J32" s="20">
        <v>1</v>
      </c>
      <c r="K32" s="38" t="s">
        <v>623</v>
      </c>
      <c r="L32" s="39">
        <v>0.3306</v>
      </c>
      <c r="M32" s="12">
        <v>11760100.9102352</v>
      </c>
      <c r="N32" s="21">
        <v>3887889.3609237573</v>
      </c>
      <c r="O32" s="21">
        <v>4984.473539546153</v>
      </c>
      <c r="P32" s="21">
        <v>3887889.3609237573</v>
      </c>
      <c r="Q32" s="39">
        <v>8.750819970596041E-2</v>
      </c>
      <c r="R32" s="12">
        <v>693064.9416712065</v>
      </c>
      <c r="S32" s="39">
        <v>0.17826251658214246</v>
      </c>
      <c r="T32" s="20" t="s">
        <v>624</v>
      </c>
      <c r="U32" s="20"/>
      <c r="V32" s="20"/>
      <c r="W32" s="20"/>
      <c r="X32" s="20" t="s">
        <v>624</v>
      </c>
      <c r="Y32" s="20"/>
      <c r="Z32" s="20"/>
      <c r="AA32" s="20"/>
      <c r="AB32" s="12">
        <v>693064.94</v>
      </c>
      <c r="AC32" s="12">
        <v>743172.83</v>
      </c>
      <c r="AD32" s="12">
        <f t="shared" si="0"/>
        <v>-50107.890000000014</v>
      </c>
    </row>
    <row r="33" spans="1:32" x14ac:dyDescent="0.25">
      <c r="A33" s="37">
        <v>728</v>
      </c>
      <c r="B33" s="37" t="s">
        <v>73</v>
      </c>
      <c r="C33" s="37">
        <v>1</v>
      </c>
      <c r="D33" s="21">
        <v>112</v>
      </c>
      <c r="E33" s="20">
        <v>76.61</v>
      </c>
      <c r="F33" s="12">
        <v>1.4619501370578254</v>
      </c>
      <c r="G33" s="20">
        <v>1</v>
      </c>
      <c r="H33" s="12">
        <v>26560</v>
      </c>
      <c r="I33" s="20">
        <v>1</v>
      </c>
      <c r="J33" s="20">
        <v>1</v>
      </c>
      <c r="K33" s="38" t="s">
        <v>623</v>
      </c>
      <c r="L33" s="39">
        <v>0.4672</v>
      </c>
      <c r="M33" s="21">
        <v>1606229.6800000002</v>
      </c>
      <c r="N33" s="21">
        <v>750430.5064960001</v>
      </c>
      <c r="O33" s="21">
        <v>6700.2723794285721</v>
      </c>
      <c r="P33" s="21">
        <v>750430.5064960001</v>
      </c>
      <c r="Q33" s="39">
        <v>1.6890609925251106E-2</v>
      </c>
      <c r="R33" s="12">
        <v>133773.63060798874</v>
      </c>
      <c r="S33" s="39">
        <v>0.1782625165821424</v>
      </c>
      <c r="T33" s="20" t="s">
        <v>624</v>
      </c>
      <c r="U33" s="20"/>
      <c r="V33" s="20"/>
      <c r="W33" s="20"/>
      <c r="X33" s="20" t="s">
        <v>624</v>
      </c>
      <c r="Y33" s="20"/>
      <c r="Z33" s="20"/>
      <c r="AA33" s="20"/>
      <c r="AB33" s="12">
        <v>133773.63</v>
      </c>
      <c r="AC33" s="12">
        <v>143445.32999999999</v>
      </c>
      <c r="AD33" s="12">
        <f t="shared" si="0"/>
        <v>-9671.6999999999825</v>
      </c>
    </row>
    <row r="34" spans="1:32" s="28" customFormat="1" x14ac:dyDescent="0.25">
      <c r="A34" s="37">
        <v>750</v>
      </c>
      <c r="B34" s="37" t="s">
        <v>74</v>
      </c>
      <c r="C34" s="37">
        <v>1</v>
      </c>
      <c r="D34" s="21">
        <v>545</v>
      </c>
      <c r="E34" s="20">
        <v>75.569999999999993</v>
      </c>
      <c r="F34" s="12">
        <v>7.2118565568347233</v>
      </c>
      <c r="G34" s="20">
        <v>1</v>
      </c>
      <c r="H34" s="12">
        <v>39689</v>
      </c>
      <c r="I34" s="20">
        <v>1</v>
      </c>
      <c r="J34" s="20">
        <v>1</v>
      </c>
      <c r="K34" s="38" t="s">
        <v>623</v>
      </c>
      <c r="L34" s="39">
        <v>0.26329999999999998</v>
      </c>
      <c r="M34" s="21">
        <v>7649537.5300000003</v>
      </c>
      <c r="N34" s="21">
        <v>2014123.231649</v>
      </c>
      <c r="O34" s="21">
        <v>3695.6389571541285</v>
      </c>
      <c r="P34" s="21">
        <v>2014123.231649</v>
      </c>
      <c r="Q34" s="39">
        <v>4.5333671209634871E-2</v>
      </c>
      <c r="R34" s="12">
        <v>359042.67598030815</v>
      </c>
      <c r="S34" s="39">
        <v>0.17826251658214243</v>
      </c>
      <c r="T34" s="20" t="s">
        <v>624</v>
      </c>
      <c r="U34" s="20"/>
      <c r="V34" s="20"/>
      <c r="W34" s="20"/>
      <c r="X34" s="20" t="s">
        <v>624</v>
      </c>
      <c r="Y34" s="20"/>
      <c r="Z34" s="20"/>
      <c r="AA34" s="20"/>
      <c r="AB34" s="12">
        <v>359042.68</v>
      </c>
      <c r="AC34" s="12">
        <v>385001.1</v>
      </c>
      <c r="AD34" s="12">
        <f t="shared" si="0"/>
        <v>-25958.419999999984</v>
      </c>
      <c r="AE34"/>
      <c r="AF34"/>
    </row>
    <row r="35" spans="1:32" x14ac:dyDescent="0.25">
      <c r="A35" s="37">
        <v>755</v>
      </c>
      <c r="B35" s="37" t="s">
        <v>76</v>
      </c>
      <c r="C35" s="37">
        <v>1</v>
      </c>
      <c r="D35" s="21">
        <v>552.99999999447004</v>
      </c>
      <c r="E35" s="20">
        <v>165.94000000000003</v>
      </c>
      <c r="F35" s="12">
        <v>3.3325298300257318</v>
      </c>
      <c r="G35" s="20">
        <v>1</v>
      </c>
      <c r="H35" s="12">
        <v>27064</v>
      </c>
      <c r="I35" s="20">
        <v>1</v>
      </c>
      <c r="J35" s="20">
        <v>1</v>
      </c>
      <c r="K35" s="38" t="s">
        <v>623</v>
      </c>
      <c r="L35" s="39">
        <v>0.64629999999999999</v>
      </c>
      <c r="M35" s="12">
        <v>9180437.4699081965</v>
      </c>
      <c r="N35" s="21">
        <v>5933316.7368016671</v>
      </c>
      <c r="O35" s="21">
        <v>10729.325021448463</v>
      </c>
      <c r="P35" s="21">
        <v>5933316.7368016671</v>
      </c>
      <c r="Q35" s="39">
        <v>0.13354646126025385</v>
      </c>
      <c r="R35" s="12">
        <v>1057687.9731812105</v>
      </c>
      <c r="S35" s="39">
        <v>0.17826251658214243</v>
      </c>
      <c r="T35" s="20" t="s">
        <v>624</v>
      </c>
      <c r="U35" s="20"/>
      <c r="V35" s="20"/>
      <c r="W35" s="20"/>
      <c r="X35" s="20" t="s">
        <v>624</v>
      </c>
      <c r="Y35" s="20"/>
      <c r="Z35" s="20"/>
      <c r="AA35" s="20"/>
      <c r="AB35" s="12">
        <v>1057687.97</v>
      </c>
      <c r="AC35" s="12">
        <v>1134157.74</v>
      </c>
      <c r="AD35" s="12">
        <f t="shared" si="0"/>
        <v>-76469.770000000019</v>
      </c>
    </row>
    <row r="36" spans="1:32" x14ac:dyDescent="0.25">
      <c r="A36" s="37">
        <v>765</v>
      </c>
      <c r="B36" s="37" t="s">
        <v>77</v>
      </c>
      <c r="C36" s="37">
        <v>1</v>
      </c>
      <c r="D36" s="21">
        <v>625.99999999373995</v>
      </c>
      <c r="E36" s="20">
        <v>150.94</v>
      </c>
      <c r="F36" s="12">
        <v>4.1473433151831189</v>
      </c>
      <c r="G36" s="20">
        <v>1</v>
      </c>
      <c r="H36" s="12">
        <v>51714</v>
      </c>
      <c r="I36" s="20">
        <v>1</v>
      </c>
      <c r="J36" s="20">
        <v>1</v>
      </c>
      <c r="K36" s="38" t="s">
        <v>623</v>
      </c>
      <c r="L36" s="39">
        <v>0.17499999999999999</v>
      </c>
      <c r="M36" s="21">
        <v>9110625.4799088929</v>
      </c>
      <c r="N36" s="21">
        <v>1594359.4589840563</v>
      </c>
      <c r="O36" s="21">
        <v>2546.9000942492012</v>
      </c>
      <c r="P36" s="21">
        <v>1594359.4589840563</v>
      </c>
      <c r="Q36" s="39">
        <v>3.5885672916040529E-2</v>
      </c>
      <c r="R36" s="12">
        <v>284214.529495041</v>
      </c>
      <c r="S36" s="39">
        <v>0.17826251658214246</v>
      </c>
      <c r="T36" s="20" t="s">
        <v>624</v>
      </c>
      <c r="U36" s="20"/>
      <c r="V36" s="20"/>
      <c r="W36" s="20"/>
      <c r="X36" s="20" t="s">
        <v>624</v>
      </c>
      <c r="Y36" s="20"/>
      <c r="Z36" s="20"/>
      <c r="AA36" s="20"/>
      <c r="AB36" s="12">
        <v>284214.53000000003</v>
      </c>
      <c r="AC36" s="12">
        <v>304762.95</v>
      </c>
      <c r="AD36" s="12">
        <f t="shared" si="0"/>
        <v>-20548.419999999984</v>
      </c>
    </row>
    <row r="37" spans="1:32" x14ac:dyDescent="0.25">
      <c r="A37" s="37">
        <v>774</v>
      </c>
      <c r="B37" s="37" t="s">
        <v>80</v>
      </c>
      <c r="C37" s="37">
        <v>1</v>
      </c>
      <c r="D37" s="21">
        <v>385</v>
      </c>
      <c r="E37" s="20">
        <v>49.4</v>
      </c>
      <c r="F37" s="12">
        <v>7.7935222672064777</v>
      </c>
      <c r="G37" s="20">
        <v>1</v>
      </c>
      <c r="H37" s="12">
        <v>59416</v>
      </c>
      <c r="I37" s="20">
        <v>1</v>
      </c>
      <c r="J37" s="20">
        <v>1</v>
      </c>
      <c r="K37" s="38" t="s">
        <v>623</v>
      </c>
      <c r="L37" s="39">
        <v>0.17499999999999999</v>
      </c>
      <c r="M37" s="12">
        <v>5151589.76</v>
      </c>
      <c r="N37" s="21">
        <v>901528.20799999987</v>
      </c>
      <c r="O37" s="21">
        <v>2341.6317090909088</v>
      </c>
      <c r="P37" s="21">
        <v>901528.20799999987</v>
      </c>
      <c r="Q37" s="39">
        <v>2.0291500899983477E-2</v>
      </c>
      <c r="R37" s="12">
        <v>160708.68712786914</v>
      </c>
      <c r="S37" s="42">
        <v>0.17826251658214246</v>
      </c>
      <c r="T37" s="20" t="s">
        <v>624</v>
      </c>
      <c r="U37" s="20"/>
      <c r="V37" s="12"/>
      <c r="W37" s="39"/>
      <c r="X37" s="20" t="s">
        <v>624</v>
      </c>
      <c r="Y37" s="39"/>
      <c r="Z37" s="20"/>
      <c r="AA37" s="39"/>
      <c r="AB37" s="12">
        <v>160708.69</v>
      </c>
      <c r="AC37" s="12">
        <v>172327.76</v>
      </c>
      <c r="AD37" s="12">
        <f t="shared" si="0"/>
        <v>-11619.070000000007</v>
      </c>
    </row>
    <row r="38" spans="1:32" x14ac:dyDescent="0.25">
      <c r="A38" s="43">
        <v>41</v>
      </c>
      <c r="B38" s="43" t="s">
        <v>18</v>
      </c>
      <c r="C38" s="43">
        <v>1</v>
      </c>
      <c r="D38" s="44">
        <v>421</v>
      </c>
      <c r="E38" s="45">
        <v>22.88</v>
      </c>
      <c r="F38" s="46">
        <v>18.40034965034965</v>
      </c>
      <c r="G38" s="45">
        <v>1</v>
      </c>
      <c r="H38" s="46">
        <v>52538</v>
      </c>
      <c r="I38" s="45">
        <v>1</v>
      </c>
      <c r="J38" s="45">
        <v>1</v>
      </c>
      <c r="K38" s="47" t="s">
        <v>627</v>
      </c>
      <c r="L38" s="48">
        <v>0.17499999999999999</v>
      </c>
      <c r="M38" s="46">
        <v>5984373.9899999993</v>
      </c>
      <c r="N38" s="44">
        <v>1047265.4482499998</v>
      </c>
      <c r="O38" s="44">
        <v>2487.5663853919236</v>
      </c>
      <c r="P38" s="44" t="s">
        <v>624</v>
      </c>
      <c r="Q38" s="45"/>
      <c r="R38" s="46"/>
      <c r="S38" s="45"/>
      <c r="T38" s="46">
        <v>1047265.4482499999</v>
      </c>
      <c r="U38" s="48">
        <v>1.6292149644481953E-2</v>
      </c>
      <c r="V38" s="46">
        <v>77420.295110578241</v>
      </c>
      <c r="W38" s="48">
        <v>7.3926142832219849E-2</v>
      </c>
      <c r="X38" s="45" t="s">
        <v>624</v>
      </c>
      <c r="Y38" s="45"/>
      <c r="Z38" s="45"/>
      <c r="AA38" s="45"/>
      <c r="AB38" s="46">
        <v>77420.3</v>
      </c>
      <c r="AC38" s="46">
        <v>77420.3</v>
      </c>
      <c r="AD38" s="46">
        <f t="shared" si="0"/>
        <v>0</v>
      </c>
    </row>
    <row r="39" spans="1:32" x14ac:dyDescent="0.25">
      <c r="A39" s="43">
        <v>45</v>
      </c>
      <c r="B39" s="43" t="s">
        <v>20</v>
      </c>
      <c r="C39" s="43">
        <v>1</v>
      </c>
      <c r="D39" s="44">
        <v>225</v>
      </c>
      <c r="E39" s="45">
        <v>15.55</v>
      </c>
      <c r="F39" s="46">
        <v>14.469453376205788</v>
      </c>
      <c r="G39" s="45">
        <v>1</v>
      </c>
      <c r="H39" s="46">
        <v>34762</v>
      </c>
      <c r="I39" s="45">
        <v>1</v>
      </c>
      <c r="J39" s="45">
        <v>1</v>
      </c>
      <c r="K39" s="47" t="s">
        <v>627</v>
      </c>
      <c r="L39" s="48">
        <v>0.51429999999999998</v>
      </c>
      <c r="M39" s="46">
        <v>3232462.2</v>
      </c>
      <c r="N39" s="44">
        <v>1662455.3094600001</v>
      </c>
      <c r="O39" s="44">
        <v>7388.6902642666673</v>
      </c>
      <c r="P39" s="44" t="s">
        <v>624</v>
      </c>
      <c r="Q39" s="45"/>
      <c r="R39" s="46"/>
      <c r="S39" s="45"/>
      <c r="T39" s="46">
        <v>1662455.3094600001</v>
      </c>
      <c r="U39" s="48">
        <v>2.5862564953561071E-2</v>
      </c>
      <c r="V39" s="46">
        <v>122898.90865932222</v>
      </c>
      <c r="W39" s="48">
        <v>7.3926142832219849E-2</v>
      </c>
      <c r="X39" s="45" t="s">
        <v>624</v>
      </c>
      <c r="Y39" s="45"/>
      <c r="Z39" s="45"/>
      <c r="AA39" s="45"/>
      <c r="AB39" s="46">
        <v>122898.91</v>
      </c>
      <c r="AC39" s="46">
        <v>122898.91</v>
      </c>
      <c r="AD39" s="46">
        <f t="shared" si="0"/>
        <v>0</v>
      </c>
    </row>
    <row r="40" spans="1:32" x14ac:dyDescent="0.25">
      <c r="A40" s="43">
        <v>63</v>
      </c>
      <c r="B40" s="43" t="s">
        <v>21</v>
      </c>
      <c r="C40" s="43">
        <v>1</v>
      </c>
      <c r="D40" s="44">
        <v>204</v>
      </c>
      <c r="E40" s="45">
        <v>12.69</v>
      </c>
      <c r="F40" s="46">
        <v>16.07565011820331</v>
      </c>
      <c r="G40" s="45">
        <v>1</v>
      </c>
      <c r="H40" s="46">
        <v>29474</v>
      </c>
      <c r="I40" s="45">
        <v>1</v>
      </c>
      <c r="J40" s="45">
        <v>1</v>
      </c>
      <c r="K40" s="47" t="s">
        <v>627</v>
      </c>
      <c r="L40" s="48">
        <v>0.68299999999999994</v>
      </c>
      <c r="M40" s="46">
        <v>2889718.2099999995</v>
      </c>
      <c r="N40" s="44">
        <v>1973677.5374299996</v>
      </c>
      <c r="O40" s="44">
        <v>9674.8898893627429</v>
      </c>
      <c r="P40" s="44" t="s">
        <v>624</v>
      </c>
      <c r="Q40" s="45"/>
      <c r="R40" s="46"/>
      <c r="S40" s="45"/>
      <c r="T40" s="46">
        <v>1973677.5374299996</v>
      </c>
      <c r="U40" s="48">
        <v>3.0704201922726024E-2</v>
      </c>
      <c r="V40" s="46">
        <v>145906.36753679407</v>
      </c>
      <c r="W40" s="48">
        <v>7.3926142832219849E-2</v>
      </c>
      <c r="X40" s="45" t="s">
        <v>624</v>
      </c>
      <c r="Y40" s="45"/>
      <c r="Z40" s="45"/>
      <c r="AA40" s="45"/>
      <c r="AB40" s="46">
        <v>145906.37</v>
      </c>
      <c r="AC40" s="46">
        <v>145906.37</v>
      </c>
      <c r="AD40" s="46">
        <f t="shared" si="0"/>
        <v>0</v>
      </c>
    </row>
    <row r="41" spans="1:32" x14ac:dyDescent="0.25">
      <c r="A41" s="43">
        <v>85</v>
      </c>
      <c r="B41" s="43" t="s">
        <v>25</v>
      </c>
      <c r="C41" s="43">
        <v>1</v>
      </c>
      <c r="D41" s="44">
        <v>198</v>
      </c>
      <c r="E41" s="45">
        <v>13.96</v>
      </c>
      <c r="F41" s="46">
        <v>14.183381088825215</v>
      </c>
      <c r="G41" s="45">
        <v>1</v>
      </c>
      <c r="H41" s="46">
        <v>50199</v>
      </c>
      <c r="I41" s="45">
        <v>1</v>
      </c>
      <c r="J41" s="45">
        <v>1</v>
      </c>
      <c r="K41" s="47" t="s">
        <v>627</v>
      </c>
      <c r="L41" s="48">
        <v>0.17499999999999999</v>
      </c>
      <c r="M41" s="46">
        <v>2893667.62</v>
      </c>
      <c r="N41" s="44">
        <v>506391.83350000001</v>
      </c>
      <c r="O41" s="44">
        <v>2557.5345126262628</v>
      </c>
      <c r="P41" s="44" t="s">
        <v>624</v>
      </c>
      <c r="Q41" s="45"/>
      <c r="R41" s="46"/>
      <c r="S41" s="45"/>
      <c r="T41" s="46">
        <v>506391.83350000001</v>
      </c>
      <c r="U41" s="48">
        <v>7.8778609032808689E-3</v>
      </c>
      <c r="V41" s="46">
        <v>37435.595012390688</v>
      </c>
      <c r="W41" s="48">
        <v>7.3926142832219835E-2</v>
      </c>
      <c r="X41" s="45" t="s">
        <v>624</v>
      </c>
      <c r="Y41" s="45"/>
      <c r="Z41" s="45"/>
      <c r="AA41" s="45"/>
      <c r="AB41" s="46">
        <v>37435.599999999999</v>
      </c>
      <c r="AC41" s="46">
        <v>37435.599999999999</v>
      </c>
      <c r="AD41" s="46">
        <f t="shared" si="0"/>
        <v>0</v>
      </c>
    </row>
    <row r="42" spans="1:32" x14ac:dyDescent="0.25">
      <c r="A42" s="43">
        <v>91</v>
      </c>
      <c r="B42" s="43" t="s">
        <v>26</v>
      </c>
      <c r="C42" s="43">
        <v>1</v>
      </c>
      <c r="D42" s="44">
        <v>204</v>
      </c>
      <c r="E42" s="45">
        <v>13.82</v>
      </c>
      <c r="F42" s="46">
        <v>14.761215629522431</v>
      </c>
      <c r="G42" s="45">
        <v>1</v>
      </c>
      <c r="H42" s="46">
        <v>36000</v>
      </c>
      <c r="I42" s="45">
        <v>1</v>
      </c>
      <c r="J42" s="45">
        <v>1</v>
      </c>
      <c r="K42" s="47" t="s">
        <v>627</v>
      </c>
      <c r="L42" s="48">
        <v>0.17499999999999999</v>
      </c>
      <c r="M42" s="46">
        <v>2756151.77</v>
      </c>
      <c r="N42" s="44">
        <v>482326.55974999996</v>
      </c>
      <c r="O42" s="44">
        <v>2364.3458811274509</v>
      </c>
      <c r="P42" s="44" t="s">
        <v>624</v>
      </c>
      <c r="Q42" s="45"/>
      <c r="R42" s="46"/>
      <c r="S42" s="45"/>
      <c r="T42" s="46">
        <v>482326.55974999996</v>
      </c>
      <c r="U42" s="48">
        <v>7.5034810917196373E-3</v>
      </c>
      <c r="V42" s="46">
        <v>35656.542147851716</v>
      </c>
      <c r="W42" s="48">
        <v>7.3926142832219849E-2</v>
      </c>
      <c r="X42" s="45" t="s">
        <v>624</v>
      </c>
      <c r="Y42" s="45"/>
      <c r="Z42" s="45"/>
      <c r="AA42" s="45"/>
      <c r="AB42" s="46">
        <v>35656.54</v>
      </c>
      <c r="AC42" s="46">
        <v>35656.54</v>
      </c>
      <c r="AD42" s="46">
        <f t="shared" si="0"/>
        <v>0</v>
      </c>
    </row>
    <row r="43" spans="1:32" x14ac:dyDescent="0.25">
      <c r="A43" s="43">
        <v>117</v>
      </c>
      <c r="B43" s="43" t="s">
        <v>29</v>
      </c>
      <c r="C43" s="43">
        <v>1</v>
      </c>
      <c r="D43" s="44">
        <v>449</v>
      </c>
      <c r="E43" s="45">
        <v>23.09</v>
      </c>
      <c r="F43" s="46">
        <v>19.445647466435688</v>
      </c>
      <c r="G43" s="45">
        <v>1</v>
      </c>
      <c r="H43" s="46">
        <v>42487</v>
      </c>
      <c r="I43" s="45">
        <v>1</v>
      </c>
      <c r="J43" s="45">
        <v>1</v>
      </c>
      <c r="K43" s="47" t="s">
        <v>627</v>
      </c>
      <c r="L43" s="48">
        <v>0.17499999999999999</v>
      </c>
      <c r="M43" s="46">
        <v>6210751.3199999984</v>
      </c>
      <c r="N43" s="44">
        <v>1086881.4809999997</v>
      </c>
      <c r="O43" s="44">
        <v>2420.6714498886408</v>
      </c>
      <c r="P43" s="44" t="s">
        <v>624</v>
      </c>
      <c r="Q43" s="45"/>
      <c r="R43" s="46"/>
      <c r="S43" s="45"/>
      <c r="T43" s="46">
        <v>1086881.4809999997</v>
      </c>
      <c r="U43" s="48">
        <v>1.6908450253809052E-2</v>
      </c>
      <c r="V43" s="46">
        <v>80348.955606100615</v>
      </c>
      <c r="W43" s="48">
        <v>7.3926142832219849E-2</v>
      </c>
      <c r="X43" s="45" t="s">
        <v>624</v>
      </c>
      <c r="Y43" s="45"/>
      <c r="Z43" s="45"/>
      <c r="AA43" s="45"/>
      <c r="AB43" s="46">
        <v>80348.960000000006</v>
      </c>
      <c r="AC43" s="46">
        <v>80348.960000000006</v>
      </c>
      <c r="AD43" s="46">
        <f t="shared" si="0"/>
        <v>0</v>
      </c>
    </row>
    <row r="44" spans="1:32" x14ac:dyDescent="0.25">
      <c r="A44" s="43">
        <v>127</v>
      </c>
      <c r="B44" s="43" t="s">
        <v>31</v>
      </c>
      <c r="C44" s="43">
        <v>1</v>
      </c>
      <c r="D44" s="44">
        <v>310</v>
      </c>
      <c r="E44" s="45">
        <v>15.91</v>
      </c>
      <c r="F44" s="46">
        <v>19.484600879949717</v>
      </c>
      <c r="G44" s="45">
        <v>1</v>
      </c>
      <c r="H44" s="46">
        <v>43837</v>
      </c>
      <c r="I44" s="45">
        <v>1</v>
      </c>
      <c r="J44" s="45">
        <v>1</v>
      </c>
      <c r="K44" s="47" t="s">
        <v>627</v>
      </c>
      <c r="L44" s="48">
        <v>0.17499999999999999</v>
      </c>
      <c r="M44" s="46">
        <v>4167872.81</v>
      </c>
      <c r="N44" s="44">
        <v>729377.74174999993</v>
      </c>
      <c r="O44" s="44">
        <v>2352.8314249999999</v>
      </c>
      <c r="P44" s="44" t="s">
        <v>624</v>
      </c>
      <c r="Q44" s="45"/>
      <c r="R44" s="46"/>
      <c r="S44" s="45"/>
      <c r="T44" s="46">
        <v>729377.74174999993</v>
      </c>
      <c r="U44" s="48">
        <v>1.1346818837384776E-2</v>
      </c>
      <c r="V44" s="46">
        <v>53920.083115252455</v>
      </c>
      <c r="W44" s="48">
        <v>7.3926142832219849E-2</v>
      </c>
      <c r="X44" s="45" t="s">
        <v>624</v>
      </c>
      <c r="Y44" s="45"/>
      <c r="Z44" s="45"/>
      <c r="AA44" s="45"/>
      <c r="AB44" s="46">
        <v>53920.08</v>
      </c>
      <c r="AC44" s="46">
        <v>53920.08</v>
      </c>
      <c r="AD44" s="46">
        <f t="shared" si="0"/>
        <v>0</v>
      </c>
    </row>
    <row r="45" spans="1:32" x14ac:dyDescent="0.25">
      <c r="A45" s="43">
        <v>135</v>
      </c>
      <c r="B45" s="43" t="s">
        <v>32</v>
      </c>
      <c r="C45" s="43">
        <v>1</v>
      </c>
      <c r="D45" s="44">
        <v>157</v>
      </c>
      <c r="E45" s="45">
        <v>12.29</v>
      </c>
      <c r="F45" s="46">
        <v>12.774613506916193</v>
      </c>
      <c r="G45" s="45">
        <v>1</v>
      </c>
      <c r="H45" s="46">
        <v>37165</v>
      </c>
      <c r="I45" s="45">
        <v>1</v>
      </c>
      <c r="J45" s="45">
        <v>1</v>
      </c>
      <c r="K45" s="47" t="s">
        <v>627</v>
      </c>
      <c r="L45" s="48">
        <v>0.32090000000000002</v>
      </c>
      <c r="M45" s="46">
        <v>2372741.1</v>
      </c>
      <c r="N45" s="44">
        <v>761412.6189900001</v>
      </c>
      <c r="O45" s="44">
        <v>4849.7619043949053</v>
      </c>
      <c r="P45" s="44" t="s">
        <v>624</v>
      </c>
      <c r="Q45" s="45"/>
      <c r="R45" s="46"/>
      <c r="S45" s="45"/>
      <c r="T45" s="46">
        <v>761412.6189900001</v>
      </c>
      <c r="U45" s="48">
        <v>1.1845180560965769E-2</v>
      </c>
      <c r="V45" s="46">
        <v>56288.298025709337</v>
      </c>
      <c r="W45" s="48">
        <v>7.3926142832219849E-2</v>
      </c>
      <c r="X45" s="45" t="s">
        <v>624</v>
      </c>
      <c r="Y45" s="45"/>
      <c r="Z45" s="45"/>
      <c r="AA45" s="45"/>
      <c r="AB45" s="46">
        <v>56288.3</v>
      </c>
      <c r="AC45" s="46">
        <v>56288.3</v>
      </c>
      <c r="AD45" s="46">
        <f t="shared" si="0"/>
        <v>0</v>
      </c>
    </row>
    <row r="46" spans="1:32" x14ac:dyDescent="0.25">
      <c r="A46" s="43">
        <v>150</v>
      </c>
      <c r="B46" s="43" t="s">
        <v>33</v>
      </c>
      <c r="C46" s="43">
        <v>1</v>
      </c>
      <c r="D46" s="44">
        <v>549</v>
      </c>
      <c r="E46" s="45">
        <v>26.15</v>
      </c>
      <c r="F46" s="46">
        <v>20.994263862332698</v>
      </c>
      <c r="G46" s="45">
        <v>1</v>
      </c>
      <c r="H46" s="46">
        <v>39565</v>
      </c>
      <c r="I46" s="45">
        <v>1</v>
      </c>
      <c r="J46" s="45">
        <v>1</v>
      </c>
      <c r="K46" s="47" t="s">
        <v>627</v>
      </c>
      <c r="L46" s="48">
        <v>0.17499999999999999</v>
      </c>
      <c r="M46" s="46">
        <v>8566370.1999999974</v>
      </c>
      <c r="N46" s="44">
        <v>1499114.7849999995</v>
      </c>
      <c r="O46" s="44">
        <v>2730.6280236794159</v>
      </c>
      <c r="P46" s="44" t="s">
        <v>624</v>
      </c>
      <c r="Q46" s="45"/>
      <c r="R46" s="46"/>
      <c r="S46" s="45"/>
      <c r="T46" s="45">
        <v>1499114.7849999995</v>
      </c>
      <c r="U46" s="48">
        <v>2.3321501203241266E-2</v>
      </c>
      <c r="V46" s="46">
        <v>110823.7737178025</v>
      </c>
      <c r="W46" s="48">
        <v>7.3926142832219835E-2</v>
      </c>
      <c r="X46" s="46"/>
      <c r="Y46" s="48"/>
      <c r="Z46" s="46"/>
      <c r="AA46" s="48"/>
      <c r="AB46" s="46">
        <v>110823.77</v>
      </c>
      <c r="AC46" s="46">
        <v>110823.77</v>
      </c>
      <c r="AD46" s="46">
        <f t="shared" si="0"/>
        <v>0</v>
      </c>
    </row>
    <row r="47" spans="1:32" x14ac:dyDescent="0.25">
      <c r="A47" s="43">
        <v>191</v>
      </c>
      <c r="B47" s="43" t="s">
        <v>35</v>
      </c>
      <c r="C47" s="43">
        <v>1</v>
      </c>
      <c r="D47" s="44">
        <v>811</v>
      </c>
      <c r="E47" s="45">
        <v>44.14</v>
      </c>
      <c r="F47" s="46">
        <v>18.373357498867239</v>
      </c>
      <c r="G47" s="45">
        <v>1</v>
      </c>
      <c r="H47" s="46">
        <v>37482</v>
      </c>
      <c r="I47" s="45">
        <v>1</v>
      </c>
      <c r="J47" s="45">
        <v>1</v>
      </c>
      <c r="K47" s="47" t="s">
        <v>627</v>
      </c>
      <c r="L47" s="48">
        <v>0.42210000000000003</v>
      </c>
      <c r="M47" s="46">
        <v>11739604.360000001</v>
      </c>
      <c r="N47" s="44">
        <v>4955287.0003560008</v>
      </c>
      <c r="O47" s="44">
        <v>6110.0949449519121</v>
      </c>
      <c r="P47" s="44" t="s">
        <v>624</v>
      </c>
      <c r="Q47" s="45"/>
      <c r="R47" s="46"/>
      <c r="S47" s="45"/>
      <c r="T47" s="46">
        <v>4955287.0003560008</v>
      </c>
      <c r="U47" s="48">
        <v>7.7088647845740724E-2</v>
      </c>
      <c r="V47" s="46">
        <v>366325.25456295995</v>
      </c>
      <c r="W47" s="48">
        <v>7.3926142832219849E-2</v>
      </c>
      <c r="X47" s="45" t="s">
        <v>624</v>
      </c>
      <c r="Y47" s="45"/>
      <c r="Z47" s="45"/>
      <c r="AA47" s="45"/>
      <c r="AB47" s="46">
        <v>366325.25</v>
      </c>
      <c r="AC47" s="46">
        <v>366325.25</v>
      </c>
      <c r="AD47" s="46">
        <f t="shared" si="0"/>
        <v>0</v>
      </c>
    </row>
    <row r="48" spans="1:32" x14ac:dyDescent="0.25">
      <c r="A48" s="43">
        <v>223</v>
      </c>
      <c r="B48" s="43" t="s">
        <v>37</v>
      </c>
      <c r="C48" s="43">
        <v>1</v>
      </c>
      <c r="D48" s="44">
        <v>573</v>
      </c>
      <c r="E48" s="45">
        <v>35.090000000000003</v>
      </c>
      <c r="F48" s="46">
        <v>16.329438586491875</v>
      </c>
      <c r="G48" s="45">
        <v>1</v>
      </c>
      <c r="H48" s="46">
        <v>24059</v>
      </c>
      <c r="I48" s="45">
        <v>1</v>
      </c>
      <c r="J48" s="45">
        <v>1</v>
      </c>
      <c r="K48" s="47" t="s">
        <v>627</v>
      </c>
      <c r="L48" s="48">
        <v>0.7118000000000001</v>
      </c>
      <c r="M48" s="46">
        <v>9418168.6300000008</v>
      </c>
      <c r="N48" s="44">
        <v>6703852.4308340019</v>
      </c>
      <c r="O48" s="44">
        <v>11699.567942118676</v>
      </c>
      <c r="P48" s="44" t="s">
        <v>624</v>
      </c>
      <c r="Q48" s="45"/>
      <c r="R48" s="46"/>
      <c r="S48" s="45"/>
      <c r="T48" s="46">
        <v>6703852.4308340009</v>
      </c>
      <c r="U48" s="48">
        <v>0.10429081488382966</v>
      </c>
      <c r="V48" s="46">
        <v>495589.95232795854</v>
      </c>
      <c r="W48" s="48">
        <v>7.3926142832219835E-2</v>
      </c>
      <c r="X48" s="45" t="s">
        <v>624</v>
      </c>
      <c r="Y48" s="45"/>
      <c r="Z48" s="45"/>
      <c r="AA48" s="45"/>
      <c r="AB48" s="46">
        <v>495589.95</v>
      </c>
      <c r="AC48" s="46">
        <v>495589.95</v>
      </c>
      <c r="AD48" s="46">
        <f t="shared" si="0"/>
        <v>0</v>
      </c>
    </row>
    <row r="49" spans="1:30" x14ac:dyDescent="0.25">
      <c r="A49" s="43">
        <v>240</v>
      </c>
      <c r="B49" s="43" t="s">
        <v>40</v>
      </c>
      <c r="C49" s="43">
        <v>1</v>
      </c>
      <c r="D49" s="44">
        <v>263</v>
      </c>
      <c r="E49" s="45">
        <v>14.67</v>
      </c>
      <c r="F49" s="46">
        <v>17.927743694614861</v>
      </c>
      <c r="G49" s="45">
        <v>1</v>
      </c>
      <c r="H49" s="46">
        <v>52909</v>
      </c>
      <c r="I49" s="45">
        <v>1</v>
      </c>
      <c r="J49" s="45">
        <v>1</v>
      </c>
      <c r="K49" s="47" t="s">
        <v>627</v>
      </c>
      <c r="L49" s="48">
        <v>0.25309999999999999</v>
      </c>
      <c r="M49" s="46">
        <v>3445673.1154400003</v>
      </c>
      <c r="N49" s="44">
        <v>872099.865517864</v>
      </c>
      <c r="O49" s="44">
        <v>3315.9690704101295</v>
      </c>
      <c r="P49" s="44" t="s">
        <v>624</v>
      </c>
      <c r="Q49" s="45"/>
      <c r="R49" s="46"/>
      <c r="S49" s="45"/>
      <c r="T49" s="46">
        <v>872099.865517864</v>
      </c>
      <c r="U49" s="48">
        <v>1.3567125257203983E-2</v>
      </c>
      <c r="V49" s="46">
        <v>64470.979222233327</v>
      </c>
      <c r="W49" s="48">
        <v>7.3926142832219835E-2</v>
      </c>
      <c r="X49" s="45" t="s">
        <v>624</v>
      </c>
      <c r="Y49" s="45"/>
      <c r="Z49" s="45"/>
      <c r="AA49" s="45"/>
      <c r="AB49" s="46">
        <v>64470.98</v>
      </c>
      <c r="AC49" s="46">
        <v>64470.98</v>
      </c>
      <c r="AD49" s="46">
        <f t="shared" si="0"/>
        <v>0</v>
      </c>
    </row>
    <row r="50" spans="1:30" x14ac:dyDescent="0.25">
      <c r="A50" s="43">
        <v>250</v>
      </c>
      <c r="B50" s="43" t="s">
        <v>42</v>
      </c>
      <c r="C50" s="43">
        <v>1</v>
      </c>
      <c r="D50" s="44">
        <v>500</v>
      </c>
      <c r="E50" s="45">
        <v>33.58</v>
      </c>
      <c r="F50" s="46">
        <v>14.889815366289458</v>
      </c>
      <c r="G50" s="45">
        <v>1</v>
      </c>
      <c r="H50" s="46">
        <v>52832</v>
      </c>
      <c r="I50" s="45">
        <v>1</v>
      </c>
      <c r="J50" s="45">
        <v>1</v>
      </c>
      <c r="K50" s="47" t="s">
        <v>627</v>
      </c>
      <c r="L50" s="48">
        <v>0.2636</v>
      </c>
      <c r="M50" s="46">
        <v>6292946.6200000001</v>
      </c>
      <c r="N50" s="44">
        <v>1658820.7290320001</v>
      </c>
      <c r="O50" s="44">
        <v>3317.6414580640003</v>
      </c>
      <c r="P50" s="44" t="s">
        <v>624</v>
      </c>
      <c r="Q50" s="45"/>
      <c r="R50" s="46"/>
      <c r="S50" s="45"/>
      <c r="T50" s="46">
        <v>1658820.7290320001</v>
      </c>
      <c r="U50" s="48">
        <v>2.580602233742986E-2</v>
      </c>
      <c r="V50" s="46">
        <v>122630.21814746669</v>
      </c>
      <c r="W50" s="48">
        <v>7.3926142832219849E-2</v>
      </c>
      <c r="X50" s="45" t="s">
        <v>624</v>
      </c>
      <c r="Y50" s="45"/>
      <c r="Z50" s="45"/>
      <c r="AA50" s="45"/>
      <c r="AB50" s="46">
        <v>122630.22</v>
      </c>
      <c r="AC50" s="46">
        <v>122630.22</v>
      </c>
      <c r="AD50" s="46">
        <f t="shared" si="0"/>
        <v>0</v>
      </c>
    </row>
    <row r="51" spans="1:30" x14ac:dyDescent="0.25">
      <c r="A51" s="43">
        <v>275</v>
      </c>
      <c r="B51" s="43" t="s">
        <v>46</v>
      </c>
      <c r="C51" s="43">
        <v>1</v>
      </c>
      <c r="D51" s="44">
        <v>463</v>
      </c>
      <c r="E51" s="45">
        <v>28.15</v>
      </c>
      <c r="F51" s="46">
        <v>16.447602131438721</v>
      </c>
      <c r="G51" s="45">
        <v>1</v>
      </c>
      <c r="H51" s="46">
        <v>54934</v>
      </c>
      <c r="I51" s="45">
        <v>1</v>
      </c>
      <c r="J51" s="45">
        <v>1</v>
      </c>
      <c r="K51" s="47" t="s">
        <v>627</v>
      </c>
      <c r="L51" s="48">
        <v>0.18940000000000001</v>
      </c>
      <c r="M51" s="46">
        <v>6090235.1399999997</v>
      </c>
      <c r="N51" s="44">
        <v>1153490.5355160001</v>
      </c>
      <c r="O51" s="44">
        <v>2491.3402494946008</v>
      </c>
      <c r="P51" s="44" t="s">
        <v>624</v>
      </c>
      <c r="Q51" s="45"/>
      <c r="R51" s="46"/>
      <c r="S51" s="45"/>
      <c r="T51" s="46">
        <v>1153490.5355160001</v>
      </c>
      <c r="U51" s="48">
        <v>1.7944677206264643E-2</v>
      </c>
      <c r="V51" s="46">
        <v>85273.106084169587</v>
      </c>
      <c r="W51" s="48">
        <v>7.3926142832219849E-2</v>
      </c>
      <c r="X51" s="45" t="s">
        <v>624</v>
      </c>
      <c r="Y51" s="45"/>
      <c r="Z51" s="45"/>
      <c r="AA51" s="45"/>
      <c r="AB51" s="46">
        <v>85273.11</v>
      </c>
      <c r="AC51" s="46">
        <v>85273.11</v>
      </c>
      <c r="AD51" s="46">
        <f t="shared" si="0"/>
        <v>0</v>
      </c>
    </row>
    <row r="52" spans="1:30" x14ac:dyDescent="0.25">
      <c r="A52" s="43">
        <v>605</v>
      </c>
      <c r="B52" s="43" t="s">
        <v>58</v>
      </c>
      <c r="C52" s="43">
        <v>1</v>
      </c>
      <c r="D52" s="44">
        <v>1240.9999999875899</v>
      </c>
      <c r="E52" s="45">
        <v>102.03999999999999</v>
      </c>
      <c r="F52" s="46">
        <v>12.161897295056743</v>
      </c>
      <c r="G52" s="45">
        <v>1</v>
      </c>
      <c r="H52" s="46">
        <v>26334</v>
      </c>
      <c r="I52" s="45">
        <v>1</v>
      </c>
      <c r="J52" s="45">
        <v>1</v>
      </c>
      <c r="K52" s="47" t="s">
        <v>627</v>
      </c>
      <c r="L52" s="48">
        <v>0.18739999999999998</v>
      </c>
      <c r="M52" s="46">
        <v>17938493.399820615</v>
      </c>
      <c r="N52" s="44">
        <v>3361673.663126383</v>
      </c>
      <c r="O52" s="44">
        <v>2708.842597228042</v>
      </c>
      <c r="P52" s="44" t="s">
        <v>624</v>
      </c>
      <c r="Q52" s="45"/>
      <c r="R52" s="46"/>
      <c r="S52" s="45"/>
      <c r="T52" s="46">
        <v>3361673.6631263834</v>
      </c>
      <c r="U52" s="48">
        <v>5.2297047006648299E-2</v>
      </c>
      <c r="V52" s="46">
        <v>248515.56737559271</v>
      </c>
      <c r="W52" s="48">
        <v>7.3926142832219849E-2</v>
      </c>
      <c r="X52" s="45" t="s">
        <v>624</v>
      </c>
      <c r="Y52" s="45"/>
      <c r="Z52" s="45"/>
      <c r="AA52" s="45"/>
      <c r="AB52" s="46">
        <v>248515.57</v>
      </c>
      <c r="AC52" s="46">
        <v>248515.57</v>
      </c>
      <c r="AD52" s="46">
        <f t="shared" si="0"/>
        <v>0</v>
      </c>
    </row>
    <row r="53" spans="1:30" x14ac:dyDescent="0.25">
      <c r="A53" s="43">
        <v>660</v>
      </c>
      <c r="B53" s="43" t="s">
        <v>63</v>
      </c>
      <c r="C53" s="43">
        <v>1</v>
      </c>
      <c r="D53" s="44">
        <v>1170</v>
      </c>
      <c r="E53" s="45">
        <v>70.760000000000005</v>
      </c>
      <c r="F53" s="46">
        <v>16.534765404183155</v>
      </c>
      <c r="G53" s="45">
        <v>1</v>
      </c>
      <c r="H53" s="46">
        <v>58532</v>
      </c>
      <c r="I53" s="45">
        <v>1</v>
      </c>
      <c r="J53" s="45">
        <v>1</v>
      </c>
      <c r="K53" s="47" t="s">
        <v>627</v>
      </c>
      <c r="L53" s="48">
        <v>0.17499999999999999</v>
      </c>
      <c r="M53" s="46">
        <v>17234196.510000002</v>
      </c>
      <c r="N53" s="44">
        <v>3015984.38925</v>
      </c>
      <c r="O53" s="44">
        <v>2577.7644352564103</v>
      </c>
      <c r="P53" s="44" t="s">
        <v>624</v>
      </c>
      <c r="Q53" s="45"/>
      <c r="R53" s="46"/>
      <c r="S53" s="45"/>
      <c r="T53" s="46">
        <v>3015984.38925</v>
      </c>
      <c r="U53" s="48">
        <v>4.6919211435067512E-2</v>
      </c>
      <c r="V53" s="46">
        <v>222960.09273944082</v>
      </c>
      <c r="W53" s="48">
        <v>7.3926142832219835E-2</v>
      </c>
      <c r="X53" s="45" t="s">
        <v>624</v>
      </c>
      <c r="Y53" s="45"/>
      <c r="Z53" s="45"/>
      <c r="AA53" s="45"/>
      <c r="AB53" s="46">
        <v>222960.09</v>
      </c>
      <c r="AC53" s="46">
        <v>222960.09</v>
      </c>
      <c r="AD53" s="46">
        <f t="shared" si="0"/>
        <v>0</v>
      </c>
    </row>
    <row r="54" spans="1:30" x14ac:dyDescent="0.25">
      <c r="A54" s="43">
        <v>715</v>
      </c>
      <c r="B54" s="43" t="s">
        <v>70</v>
      </c>
      <c r="C54" s="43">
        <v>1</v>
      </c>
      <c r="D54" s="44">
        <v>1107</v>
      </c>
      <c r="E54" s="45">
        <v>75.599999999999994</v>
      </c>
      <c r="F54" s="46">
        <v>14.642857142857144</v>
      </c>
      <c r="G54" s="45">
        <v>1</v>
      </c>
      <c r="H54" s="46">
        <v>44835</v>
      </c>
      <c r="I54" s="45">
        <v>1</v>
      </c>
      <c r="J54" s="45">
        <v>1</v>
      </c>
      <c r="K54" s="47" t="s">
        <v>627</v>
      </c>
      <c r="L54" s="48">
        <v>0.25</v>
      </c>
      <c r="M54" s="46">
        <v>15022012.140000004</v>
      </c>
      <c r="N54" s="44">
        <v>3755503.0350000011</v>
      </c>
      <c r="O54" s="44">
        <v>3392.505000000001</v>
      </c>
      <c r="P54" s="44" t="s">
        <v>624</v>
      </c>
      <c r="Q54" s="45"/>
      <c r="R54" s="46"/>
      <c r="S54" s="45"/>
      <c r="T54" s="46">
        <v>3755503.0350000011</v>
      </c>
      <c r="U54" s="48">
        <v>5.8423790776987623E-2</v>
      </c>
      <c r="V54" s="46">
        <v>277629.85377224517</v>
      </c>
      <c r="W54" s="48">
        <v>7.3926142832219835E-2</v>
      </c>
      <c r="X54" s="45" t="s">
        <v>624</v>
      </c>
      <c r="Y54" s="45"/>
      <c r="Z54" s="45"/>
      <c r="AA54" s="45"/>
      <c r="AB54" s="46">
        <v>277629.84999999998</v>
      </c>
      <c r="AC54" s="46">
        <v>277629.84999999998</v>
      </c>
      <c r="AD54" s="46">
        <f t="shared" si="0"/>
        <v>0</v>
      </c>
    </row>
    <row r="55" spans="1:30" x14ac:dyDescent="0.25">
      <c r="A55" s="43">
        <v>753</v>
      </c>
      <c r="B55" s="43" t="s">
        <v>75</v>
      </c>
      <c r="C55" s="43">
        <v>1</v>
      </c>
      <c r="D55" s="44">
        <v>1930.9999999999998</v>
      </c>
      <c r="E55" s="45">
        <v>165.61</v>
      </c>
      <c r="F55" s="46">
        <v>11.659923917637821</v>
      </c>
      <c r="G55" s="45">
        <v>1</v>
      </c>
      <c r="H55" s="46">
        <v>37474</v>
      </c>
      <c r="I55" s="45">
        <v>1</v>
      </c>
      <c r="J55" s="45">
        <v>1</v>
      </c>
      <c r="K55" s="47" t="s">
        <v>627</v>
      </c>
      <c r="L55" s="48">
        <v>0.48840000000000006</v>
      </c>
      <c r="M55" s="46">
        <v>27702274.299999997</v>
      </c>
      <c r="N55" s="44">
        <v>13529790.76812</v>
      </c>
      <c r="O55" s="44">
        <v>7006.6239089176597</v>
      </c>
      <c r="P55" s="44" t="s">
        <v>624</v>
      </c>
      <c r="Q55" s="45"/>
      <c r="R55" s="46"/>
      <c r="S55" s="45"/>
      <c r="T55" s="46">
        <v>13529790.76812</v>
      </c>
      <c r="U55" s="48">
        <v>0.21048090168646644</v>
      </c>
      <c r="V55" s="46">
        <v>1000205.2448140886</v>
      </c>
      <c r="W55" s="48">
        <v>7.3926142832219849E-2</v>
      </c>
      <c r="X55" s="45" t="s">
        <v>624</v>
      </c>
      <c r="Y55" s="45"/>
      <c r="Z55" s="45"/>
      <c r="AA55" s="45"/>
      <c r="AB55" s="46">
        <v>1000205.24</v>
      </c>
      <c r="AC55" s="46">
        <v>1000205.24</v>
      </c>
      <c r="AD55" s="46">
        <f t="shared" si="0"/>
        <v>0</v>
      </c>
    </row>
    <row r="56" spans="1:30" x14ac:dyDescent="0.25">
      <c r="A56" s="43">
        <v>766</v>
      </c>
      <c r="B56" s="43" t="s">
        <v>78</v>
      </c>
      <c r="C56" s="43">
        <v>1</v>
      </c>
      <c r="D56" s="44">
        <v>1258</v>
      </c>
      <c r="E56" s="45">
        <v>104.58000000000001</v>
      </c>
      <c r="F56" s="46">
        <v>12.029068655574678</v>
      </c>
      <c r="G56" s="45">
        <v>1</v>
      </c>
      <c r="H56" s="46">
        <v>45729</v>
      </c>
      <c r="I56" s="45">
        <v>1</v>
      </c>
      <c r="J56" s="45">
        <v>1</v>
      </c>
      <c r="K56" s="47" t="s">
        <v>627</v>
      </c>
      <c r="L56" s="48">
        <v>0.27289999999999998</v>
      </c>
      <c r="M56" s="46">
        <v>18485700.379999999</v>
      </c>
      <c r="N56" s="44">
        <v>5044747.6337019997</v>
      </c>
      <c r="O56" s="44">
        <v>4010.1332541351348</v>
      </c>
      <c r="P56" s="44" t="s">
        <v>624</v>
      </c>
      <c r="Q56" s="45"/>
      <c r="R56" s="46"/>
      <c r="S56" s="45"/>
      <c r="T56" s="46">
        <v>5044747.6337019997</v>
      </c>
      <c r="U56" s="48">
        <v>7.848037334207851E-2</v>
      </c>
      <c r="V56" s="46">
        <v>372938.73412155709</v>
      </c>
      <c r="W56" s="48">
        <v>7.3926142832219849E-2</v>
      </c>
      <c r="X56" s="45" t="s">
        <v>624</v>
      </c>
      <c r="Y56" s="45"/>
      <c r="Z56" s="45"/>
      <c r="AA56" s="45"/>
      <c r="AB56" s="46">
        <v>372938.73</v>
      </c>
      <c r="AC56" s="46">
        <v>372938.73</v>
      </c>
      <c r="AD56" s="46">
        <f t="shared" si="0"/>
        <v>0</v>
      </c>
    </row>
    <row r="57" spans="1:30" x14ac:dyDescent="0.25">
      <c r="A57" s="43">
        <v>770</v>
      </c>
      <c r="B57" s="43" t="s">
        <v>79</v>
      </c>
      <c r="C57" s="43">
        <v>1</v>
      </c>
      <c r="D57" s="44">
        <v>1523.9999999847601</v>
      </c>
      <c r="E57" s="45">
        <v>115.53000000000002</v>
      </c>
      <c r="F57" s="46">
        <v>13.191378862501168</v>
      </c>
      <c r="G57" s="45">
        <v>1</v>
      </c>
      <c r="H57" s="46">
        <v>46759</v>
      </c>
      <c r="I57" s="45">
        <v>1</v>
      </c>
      <c r="J57" s="45">
        <v>1</v>
      </c>
      <c r="K57" s="47" t="s">
        <v>627</v>
      </c>
      <c r="L57" s="48">
        <v>0.43729999999999997</v>
      </c>
      <c r="M57" s="46">
        <v>23965742.399760343</v>
      </c>
      <c r="N57" s="44">
        <v>10480219.151415197</v>
      </c>
      <c r="O57" s="44">
        <v>6876.7842201574795</v>
      </c>
      <c r="P57" s="44" t="s">
        <v>624</v>
      </c>
      <c r="Q57" s="45"/>
      <c r="R57" s="46"/>
      <c r="S57" s="45"/>
      <c r="T57" s="46">
        <v>10480219.151415197</v>
      </c>
      <c r="U57" s="48">
        <v>0.16303917885111233</v>
      </c>
      <c r="V57" s="46">
        <v>774762.17790048581</v>
      </c>
      <c r="W57" s="48">
        <v>7.3926142832219849E-2</v>
      </c>
      <c r="X57" s="45" t="s">
        <v>624</v>
      </c>
      <c r="Y57" s="45"/>
      <c r="Z57" s="45"/>
      <c r="AA57" s="45"/>
      <c r="AB57" s="46">
        <v>774762.18</v>
      </c>
      <c r="AC57" s="46">
        <v>774762.18</v>
      </c>
      <c r="AD57" s="46">
        <f t="shared" si="0"/>
        <v>0</v>
      </c>
    </row>
    <row r="58" spans="1:30" x14ac:dyDescent="0.25">
      <c r="A58" s="49">
        <v>77</v>
      </c>
      <c r="B58" s="49" t="s">
        <v>24</v>
      </c>
      <c r="C58" s="49">
        <v>1</v>
      </c>
      <c r="D58" s="50">
        <v>1072</v>
      </c>
      <c r="E58" s="51">
        <v>36.4</v>
      </c>
      <c r="F58" s="52">
        <v>29.450549450549453</v>
      </c>
      <c r="G58" s="51">
        <v>1</v>
      </c>
      <c r="H58" s="52">
        <v>47942</v>
      </c>
      <c r="I58" s="51">
        <v>1</v>
      </c>
      <c r="J58" s="51">
        <v>1</v>
      </c>
      <c r="K58" s="53" t="s">
        <v>628</v>
      </c>
      <c r="L58" s="54">
        <v>0.31850000000000001</v>
      </c>
      <c r="M58" s="52">
        <v>14237865.390000002</v>
      </c>
      <c r="N58" s="50">
        <v>4534760.1267150007</v>
      </c>
      <c r="O58" s="50">
        <v>4230.1866853684705</v>
      </c>
      <c r="P58" s="50" t="s">
        <v>624</v>
      </c>
      <c r="Q58" s="51"/>
      <c r="R58" s="52"/>
      <c r="S58" s="51"/>
      <c r="T58" s="51" t="s">
        <v>624</v>
      </c>
      <c r="U58" s="51"/>
      <c r="V58" s="52"/>
      <c r="W58" s="54"/>
      <c r="X58" s="52">
        <v>4534760.1267150007</v>
      </c>
      <c r="Y58" s="54">
        <v>4.3244300186963368E-2</v>
      </c>
      <c r="Z58" s="52">
        <v>136997.94299229994</v>
      </c>
      <c r="AA58" s="54">
        <v>3.0210626177385444E-2</v>
      </c>
      <c r="AB58" s="52">
        <v>136997.94</v>
      </c>
      <c r="AC58" s="52">
        <v>136997.94</v>
      </c>
      <c r="AD58" s="52">
        <f t="shared" si="0"/>
        <v>0</v>
      </c>
    </row>
    <row r="59" spans="1:30" x14ac:dyDescent="0.25">
      <c r="A59" s="49">
        <v>111</v>
      </c>
      <c r="B59" s="49" t="s">
        <v>28</v>
      </c>
      <c r="C59" s="49">
        <v>1</v>
      </c>
      <c r="D59" s="50">
        <v>655</v>
      </c>
      <c r="E59" s="51">
        <v>27.83</v>
      </c>
      <c r="F59" s="52">
        <v>23.535752784764643</v>
      </c>
      <c r="G59" s="51">
        <v>1</v>
      </c>
      <c r="H59" s="52">
        <v>41187</v>
      </c>
      <c r="I59" s="51">
        <v>1</v>
      </c>
      <c r="J59" s="51">
        <v>1</v>
      </c>
      <c r="K59" s="53" t="s">
        <v>628</v>
      </c>
      <c r="L59" s="54">
        <v>0.34820000000000001</v>
      </c>
      <c r="M59" s="52">
        <v>9658208.7799999993</v>
      </c>
      <c r="N59" s="50">
        <v>3362988.2971959999</v>
      </c>
      <c r="O59" s="50">
        <v>5134.3332781618319</v>
      </c>
      <c r="P59" s="50" t="s">
        <v>624</v>
      </c>
      <c r="Q59" s="51"/>
      <c r="R59" s="52"/>
      <c r="S59" s="51"/>
      <c r="T59" s="51" t="s">
        <v>624</v>
      </c>
      <c r="U59" s="51"/>
      <c r="V59" s="52"/>
      <c r="W59" s="54"/>
      <c r="X59" s="52">
        <v>3362988.2971959999</v>
      </c>
      <c r="Y59" s="54">
        <v>3.2070070165880801E-2</v>
      </c>
      <c r="Z59" s="52">
        <v>101597.98228551038</v>
      </c>
      <c r="AA59" s="54">
        <v>3.0210626177385447E-2</v>
      </c>
      <c r="AB59" s="52">
        <v>101597.98</v>
      </c>
      <c r="AC59" s="52">
        <v>101597.98</v>
      </c>
      <c r="AD59" s="52">
        <f t="shared" si="0"/>
        <v>0</v>
      </c>
    </row>
    <row r="60" spans="1:30" x14ac:dyDescent="0.25">
      <c r="A60" s="49">
        <v>215</v>
      </c>
      <c r="B60" s="49" t="s">
        <v>36</v>
      </c>
      <c r="C60" s="49">
        <v>1</v>
      </c>
      <c r="D60" s="50">
        <v>565</v>
      </c>
      <c r="E60" s="51">
        <v>21.27</v>
      </c>
      <c r="F60" s="52">
        <v>26.563234602726848</v>
      </c>
      <c r="G60" s="51">
        <v>1</v>
      </c>
      <c r="H60" s="52">
        <v>34421</v>
      </c>
      <c r="I60" s="51">
        <v>1</v>
      </c>
      <c r="J60" s="51">
        <v>1</v>
      </c>
      <c r="K60" s="53" t="s">
        <v>628</v>
      </c>
      <c r="L60" s="54">
        <v>0.51359999999999995</v>
      </c>
      <c r="M60" s="52">
        <v>8161429.120000002</v>
      </c>
      <c r="N60" s="50">
        <v>4191709.9960320005</v>
      </c>
      <c r="O60" s="50">
        <v>7418.9557451893816</v>
      </c>
      <c r="P60" s="50" t="s">
        <v>624</v>
      </c>
      <c r="Q60" s="51"/>
      <c r="R60" s="52"/>
      <c r="S60" s="51"/>
      <c r="T60" s="51" t="s">
        <v>624</v>
      </c>
      <c r="U60" s="51"/>
      <c r="V60" s="52"/>
      <c r="W60" s="54"/>
      <c r="X60" s="52">
        <v>4191709.9960320005</v>
      </c>
      <c r="Y60" s="54">
        <v>3.9972911532238829E-2</v>
      </c>
      <c r="Z60" s="52">
        <v>126634.18373413262</v>
      </c>
      <c r="AA60" s="54">
        <v>3.0210626177385451E-2</v>
      </c>
      <c r="AB60" s="52">
        <v>126634.18</v>
      </c>
      <c r="AC60" s="52">
        <v>126634.18</v>
      </c>
      <c r="AD60" s="52">
        <f t="shared" si="0"/>
        <v>0</v>
      </c>
    </row>
    <row r="61" spans="1:30" x14ac:dyDescent="0.25">
      <c r="A61" s="49">
        <v>287</v>
      </c>
      <c r="B61" s="49" t="s">
        <v>47</v>
      </c>
      <c r="C61" s="49">
        <v>1</v>
      </c>
      <c r="D61" s="50">
        <v>901</v>
      </c>
      <c r="E61" s="51">
        <v>37.22</v>
      </c>
      <c r="F61" s="52">
        <v>24.207415368081676</v>
      </c>
      <c r="G61" s="51">
        <v>1</v>
      </c>
      <c r="H61" s="52">
        <v>57354</v>
      </c>
      <c r="I61" s="51">
        <v>1</v>
      </c>
      <c r="J61" s="51">
        <v>1</v>
      </c>
      <c r="K61" s="53" t="s">
        <v>628</v>
      </c>
      <c r="L61" s="54">
        <v>0.41220000000000001</v>
      </c>
      <c r="M61" s="52">
        <v>11550189.470000001</v>
      </c>
      <c r="N61" s="50">
        <v>4760988.0995340003</v>
      </c>
      <c r="O61" s="50">
        <v>5284.1155377735849</v>
      </c>
      <c r="P61" s="50" t="s">
        <v>624</v>
      </c>
      <c r="Q61" s="51"/>
      <c r="R61" s="52"/>
      <c r="S61" s="51"/>
      <c r="T61" s="51" t="s">
        <v>624</v>
      </c>
      <c r="U61" s="51"/>
      <c r="V61" s="52"/>
      <c r="W61" s="54"/>
      <c r="X61" s="52">
        <v>4760988.0995340003</v>
      </c>
      <c r="Y61" s="54">
        <v>4.540165142361189E-2</v>
      </c>
      <c r="Z61" s="52">
        <v>143832.43171000248</v>
      </c>
      <c r="AA61" s="54">
        <v>3.0210626177385451E-2</v>
      </c>
      <c r="AB61" s="52">
        <v>143832.43</v>
      </c>
      <c r="AC61" s="52">
        <v>143832.43</v>
      </c>
      <c r="AD61" s="52">
        <f t="shared" si="0"/>
        <v>0</v>
      </c>
    </row>
    <row r="62" spans="1:30" x14ac:dyDescent="0.25">
      <c r="A62" s="49">
        <v>331</v>
      </c>
      <c r="B62" s="49" t="s">
        <v>53</v>
      </c>
      <c r="C62" s="49">
        <v>1</v>
      </c>
      <c r="D62" s="50">
        <v>1595</v>
      </c>
      <c r="E62" s="51">
        <v>49.84</v>
      </c>
      <c r="F62" s="52">
        <v>32.002407704654892</v>
      </c>
      <c r="G62" s="51">
        <v>1</v>
      </c>
      <c r="H62" s="52">
        <v>56741</v>
      </c>
      <c r="I62" s="51">
        <v>1</v>
      </c>
      <c r="J62" s="51">
        <v>1</v>
      </c>
      <c r="K62" s="53" t="s">
        <v>628</v>
      </c>
      <c r="L62" s="54">
        <v>0.17499999999999999</v>
      </c>
      <c r="M62" s="52">
        <v>22168976.699999999</v>
      </c>
      <c r="N62" s="50">
        <v>3879570.9224999994</v>
      </c>
      <c r="O62" s="50">
        <v>2432.3328667711594</v>
      </c>
      <c r="P62" s="50" t="s">
        <v>624</v>
      </c>
      <c r="Q62" s="51"/>
      <c r="R62" s="52"/>
      <c r="S62" s="51"/>
      <c r="T62" s="51" t="s">
        <v>624</v>
      </c>
      <c r="U62" s="51"/>
      <c r="V62" s="52"/>
      <c r="W62" s="54"/>
      <c r="X62" s="52">
        <v>3879570.9224999994</v>
      </c>
      <c r="Y62" s="54">
        <v>3.6996296359943781E-2</v>
      </c>
      <c r="Z62" s="52">
        <v>117204.2668683019</v>
      </c>
      <c r="AA62" s="54">
        <v>3.0210626177385451E-2</v>
      </c>
      <c r="AB62" s="52">
        <v>117204.27</v>
      </c>
      <c r="AC62" s="52">
        <v>117204.27</v>
      </c>
      <c r="AD62" s="52">
        <f t="shared" si="0"/>
        <v>0</v>
      </c>
    </row>
    <row r="63" spans="1:30" x14ac:dyDescent="0.25">
      <c r="A63" s="49">
        <v>343</v>
      </c>
      <c r="B63" s="49" t="s">
        <v>55</v>
      </c>
      <c r="C63" s="49">
        <v>1</v>
      </c>
      <c r="D63" s="50">
        <v>1294</v>
      </c>
      <c r="E63" s="51">
        <v>43.02</v>
      </c>
      <c r="F63" s="52">
        <v>30.079033007903298</v>
      </c>
      <c r="G63" s="51">
        <v>1</v>
      </c>
      <c r="H63" s="52">
        <v>27321</v>
      </c>
      <c r="I63" s="51">
        <v>1</v>
      </c>
      <c r="J63" s="51">
        <v>1</v>
      </c>
      <c r="K63" s="53" t="s">
        <v>628</v>
      </c>
      <c r="L63" s="54">
        <v>0.64760000000000006</v>
      </c>
      <c r="M63" s="52">
        <v>20484346.350000001</v>
      </c>
      <c r="N63" s="50">
        <v>13265662.696260002</v>
      </c>
      <c r="O63" s="50">
        <v>10251.671326321484</v>
      </c>
      <c r="P63" s="50" t="s">
        <v>624</v>
      </c>
      <c r="Q63" s="51"/>
      <c r="R63" s="52"/>
      <c r="S63" s="51"/>
      <c r="T63" s="51" t="s">
        <v>624</v>
      </c>
      <c r="U63" s="51"/>
      <c r="V63" s="52"/>
      <c r="W63" s="54"/>
      <c r="X63" s="52">
        <v>13265662.696260002</v>
      </c>
      <c r="Y63" s="54">
        <v>0.12650378052777714</v>
      </c>
      <c r="Z63" s="52">
        <v>400763.976711998</v>
      </c>
      <c r="AA63" s="54">
        <v>3.0210626177385447E-2</v>
      </c>
      <c r="AB63" s="52">
        <v>400763.98</v>
      </c>
      <c r="AC63" s="52">
        <v>400763.98</v>
      </c>
      <c r="AD63" s="52">
        <f t="shared" si="0"/>
        <v>0</v>
      </c>
    </row>
    <row r="64" spans="1:30" x14ac:dyDescent="0.25">
      <c r="A64" s="49">
        <v>603</v>
      </c>
      <c r="B64" s="49" t="s">
        <v>57</v>
      </c>
      <c r="C64" s="49">
        <v>1</v>
      </c>
      <c r="D64" s="50">
        <v>1157</v>
      </c>
      <c r="E64" s="51">
        <v>49.7</v>
      </c>
      <c r="F64" s="52">
        <v>23.279678068410462</v>
      </c>
      <c r="G64" s="51">
        <v>1</v>
      </c>
      <c r="H64" s="52">
        <v>29357</v>
      </c>
      <c r="I64" s="51">
        <v>1</v>
      </c>
      <c r="J64" s="51">
        <v>1</v>
      </c>
      <c r="K64" s="53" t="s">
        <v>628</v>
      </c>
      <c r="L64" s="54">
        <v>0.61870000000000003</v>
      </c>
      <c r="M64" s="52">
        <v>18240972.630000003</v>
      </c>
      <c r="N64" s="50">
        <v>11285689.766181001</v>
      </c>
      <c r="O64" s="50">
        <v>9754.2694608305974</v>
      </c>
      <c r="P64" s="50" t="s">
        <v>624</v>
      </c>
      <c r="Q64" s="51"/>
      <c r="R64" s="52"/>
      <c r="S64" s="51"/>
      <c r="T64" s="51" t="s">
        <v>624</v>
      </c>
      <c r="U64" s="51"/>
      <c r="V64" s="52"/>
      <c r="W64" s="54"/>
      <c r="X64" s="52">
        <v>11285689.766181001</v>
      </c>
      <c r="Y64" s="54">
        <v>0.1076223973106183</v>
      </c>
      <c r="Z64" s="52">
        <v>340947.75468003878</v>
      </c>
      <c r="AA64" s="54">
        <v>3.0210626177385444E-2</v>
      </c>
      <c r="AB64" s="52">
        <v>340947.75</v>
      </c>
      <c r="AC64" s="52">
        <v>340947.75</v>
      </c>
      <c r="AD64" s="52">
        <f t="shared" si="0"/>
        <v>0</v>
      </c>
    </row>
    <row r="65" spans="1:30" x14ac:dyDescent="0.25">
      <c r="A65" s="49">
        <v>610</v>
      </c>
      <c r="B65" s="49" t="s">
        <v>59</v>
      </c>
      <c r="C65" s="49">
        <v>1</v>
      </c>
      <c r="D65" s="50">
        <v>2241</v>
      </c>
      <c r="E65" s="51">
        <v>73.8</v>
      </c>
      <c r="F65" s="52">
        <v>30.365853658536587</v>
      </c>
      <c r="G65" s="51">
        <v>1</v>
      </c>
      <c r="H65" s="52">
        <v>44687</v>
      </c>
      <c r="I65" s="51">
        <v>1</v>
      </c>
      <c r="J65" s="51">
        <v>1</v>
      </c>
      <c r="K65" s="53" t="s">
        <v>628</v>
      </c>
      <c r="L65" s="54">
        <v>0.44650000000000001</v>
      </c>
      <c r="M65" s="52">
        <v>29665602.809999995</v>
      </c>
      <c r="N65" s="50">
        <v>13245691.654664999</v>
      </c>
      <c r="O65" s="50">
        <v>5910.6165348795175</v>
      </c>
      <c r="P65" s="50" t="s">
        <v>624</v>
      </c>
      <c r="Q65" s="51"/>
      <c r="R65" s="52"/>
      <c r="S65" s="51"/>
      <c r="T65" s="51" t="s">
        <v>624</v>
      </c>
      <c r="U65" s="51"/>
      <c r="V65" s="52"/>
      <c r="W65" s="54"/>
      <c r="X65" s="52">
        <v>13245691.654664999</v>
      </c>
      <c r="Y65" s="54">
        <v>0.12631333303030251</v>
      </c>
      <c r="Z65" s="52">
        <v>400160.63903999835</v>
      </c>
      <c r="AA65" s="54">
        <v>3.0210626177385444E-2</v>
      </c>
      <c r="AB65" s="52">
        <v>400160.64</v>
      </c>
      <c r="AC65" s="52">
        <v>400160.64</v>
      </c>
      <c r="AD65" s="52">
        <f t="shared" si="0"/>
        <v>0</v>
      </c>
    </row>
    <row r="66" spans="1:30" x14ac:dyDescent="0.25">
      <c r="A66" s="49">
        <v>615</v>
      </c>
      <c r="B66" s="49" t="s">
        <v>60</v>
      </c>
      <c r="C66" s="49">
        <v>1</v>
      </c>
      <c r="D66" s="50">
        <v>1773</v>
      </c>
      <c r="E66" s="51">
        <v>74.08</v>
      </c>
      <c r="F66" s="52">
        <v>23.933585313174948</v>
      </c>
      <c r="G66" s="51">
        <v>1</v>
      </c>
      <c r="H66" s="52">
        <v>25477</v>
      </c>
      <c r="I66" s="51">
        <v>1</v>
      </c>
      <c r="J66" s="51">
        <v>1</v>
      </c>
      <c r="K66" s="53" t="s">
        <v>628</v>
      </c>
      <c r="L66" s="54">
        <v>0.69059999999999999</v>
      </c>
      <c r="M66" s="52">
        <v>28689338.050000004</v>
      </c>
      <c r="N66" s="50">
        <v>19812856.857330002</v>
      </c>
      <c r="O66" s="50">
        <v>11174.764160930627</v>
      </c>
      <c r="P66" s="50" t="s">
        <v>624</v>
      </c>
      <c r="Q66" s="51"/>
      <c r="R66" s="52"/>
      <c r="S66" s="51"/>
      <c r="T66" s="51" t="s">
        <v>624</v>
      </c>
      <c r="U66" s="51"/>
      <c r="V66" s="52"/>
      <c r="W66" s="54"/>
      <c r="X66" s="52">
        <v>19812856.857330002</v>
      </c>
      <c r="Y66" s="54">
        <v>0.18893901894660495</v>
      </c>
      <c r="Z66" s="52">
        <v>598558.81202284445</v>
      </c>
      <c r="AA66" s="54">
        <v>3.0210626177385444E-2</v>
      </c>
      <c r="AB66" s="52">
        <v>598558.81000000006</v>
      </c>
      <c r="AC66" s="52">
        <v>598558.81000000006</v>
      </c>
      <c r="AD66" s="52">
        <f t="shared" si="0"/>
        <v>0</v>
      </c>
    </row>
    <row r="67" spans="1:30" x14ac:dyDescent="0.25">
      <c r="A67" s="49">
        <v>674</v>
      </c>
      <c r="B67" s="49" t="s">
        <v>67</v>
      </c>
      <c r="C67" s="49">
        <v>1</v>
      </c>
      <c r="D67" s="50">
        <v>938</v>
      </c>
      <c r="E67" s="51">
        <v>43.92</v>
      </c>
      <c r="F67" s="52">
        <v>21.357012750455372</v>
      </c>
      <c r="G67" s="51">
        <v>1</v>
      </c>
      <c r="H67" s="52">
        <v>27901</v>
      </c>
      <c r="I67" s="51">
        <v>1</v>
      </c>
      <c r="J67" s="51">
        <v>1</v>
      </c>
      <c r="K67" s="53" t="s">
        <v>628</v>
      </c>
      <c r="L67" s="54">
        <v>0.48849999999999999</v>
      </c>
      <c r="M67" s="52">
        <v>15171727.360000001</v>
      </c>
      <c r="N67" s="50">
        <v>7411388.8153600004</v>
      </c>
      <c r="O67" s="50">
        <v>7901.2673937739874</v>
      </c>
      <c r="P67" s="50" t="s">
        <v>624</v>
      </c>
      <c r="Q67" s="51"/>
      <c r="R67" s="52"/>
      <c r="S67" s="51"/>
      <c r="T67" s="51" t="s">
        <v>624</v>
      </c>
      <c r="U67" s="51"/>
      <c r="V67" s="52"/>
      <c r="W67" s="54"/>
      <c r="X67" s="52">
        <v>7411388.8153600004</v>
      </c>
      <c r="Y67" s="54">
        <v>7.0676356362404213E-2</v>
      </c>
      <c r="Z67" s="52">
        <v>223902.69695609654</v>
      </c>
      <c r="AA67" s="54">
        <v>3.0210626177385447E-2</v>
      </c>
      <c r="AB67" s="52">
        <v>223902.7</v>
      </c>
      <c r="AC67" s="52">
        <v>223902.7</v>
      </c>
      <c r="AD67" s="52">
        <f t="shared" si="0"/>
        <v>0</v>
      </c>
    </row>
    <row r="68" spans="1:30" x14ac:dyDescent="0.25">
      <c r="A68" s="49">
        <v>720</v>
      </c>
      <c r="B68" s="49" t="s">
        <v>72</v>
      </c>
      <c r="C68" s="49">
        <v>1</v>
      </c>
      <c r="D68" s="50">
        <v>1329.9999999999998</v>
      </c>
      <c r="E68" s="51">
        <v>56.129999999999995</v>
      </c>
      <c r="F68" s="52">
        <v>23.694993764475324</v>
      </c>
      <c r="G68" s="51">
        <v>1</v>
      </c>
      <c r="H68" s="52">
        <v>33740</v>
      </c>
      <c r="I68" s="51">
        <v>1</v>
      </c>
      <c r="J68" s="51">
        <v>1</v>
      </c>
      <c r="K68" s="53" t="s">
        <v>628</v>
      </c>
      <c r="L68" s="54">
        <v>0.56409999999999993</v>
      </c>
      <c r="M68" s="52">
        <v>19056826.82</v>
      </c>
      <c r="N68" s="50">
        <v>10749956.009161999</v>
      </c>
      <c r="O68" s="50">
        <v>8082.6736910992495</v>
      </c>
      <c r="P68" s="50" t="s">
        <v>624</v>
      </c>
      <c r="Q68" s="51"/>
      <c r="R68" s="52"/>
      <c r="S68" s="51"/>
      <c r="T68" s="51" t="s">
        <v>624</v>
      </c>
      <c r="U68" s="51"/>
      <c r="V68" s="52"/>
      <c r="W68" s="54"/>
      <c r="X68" s="52">
        <v>10749956.009161999</v>
      </c>
      <c r="Y68" s="54">
        <v>0.10251354242933443</v>
      </c>
      <c r="Z68" s="52">
        <v>324762.90241613146</v>
      </c>
      <c r="AA68" s="54">
        <v>3.0210626177385444E-2</v>
      </c>
      <c r="AB68" s="52">
        <v>324762.90000000002</v>
      </c>
      <c r="AC68" s="52">
        <v>324762.90000000002</v>
      </c>
      <c r="AD68" s="52">
        <f t="shared" ref="AD68:AD69" si="1">AB68-AC68</f>
        <v>0</v>
      </c>
    </row>
    <row r="69" spans="1:30" x14ac:dyDescent="0.25">
      <c r="A69" s="49">
        <v>778</v>
      </c>
      <c r="B69" s="49" t="s">
        <v>81</v>
      </c>
      <c r="C69" s="49">
        <v>1</v>
      </c>
      <c r="D69" s="50">
        <v>1034</v>
      </c>
      <c r="E69" s="51">
        <v>48.04</v>
      </c>
      <c r="F69" s="52">
        <v>21.523730224812656</v>
      </c>
      <c r="G69" s="51">
        <v>1</v>
      </c>
      <c r="H69" s="52">
        <v>33073</v>
      </c>
      <c r="I69" s="51">
        <v>1</v>
      </c>
      <c r="J69" s="51">
        <v>1</v>
      </c>
      <c r="K69" s="53" t="s">
        <v>628</v>
      </c>
      <c r="L69" s="54">
        <v>0.53290000000000004</v>
      </c>
      <c r="M69" s="52">
        <v>15692440.66</v>
      </c>
      <c r="N69" s="50">
        <v>8362501.6277140006</v>
      </c>
      <c r="O69" s="50">
        <v>8087.5257521411995</v>
      </c>
      <c r="P69" s="50" t="s">
        <v>624</v>
      </c>
      <c r="Q69" s="51"/>
      <c r="R69" s="52"/>
      <c r="S69" s="51"/>
      <c r="T69" s="51" t="s">
        <v>624</v>
      </c>
      <c r="U69" s="51"/>
      <c r="V69" s="52"/>
      <c r="W69" s="54"/>
      <c r="X69" s="52">
        <v>8362501.6277140006</v>
      </c>
      <c r="Y69" s="54">
        <v>7.9746341724319755E-2</v>
      </c>
      <c r="Z69" s="52">
        <v>252636.41058264498</v>
      </c>
      <c r="AA69" s="54">
        <v>3.0210626177385444E-2</v>
      </c>
      <c r="AB69" s="52">
        <v>252636.41</v>
      </c>
      <c r="AC69" s="52">
        <v>252636.41</v>
      </c>
      <c r="AD69" s="52">
        <f t="shared" si="1"/>
        <v>0</v>
      </c>
    </row>
  </sheetData>
  <autoFilter ref="A2:AB67" xr:uid="{7D75E6FC-E917-4AE2-8644-1F75328D4863}"/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E354-7923-4280-ADB1-0BCBB4D73E86}">
  <dimension ref="A2:K360"/>
  <sheetViews>
    <sheetView workbookViewId="0">
      <selection activeCell="C2" sqref="C2"/>
    </sheetView>
  </sheetViews>
  <sheetFormatPr defaultRowHeight="15" x14ac:dyDescent="0.25"/>
  <cols>
    <col min="2" max="2" width="22.140625" bestFit="1" customWidth="1"/>
    <col min="3" max="4" width="13.140625" bestFit="1" customWidth="1"/>
    <col min="5" max="5" width="10.85546875" bestFit="1" customWidth="1"/>
    <col min="6" max="6" width="12.7109375" bestFit="1" customWidth="1"/>
    <col min="7" max="7" width="16.5703125" bestFit="1" customWidth="1"/>
    <col min="8" max="8" width="15.28515625" bestFit="1" customWidth="1"/>
    <col min="10" max="10" width="13.85546875" bestFit="1" customWidth="1"/>
  </cols>
  <sheetData>
    <row r="2" spans="1:11" ht="60" x14ac:dyDescent="0.25">
      <c r="A2" t="s">
        <v>604</v>
      </c>
      <c r="C2" s="30" t="s">
        <v>605</v>
      </c>
      <c r="D2" s="30" t="s">
        <v>606</v>
      </c>
      <c r="E2" s="30"/>
      <c r="F2" s="31" t="s">
        <v>244</v>
      </c>
    </row>
    <row r="3" spans="1:11" x14ac:dyDescent="0.25">
      <c r="A3" t="s">
        <v>607</v>
      </c>
      <c r="B3" t="s">
        <v>248</v>
      </c>
      <c r="C3" s="30" t="s">
        <v>608</v>
      </c>
      <c r="D3" s="30" t="s">
        <v>608</v>
      </c>
      <c r="E3" s="30" t="s">
        <v>245</v>
      </c>
      <c r="F3" s="30" t="s">
        <v>246</v>
      </c>
      <c r="G3" s="32" t="s">
        <v>247</v>
      </c>
      <c r="H3" s="32" t="s">
        <v>609</v>
      </c>
    </row>
    <row r="4" spans="1:11" x14ac:dyDescent="0.25">
      <c r="A4">
        <v>1</v>
      </c>
      <c r="B4" t="s">
        <v>249</v>
      </c>
      <c r="C4" s="2">
        <v>8860</v>
      </c>
      <c r="D4" s="2">
        <v>8701</v>
      </c>
      <c r="E4" s="2">
        <v>725757</v>
      </c>
      <c r="F4" s="2">
        <v>16037</v>
      </c>
      <c r="G4" s="19">
        <f t="shared" ref="G4:G67" si="0">E4*1000</f>
        <v>725757000</v>
      </c>
      <c r="H4" s="19">
        <f t="shared" ref="H4:H49" si="1">G4</f>
        <v>725757000</v>
      </c>
      <c r="J4" s="19">
        <v>36652000</v>
      </c>
      <c r="K4" t="b">
        <v>1</v>
      </c>
    </row>
    <row r="5" spans="1:11" x14ac:dyDescent="0.25">
      <c r="A5">
        <v>2</v>
      </c>
      <c r="B5" t="s">
        <v>250</v>
      </c>
      <c r="C5" s="2">
        <v>11054</v>
      </c>
      <c r="D5" s="2">
        <v>10865</v>
      </c>
      <c r="E5" s="2">
        <v>2210950</v>
      </c>
      <c r="F5" s="2">
        <v>23704</v>
      </c>
      <c r="G5" s="19">
        <f t="shared" si="0"/>
        <v>2210950000</v>
      </c>
      <c r="H5" s="19">
        <f t="shared" si="1"/>
        <v>2210950000</v>
      </c>
      <c r="J5" s="19">
        <v>277496000</v>
      </c>
      <c r="K5" t="b">
        <v>1</v>
      </c>
    </row>
    <row r="6" spans="1:11" x14ac:dyDescent="0.25">
      <c r="A6">
        <v>3</v>
      </c>
      <c r="B6" t="s">
        <v>251</v>
      </c>
      <c r="C6" s="2">
        <v>5544</v>
      </c>
      <c r="D6" s="2">
        <v>5433</v>
      </c>
      <c r="E6" s="2">
        <v>427553</v>
      </c>
      <c r="F6" s="2">
        <v>10164</v>
      </c>
      <c r="G6" s="19">
        <f t="shared" si="0"/>
        <v>427553000</v>
      </c>
      <c r="H6" s="19">
        <f t="shared" si="1"/>
        <v>427553000</v>
      </c>
      <c r="J6" s="19">
        <v>19808000</v>
      </c>
      <c r="K6" t="b">
        <v>1</v>
      </c>
    </row>
    <row r="7" spans="1:11" x14ac:dyDescent="0.25">
      <c r="A7">
        <v>4</v>
      </c>
      <c r="B7" t="s">
        <v>252</v>
      </c>
      <c r="C7" s="2">
        <v>4183</v>
      </c>
      <c r="D7" s="2">
        <v>4118</v>
      </c>
      <c r="E7" s="2">
        <v>214031</v>
      </c>
      <c r="F7" s="2">
        <v>7065</v>
      </c>
      <c r="G7" s="19">
        <f t="shared" si="0"/>
        <v>214031000</v>
      </c>
      <c r="H7" s="19">
        <f t="shared" si="1"/>
        <v>214031000</v>
      </c>
      <c r="J7" s="19">
        <v>9199000</v>
      </c>
      <c r="K7" t="b">
        <v>1</v>
      </c>
    </row>
    <row r="8" spans="1:11" x14ac:dyDescent="0.25">
      <c r="A8">
        <v>5</v>
      </c>
      <c r="B8" t="s">
        <v>253</v>
      </c>
      <c r="C8" s="2">
        <v>14973</v>
      </c>
      <c r="D8" s="2">
        <v>14633</v>
      </c>
      <c r="E8" s="2">
        <v>1013311</v>
      </c>
      <c r="F8" s="2">
        <v>26306</v>
      </c>
      <c r="G8" s="19">
        <f t="shared" si="0"/>
        <v>1013311000</v>
      </c>
      <c r="H8" s="19">
        <f t="shared" si="1"/>
        <v>1013311000</v>
      </c>
      <c r="J8" s="19">
        <v>39592000</v>
      </c>
      <c r="K8" t="b">
        <v>1</v>
      </c>
    </row>
    <row r="9" spans="1:11" x14ac:dyDescent="0.25">
      <c r="A9">
        <v>6</v>
      </c>
      <c r="B9" t="s">
        <v>254</v>
      </c>
      <c r="C9">
        <v>116</v>
      </c>
      <c r="D9">
        <v>113</v>
      </c>
      <c r="E9" s="2">
        <v>40805</v>
      </c>
      <c r="F9">
        <v>206</v>
      </c>
      <c r="G9" s="19">
        <f t="shared" si="0"/>
        <v>40805000</v>
      </c>
      <c r="H9" s="19">
        <f t="shared" si="1"/>
        <v>40805000</v>
      </c>
      <c r="J9" s="19">
        <v>22310000</v>
      </c>
      <c r="K9" t="b">
        <v>1</v>
      </c>
    </row>
    <row r="10" spans="1:11" x14ac:dyDescent="0.25">
      <c r="A10">
        <v>7</v>
      </c>
      <c r="B10" t="s">
        <v>255</v>
      </c>
      <c r="C10" s="2">
        <v>8820</v>
      </c>
      <c r="D10" s="2">
        <v>8651</v>
      </c>
      <c r="E10" s="2">
        <v>825009</v>
      </c>
      <c r="F10" s="2">
        <v>15536</v>
      </c>
      <c r="G10" s="19">
        <f t="shared" si="0"/>
        <v>825009000</v>
      </c>
      <c r="H10" s="19">
        <f t="shared" si="1"/>
        <v>825009000</v>
      </c>
      <c r="J10" s="19">
        <v>91032000</v>
      </c>
      <c r="K10" t="b">
        <v>1</v>
      </c>
    </row>
    <row r="11" spans="1:11" x14ac:dyDescent="0.25">
      <c r="A11">
        <v>8</v>
      </c>
      <c r="B11" t="s">
        <v>256</v>
      </c>
      <c r="C11" s="2">
        <v>10107</v>
      </c>
      <c r="D11" s="2">
        <v>9855</v>
      </c>
      <c r="E11" s="2">
        <v>952563</v>
      </c>
      <c r="F11" s="2">
        <v>16934</v>
      </c>
      <c r="G11" s="19">
        <f t="shared" si="0"/>
        <v>952563000</v>
      </c>
      <c r="H11" s="19">
        <f t="shared" si="1"/>
        <v>952563000</v>
      </c>
      <c r="J11" s="19">
        <v>126858000</v>
      </c>
      <c r="K11" t="b">
        <v>1</v>
      </c>
    </row>
    <row r="12" spans="1:11" x14ac:dyDescent="0.25">
      <c r="A12">
        <v>9</v>
      </c>
      <c r="B12" t="s">
        <v>257</v>
      </c>
      <c r="C12" s="2">
        <v>16884</v>
      </c>
      <c r="D12" s="2">
        <v>16588</v>
      </c>
      <c r="E12" s="2">
        <v>4352871</v>
      </c>
      <c r="F12" s="2">
        <v>35301</v>
      </c>
      <c r="G12" s="19">
        <f t="shared" si="0"/>
        <v>4352871000</v>
      </c>
      <c r="H12" s="19">
        <f t="shared" si="1"/>
        <v>4352871000</v>
      </c>
      <c r="J12" s="19">
        <v>1022606000</v>
      </c>
      <c r="K12" t="b">
        <v>1</v>
      </c>
    </row>
    <row r="13" spans="1:11" x14ac:dyDescent="0.25">
      <c r="A13">
        <v>10</v>
      </c>
      <c r="B13" t="s">
        <v>258</v>
      </c>
      <c r="C13" s="2">
        <v>22659</v>
      </c>
      <c r="D13" s="2">
        <v>22285</v>
      </c>
      <c r="E13" s="2">
        <v>4037248</v>
      </c>
      <c r="F13" s="2">
        <v>42982</v>
      </c>
      <c r="G13" s="19">
        <f t="shared" si="0"/>
        <v>4037248000</v>
      </c>
      <c r="H13" s="19">
        <f t="shared" si="1"/>
        <v>4037248000</v>
      </c>
      <c r="J13" s="19">
        <v>623187000</v>
      </c>
      <c r="K13" t="b">
        <v>1</v>
      </c>
    </row>
    <row r="14" spans="1:11" x14ac:dyDescent="0.25">
      <c r="A14">
        <v>11</v>
      </c>
      <c r="B14" t="s">
        <v>259</v>
      </c>
      <c r="C14" s="2">
        <v>3179</v>
      </c>
      <c r="D14" s="2">
        <v>3113</v>
      </c>
      <c r="E14" s="2">
        <v>252007</v>
      </c>
      <c r="F14" s="2">
        <v>6221</v>
      </c>
      <c r="G14" s="19">
        <f t="shared" si="0"/>
        <v>252007000</v>
      </c>
      <c r="H14" s="19">
        <f t="shared" si="1"/>
        <v>252007000</v>
      </c>
      <c r="J14" s="19">
        <v>3735000</v>
      </c>
      <c r="K14" t="b">
        <v>1</v>
      </c>
    </row>
    <row r="15" spans="1:11" x14ac:dyDescent="0.25">
      <c r="A15">
        <v>12</v>
      </c>
      <c r="B15" t="s">
        <v>260</v>
      </c>
      <c r="C15" s="2">
        <v>1609</v>
      </c>
      <c r="D15" s="2">
        <v>1576</v>
      </c>
      <c r="E15" s="2">
        <v>121033</v>
      </c>
      <c r="F15" s="2">
        <v>3062</v>
      </c>
      <c r="G15" s="19">
        <f t="shared" si="0"/>
        <v>121033000</v>
      </c>
      <c r="H15" s="19">
        <f t="shared" si="1"/>
        <v>121033000</v>
      </c>
      <c r="J15" s="19">
        <v>-1706000</v>
      </c>
      <c r="K15" t="b">
        <v>1</v>
      </c>
    </row>
    <row r="16" spans="1:11" x14ac:dyDescent="0.25">
      <c r="A16">
        <v>13</v>
      </c>
      <c r="B16" t="s">
        <v>261</v>
      </c>
      <c r="C16">
        <v>768</v>
      </c>
      <c r="D16">
        <v>744</v>
      </c>
      <c r="E16" s="2">
        <v>82357</v>
      </c>
      <c r="F16" s="2">
        <v>1304</v>
      </c>
      <c r="G16" s="19">
        <f t="shared" si="0"/>
        <v>82357000</v>
      </c>
      <c r="H16" s="19">
        <f t="shared" si="1"/>
        <v>82357000</v>
      </c>
      <c r="J16" s="19">
        <v>32315000</v>
      </c>
      <c r="K16" t="b">
        <v>1</v>
      </c>
    </row>
    <row r="17" spans="1:11" x14ac:dyDescent="0.25">
      <c r="A17">
        <v>14</v>
      </c>
      <c r="B17" t="s">
        <v>262</v>
      </c>
      <c r="C17" s="2">
        <v>9266</v>
      </c>
      <c r="D17" s="2">
        <v>9126</v>
      </c>
      <c r="E17" s="2">
        <v>1254293</v>
      </c>
      <c r="F17" s="2">
        <v>18045</v>
      </c>
      <c r="G17" s="19">
        <f t="shared" si="0"/>
        <v>1254293000</v>
      </c>
      <c r="H17" s="19">
        <f t="shared" si="1"/>
        <v>1254293000</v>
      </c>
      <c r="J17" s="19">
        <v>153031000</v>
      </c>
      <c r="K17" t="b">
        <v>1</v>
      </c>
    </row>
    <row r="18" spans="1:11" x14ac:dyDescent="0.25">
      <c r="A18">
        <v>15</v>
      </c>
      <c r="B18" t="s">
        <v>263</v>
      </c>
      <c r="C18" s="2">
        <v>5675</v>
      </c>
      <c r="D18" s="2">
        <v>5523</v>
      </c>
      <c r="E18" s="2">
        <v>297621</v>
      </c>
      <c r="F18" s="2">
        <v>10221</v>
      </c>
      <c r="G18" s="19">
        <f t="shared" si="0"/>
        <v>297621000</v>
      </c>
      <c r="H18" s="19">
        <f t="shared" si="1"/>
        <v>297621000</v>
      </c>
      <c r="J18" s="19">
        <v>17800000</v>
      </c>
      <c r="K18" t="b">
        <v>1</v>
      </c>
    </row>
    <row r="19" spans="1:11" x14ac:dyDescent="0.25">
      <c r="A19">
        <v>16</v>
      </c>
      <c r="B19" t="s">
        <v>264</v>
      </c>
      <c r="C19" s="2">
        <v>23945</v>
      </c>
      <c r="D19" s="2">
        <v>23535</v>
      </c>
      <c r="E19" s="2">
        <v>1863620</v>
      </c>
      <c r="F19" s="2">
        <v>43312</v>
      </c>
      <c r="G19" s="19">
        <f t="shared" si="0"/>
        <v>1863620000</v>
      </c>
      <c r="H19" s="19">
        <f t="shared" si="1"/>
        <v>1863620000</v>
      </c>
      <c r="J19" s="19">
        <v>151335000</v>
      </c>
      <c r="K19" t="b">
        <v>1</v>
      </c>
    </row>
    <row r="20" spans="1:11" x14ac:dyDescent="0.25">
      <c r="A20">
        <v>17</v>
      </c>
      <c r="B20" t="s">
        <v>265</v>
      </c>
      <c r="C20" s="2">
        <v>8947</v>
      </c>
      <c r="D20" s="2">
        <v>8787</v>
      </c>
      <c r="E20" s="2">
        <v>708058</v>
      </c>
      <c r="F20" s="2">
        <v>16208</v>
      </c>
      <c r="G20" s="19">
        <f t="shared" si="0"/>
        <v>708058000</v>
      </c>
      <c r="H20" s="19">
        <f t="shared" si="1"/>
        <v>708058000</v>
      </c>
      <c r="J20" s="19">
        <v>34778000</v>
      </c>
      <c r="K20" t="b">
        <v>1</v>
      </c>
    </row>
    <row r="21" spans="1:11" x14ac:dyDescent="0.25">
      <c r="A21">
        <v>18</v>
      </c>
      <c r="B21" t="s">
        <v>266</v>
      </c>
      <c r="C21" s="2">
        <v>2526</v>
      </c>
      <c r="D21" s="2">
        <v>2469</v>
      </c>
      <c r="E21" s="2">
        <v>213586</v>
      </c>
      <c r="F21" s="2">
        <v>4492</v>
      </c>
      <c r="G21" s="19">
        <f t="shared" si="0"/>
        <v>213586000</v>
      </c>
      <c r="H21" s="19">
        <f t="shared" si="1"/>
        <v>213586000</v>
      </c>
      <c r="J21" s="19">
        <v>24292000</v>
      </c>
      <c r="K21" t="b">
        <v>1</v>
      </c>
    </row>
    <row r="22" spans="1:11" x14ac:dyDescent="0.25">
      <c r="A22">
        <v>19</v>
      </c>
      <c r="B22" t="s">
        <v>267</v>
      </c>
      <c r="C22" s="2">
        <v>4289</v>
      </c>
      <c r="D22" s="2">
        <v>4210</v>
      </c>
      <c r="E22" s="2">
        <v>374452</v>
      </c>
      <c r="F22" s="2">
        <v>7539</v>
      </c>
      <c r="G22" s="19">
        <f t="shared" si="0"/>
        <v>374452000</v>
      </c>
      <c r="H22" s="19">
        <f t="shared" si="1"/>
        <v>374452000</v>
      </c>
      <c r="J22" s="19">
        <v>35762000</v>
      </c>
      <c r="K22" t="b">
        <v>1</v>
      </c>
    </row>
    <row r="23" spans="1:11" x14ac:dyDescent="0.25">
      <c r="A23">
        <v>20</v>
      </c>
      <c r="B23" t="s">
        <v>268</v>
      </c>
      <c r="C23" s="2">
        <v>26262</v>
      </c>
      <c r="D23" s="2">
        <v>25689</v>
      </c>
      <c r="E23" s="2">
        <v>2661860</v>
      </c>
      <c r="F23" s="2">
        <v>44738</v>
      </c>
      <c r="G23" s="19">
        <f t="shared" si="0"/>
        <v>2661860000</v>
      </c>
      <c r="H23" s="19">
        <f t="shared" si="1"/>
        <v>2661860000</v>
      </c>
      <c r="J23" s="19">
        <v>441234000</v>
      </c>
      <c r="K23" t="b">
        <v>1</v>
      </c>
    </row>
    <row r="24" spans="1:11" x14ac:dyDescent="0.25">
      <c r="A24">
        <v>21</v>
      </c>
      <c r="B24" t="s">
        <v>269</v>
      </c>
      <c r="C24" s="2">
        <v>2687</v>
      </c>
      <c r="D24" s="2">
        <v>2619</v>
      </c>
      <c r="E24" s="2">
        <v>181866</v>
      </c>
      <c r="F24" s="2">
        <v>5020</v>
      </c>
      <c r="G24" s="19">
        <f t="shared" si="0"/>
        <v>181866000</v>
      </c>
      <c r="H24" s="19">
        <f t="shared" si="1"/>
        <v>181866000</v>
      </c>
      <c r="J24" s="19">
        <v>15234000</v>
      </c>
      <c r="K24" t="b">
        <v>1</v>
      </c>
    </row>
    <row r="25" spans="1:11" x14ac:dyDescent="0.25">
      <c r="A25">
        <v>22</v>
      </c>
      <c r="B25" t="s">
        <v>270</v>
      </c>
      <c r="C25">
        <v>920</v>
      </c>
      <c r="D25">
        <v>902</v>
      </c>
      <c r="E25" s="2">
        <v>69919</v>
      </c>
      <c r="F25" s="2">
        <v>1620</v>
      </c>
      <c r="G25" s="19">
        <f t="shared" si="0"/>
        <v>69919000</v>
      </c>
      <c r="H25" s="19">
        <f t="shared" si="1"/>
        <v>69919000</v>
      </c>
      <c r="J25" s="19">
        <v>9081000</v>
      </c>
      <c r="K25" t="b">
        <v>1</v>
      </c>
    </row>
    <row r="26" spans="1:11" x14ac:dyDescent="0.25">
      <c r="A26">
        <v>23</v>
      </c>
      <c r="B26" t="s">
        <v>271</v>
      </c>
      <c r="C26" s="2">
        <v>6883</v>
      </c>
      <c r="D26" s="2">
        <v>6760</v>
      </c>
      <c r="E26" s="2">
        <v>1482905</v>
      </c>
      <c r="F26" s="2">
        <v>13948</v>
      </c>
      <c r="G26" s="19">
        <f t="shared" si="0"/>
        <v>1482905000</v>
      </c>
      <c r="H26" s="19">
        <f t="shared" si="1"/>
        <v>1482905000</v>
      </c>
      <c r="J26" s="19">
        <v>315355000</v>
      </c>
      <c r="K26" t="b">
        <v>1</v>
      </c>
    </row>
    <row r="27" spans="1:11" x14ac:dyDescent="0.25">
      <c r="A27">
        <v>24</v>
      </c>
      <c r="B27" t="s">
        <v>272</v>
      </c>
      <c r="C27" s="2">
        <v>7813</v>
      </c>
      <c r="D27" s="2">
        <v>7623</v>
      </c>
      <c r="E27" s="2">
        <v>643145</v>
      </c>
      <c r="F27" s="2">
        <v>14832</v>
      </c>
      <c r="G27" s="19">
        <f t="shared" si="0"/>
        <v>643145000</v>
      </c>
      <c r="H27" s="19">
        <f t="shared" si="1"/>
        <v>643145000</v>
      </c>
      <c r="J27" s="19">
        <v>41992000</v>
      </c>
      <c r="K27" t="b">
        <v>1</v>
      </c>
    </row>
    <row r="28" spans="1:11" x14ac:dyDescent="0.25">
      <c r="A28">
        <v>25</v>
      </c>
      <c r="B28" t="s">
        <v>273</v>
      </c>
      <c r="C28" s="2">
        <v>8951</v>
      </c>
      <c r="D28" s="2">
        <v>8785</v>
      </c>
      <c r="E28" s="2">
        <v>746199</v>
      </c>
      <c r="F28" s="2">
        <v>16401</v>
      </c>
      <c r="G28" s="19">
        <f t="shared" si="0"/>
        <v>746199000</v>
      </c>
      <c r="H28" s="19">
        <f t="shared" si="1"/>
        <v>746199000</v>
      </c>
      <c r="J28" s="19">
        <v>44607000</v>
      </c>
      <c r="K28" t="b">
        <v>1</v>
      </c>
    </row>
    <row r="29" spans="1:11" x14ac:dyDescent="0.25">
      <c r="A29">
        <v>26</v>
      </c>
      <c r="B29" t="s">
        <v>274</v>
      </c>
      <c r="C29" s="2">
        <v>12588</v>
      </c>
      <c r="D29" s="2">
        <v>12358</v>
      </c>
      <c r="E29" s="2">
        <v>3763630</v>
      </c>
      <c r="F29" s="2">
        <v>25750</v>
      </c>
      <c r="G29" s="19">
        <f t="shared" si="0"/>
        <v>3763630000</v>
      </c>
      <c r="H29" s="19">
        <f t="shared" si="1"/>
        <v>3763630000</v>
      </c>
      <c r="J29" s="19">
        <v>644878000</v>
      </c>
      <c r="K29" t="b">
        <v>1</v>
      </c>
    </row>
    <row r="30" spans="1:11" x14ac:dyDescent="0.25">
      <c r="A30">
        <v>27</v>
      </c>
      <c r="B30" t="s">
        <v>275</v>
      </c>
      <c r="C30" s="2">
        <v>3512</v>
      </c>
      <c r="D30" s="2">
        <v>3450</v>
      </c>
      <c r="E30" s="2">
        <v>323269</v>
      </c>
      <c r="F30" s="2">
        <v>6703</v>
      </c>
      <c r="G30" s="19">
        <f t="shared" si="0"/>
        <v>323269000</v>
      </c>
      <c r="H30" s="19">
        <f t="shared" si="1"/>
        <v>323269000</v>
      </c>
      <c r="J30" s="19">
        <v>18613000</v>
      </c>
      <c r="K30" t="b">
        <v>1</v>
      </c>
    </row>
    <row r="31" spans="1:11" x14ac:dyDescent="0.25">
      <c r="A31">
        <v>28</v>
      </c>
      <c r="B31" t="s">
        <v>276</v>
      </c>
      <c r="C31" s="2">
        <v>1842</v>
      </c>
      <c r="D31" s="2">
        <v>1811</v>
      </c>
      <c r="E31" s="2">
        <v>255252</v>
      </c>
      <c r="F31" s="2">
        <v>3313</v>
      </c>
      <c r="G31" s="19">
        <f t="shared" si="0"/>
        <v>255252000</v>
      </c>
      <c r="H31" s="19">
        <f t="shared" si="1"/>
        <v>255252000</v>
      </c>
      <c r="J31" s="19">
        <v>56332000</v>
      </c>
      <c r="K31" t="b">
        <v>1</v>
      </c>
    </row>
    <row r="32" spans="1:11" x14ac:dyDescent="0.25">
      <c r="A32">
        <v>29</v>
      </c>
      <c r="B32" t="s">
        <v>277</v>
      </c>
      <c r="C32" s="2">
        <v>1187</v>
      </c>
      <c r="D32" s="2">
        <v>1158</v>
      </c>
      <c r="E32" s="2">
        <v>78888</v>
      </c>
      <c r="F32" s="2">
        <v>2115</v>
      </c>
      <c r="G32" s="19">
        <f t="shared" si="0"/>
        <v>78888000</v>
      </c>
      <c r="H32" s="19">
        <f t="shared" si="1"/>
        <v>78888000</v>
      </c>
      <c r="J32" s="19">
        <v>9356000</v>
      </c>
      <c r="K32" t="b">
        <v>1</v>
      </c>
    </row>
    <row r="33" spans="1:11" x14ac:dyDescent="0.25">
      <c r="A33">
        <v>30</v>
      </c>
      <c r="B33" t="s">
        <v>278</v>
      </c>
      <c r="C33" s="2">
        <v>20397</v>
      </c>
      <c r="D33" s="2">
        <v>20037</v>
      </c>
      <c r="E33" s="2">
        <v>2638106</v>
      </c>
      <c r="F33" s="2">
        <v>36419</v>
      </c>
      <c r="G33" s="19">
        <f t="shared" si="0"/>
        <v>2638106000</v>
      </c>
      <c r="H33" s="19">
        <f t="shared" si="1"/>
        <v>2638106000</v>
      </c>
      <c r="J33" s="19">
        <v>348810000</v>
      </c>
      <c r="K33" t="b">
        <v>1</v>
      </c>
    </row>
    <row r="34" spans="1:11" x14ac:dyDescent="0.25">
      <c r="A34">
        <v>31</v>
      </c>
      <c r="B34" t="s">
        <v>279</v>
      </c>
      <c r="C34" s="2">
        <v>22529</v>
      </c>
      <c r="D34" s="2">
        <v>22176</v>
      </c>
      <c r="E34" s="2">
        <v>2117423</v>
      </c>
      <c r="F34" s="2">
        <v>40941</v>
      </c>
      <c r="G34" s="19">
        <f t="shared" si="0"/>
        <v>2117423000</v>
      </c>
      <c r="H34" s="19">
        <f t="shared" si="1"/>
        <v>2117423000</v>
      </c>
      <c r="J34" s="19">
        <v>208493000</v>
      </c>
      <c r="K34" t="b">
        <v>1</v>
      </c>
    </row>
    <row r="35" spans="1:11" x14ac:dyDescent="0.25">
      <c r="A35">
        <v>32</v>
      </c>
      <c r="B35" t="s">
        <v>280</v>
      </c>
      <c r="C35" s="2">
        <v>4768</v>
      </c>
      <c r="D35" s="2">
        <v>4682</v>
      </c>
      <c r="E35" s="2">
        <v>354452</v>
      </c>
      <c r="F35" s="2">
        <v>8608</v>
      </c>
      <c r="G35" s="19">
        <f t="shared" si="0"/>
        <v>354452000</v>
      </c>
      <c r="H35" s="19">
        <f t="shared" si="1"/>
        <v>354452000</v>
      </c>
      <c r="J35" s="19">
        <v>8010000</v>
      </c>
      <c r="K35" t="b">
        <v>1</v>
      </c>
    </row>
    <row r="36" spans="1:11" x14ac:dyDescent="0.25">
      <c r="A36">
        <v>33</v>
      </c>
      <c r="B36" t="s">
        <v>281</v>
      </c>
      <c r="C36">
        <v>619</v>
      </c>
      <c r="D36">
        <v>610</v>
      </c>
      <c r="E36" s="2">
        <v>43557</v>
      </c>
      <c r="F36" s="2">
        <v>1145</v>
      </c>
      <c r="G36" s="19">
        <f t="shared" si="0"/>
        <v>43557000</v>
      </c>
      <c r="H36" s="19">
        <f t="shared" si="1"/>
        <v>43557000</v>
      </c>
      <c r="J36" s="19">
        <v>636000</v>
      </c>
      <c r="K36" t="b">
        <v>1</v>
      </c>
    </row>
    <row r="37" spans="1:11" x14ac:dyDescent="0.25">
      <c r="A37">
        <v>34</v>
      </c>
      <c r="B37" t="s">
        <v>282</v>
      </c>
      <c r="C37" s="2">
        <v>2633</v>
      </c>
      <c r="D37" s="2">
        <v>2605</v>
      </c>
      <c r="E37" s="2">
        <v>568334</v>
      </c>
      <c r="F37" s="2">
        <v>5857</v>
      </c>
      <c r="G37" s="19">
        <f t="shared" si="0"/>
        <v>568334000</v>
      </c>
      <c r="H37" s="19">
        <f t="shared" si="1"/>
        <v>568334000</v>
      </c>
      <c r="J37" s="19">
        <v>88081000</v>
      </c>
      <c r="K37" t="b">
        <v>1</v>
      </c>
    </row>
    <row r="38" spans="1:11" x14ac:dyDescent="0.25">
      <c r="A38">
        <v>35</v>
      </c>
      <c r="B38" t="s">
        <v>283</v>
      </c>
      <c r="C38" s="2">
        <v>326576</v>
      </c>
      <c r="D38" s="2">
        <v>320962</v>
      </c>
      <c r="E38" s="2">
        <v>49961353</v>
      </c>
      <c r="F38" s="2">
        <v>499015</v>
      </c>
      <c r="G38" s="19">
        <f t="shared" si="0"/>
        <v>49961353000</v>
      </c>
      <c r="H38" s="19">
        <f t="shared" si="1"/>
        <v>49961353000</v>
      </c>
      <c r="J38" s="19">
        <v>9495712000</v>
      </c>
      <c r="K38" t="b">
        <v>1</v>
      </c>
    </row>
    <row r="39" spans="1:11" x14ac:dyDescent="0.25">
      <c r="A39">
        <v>36</v>
      </c>
      <c r="B39" t="s">
        <v>284</v>
      </c>
      <c r="C39" s="2">
        <v>11464</v>
      </c>
      <c r="D39" s="2">
        <v>11155</v>
      </c>
      <c r="E39" s="2">
        <v>1041101</v>
      </c>
      <c r="F39" s="2">
        <v>19191</v>
      </c>
      <c r="G39" s="19">
        <f t="shared" si="0"/>
        <v>1041101000</v>
      </c>
      <c r="H39" s="19">
        <f t="shared" si="1"/>
        <v>1041101000</v>
      </c>
      <c r="J39" s="19">
        <v>137800000</v>
      </c>
      <c r="K39" t="b">
        <v>1</v>
      </c>
    </row>
    <row r="40" spans="1:11" x14ac:dyDescent="0.25">
      <c r="A40">
        <v>37</v>
      </c>
      <c r="B40" t="s">
        <v>285</v>
      </c>
      <c r="C40" s="2">
        <v>2719</v>
      </c>
      <c r="D40" s="2">
        <v>2680</v>
      </c>
      <c r="E40" s="2">
        <v>502257</v>
      </c>
      <c r="F40" s="2">
        <v>5316</v>
      </c>
      <c r="G40" s="19">
        <f t="shared" si="0"/>
        <v>502257000</v>
      </c>
      <c r="H40" s="19">
        <f t="shared" si="1"/>
        <v>502257000</v>
      </c>
      <c r="J40" s="19">
        <v>102982000</v>
      </c>
      <c r="K40" t="b">
        <v>1</v>
      </c>
    </row>
    <row r="41" spans="1:11" x14ac:dyDescent="0.25">
      <c r="A41">
        <v>38</v>
      </c>
      <c r="B41" t="s">
        <v>286</v>
      </c>
      <c r="C41" s="2">
        <v>3917</v>
      </c>
      <c r="D41" s="2">
        <v>3855</v>
      </c>
      <c r="E41" s="2">
        <v>1174940</v>
      </c>
      <c r="F41" s="2">
        <v>8475</v>
      </c>
      <c r="G41" s="19">
        <f t="shared" si="0"/>
        <v>1174940000</v>
      </c>
      <c r="H41" s="19">
        <f t="shared" si="1"/>
        <v>1174940000</v>
      </c>
      <c r="J41" s="19">
        <v>239873000</v>
      </c>
      <c r="K41" t="b">
        <v>1</v>
      </c>
    </row>
    <row r="42" spans="1:11" x14ac:dyDescent="0.25">
      <c r="A42">
        <v>39</v>
      </c>
      <c r="B42" t="s">
        <v>287</v>
      </c>
      <c r="C42" s="2">
        <v>2624</v>
      </c>
      <c r="D42" s="2">
        <v>2570</v>
      </c>
      <c r="E42" s="2">
        <v>387762</v>
      </c>
      <c r="F42" s="2">
        <v>5079</v>
      </c>
      <c r="G42" s="19">
        <f t="shared" si="0"/>
        <v>387762000</v>
      </c>
      <c r="H42" s="19">
        <f t="shared" si="1"/>
        <v>387762000</v>
      </c>
      <c r="J42" s="19">
        <v>67603000</v>
      </c>
      <c r="K42" t="b">
        <v>1</v>
      </c>
    </row>
    <row r="43" spans="1:11" x14ac:dyDescent="0.25">
      <c r="A43">
        <v>40</v>
      </c>
      <c r="B43" t="s">
        <v>288</v>
      </c>
      <c r="C43" s="2">
        <v>20021</v>
      </c>
      <c r="D43" s="2">
        <v>19678</v>
      </c>
      <c r="E43" s="2">
        <v>2074879</v>
      </c>
      <c r="F43" s="2">
        <v>37186</v>
      </c>
      <c r="G43" s="19">
        <f t="shared" si="0"/>
        <v>2074879000</v>
      </c>
      <c r="H43" s="19">
        <f t="shared" si="1"/>
        <v>2074879000</v>
      </c>
      <c r="J43" s="19">
        <v>192367000</v>
      </c>
      <c r="K43" t="b">
        <v>1</v>
      </c>
    </row>
    <row r="44" spans="1:11" x14ac:dyDescent="0.25">
      <c r="A44">
        <v>41</v>
      </c>
      <c r="B44" t="s">
        <v>289</v>
      </c>
      <c r="C44" s="2">
        <v>5584</v>
      </c>
      <c r="D44" s="2">
        <v>5463</v>
      </c>
      <c r="E44" s="2">
        <v>548709</v>
      </c>
      <c r="F44" s="2">
        <v>9640</v>
      </c>
      <c r="G44" s="19">
        <f t="shared" si="0"/>
        <v>548709000</v>
      </c>
      <c r="H44" s="19">
        <f t="shared" si="1"/>
        <v>548709000</v>
      </c>
      <c r="J44" s="19">
        <v>73020000</v>
      </c>
      <c r="K44" t="b">
        <v>1</v>
      </c>
    </row>
    <row r="45" spans="1:11" x14ac:dyDescent="0.25">
      <c r="A45">
        <v>42</v>
      </c>
      <c r="B45" t="s">
        <v>290</v>
      </c>
      <c r="C45" s="2">
        <v>12890</v>
      </c>
      <c r="D45" s="2">
        <v>12655</v>
      </c>
      <c r="E45" s="2">
        <v>1184040</v>
      </c>
      <c r="F45" s="2">
        <v>23814</v>
      </c>
      <c r="G45" s="19">
        <f t="shared" si="0"/>
        <v>1184040000</v>
      </c>
      <c r="H45" s="19">
        <f t="shared" si="1"/>
        <v>1184040000</v>
      </c>
      <c r="J45" s="19">
        <v>146030000</v>
      </c>
      <c r="K45" t="b">
        <v>1</v>
      </c>
    </row>
    <row r="46" spans="1:11" x14ac:dyDescent="0.25">
      <c r="A46">
        <v>43</v>
      </c>
      <c r="B46" t="s">
        <v>291</v>
      </c>
      <c r="C46" s="2">
        <v>1904</v>
      </c>
      <c r="D46" s="2">
        <v>1869</v>
      </c>
      <c r="E46" s="2">
        <v>165106</v>
      </c>
      <c r="F46" s="2">
        <v>3585</v>
      </c>
      <c r="G46" s="19">
        <f t="shared" si="0"/>
        <v>165106000</v>
      </c>
      <c r="H46" s="19">
        <f t="shared" si="1"/>
        <v>165106000</v>
      </c>
      <c r="J46" s="19">
        <v>14160000</v>
      </c>
      <c r="K46" t="b">
        <v>1</v>
      </c>
    </row>
    <row r="47" spans="1:11" x14ac:dyDescent="0.25">
      <c r="A47">
        <v>44</v>
      </c>
      <c r="B47" t="s">
        <v>292</v>
      </c>
      <c r="C47" s="2">
        <v>51019</v>
      </c>
      <c r="D47" s="2">
        <v>50135</v>
      </c>
      <c r="E47" s="2">
        <v>2588984</v>
      </c>
      <c r="F47" s="2">
        <v>90742</v>
      </c>
      <c r="G47" s="19">
        <f t="shared" si="0"/>
        <v>2588984000</v>
      </c>
      <c r="H47" s="19">
        <f t="shared" si="1"/>
        <v>2588984000</v>
      </c>
      <c r="J47" s="19">
        <v>44523000</v>
      </c>
      <c r="K47" t="b">
        <v>1</v>
      </c>
    </row>
    <row r="48" spans="1:11" x14ac:dyDescent="0.25">
      <c r="A48">
        <v>45</v>
      </c>
      <c r="B48" t="s">
        <v>293</v>
      </c>
      <c r="C48" s="2">
        <v>1707</v>
      </c>
      <c r="D48" s="2">
        <v>1663</v>
      </c>
      <c r="E48" s="2">
        <v>119304</v>
      </c>
      <c r="F48" s="2">
        <v>3065</v>
      </c>
      <c r="G48" s="19">
        <f t="shared" si="0"/>
        <v>119304000</v>
      </c>
      <c r="H48" s="19">
        <f t="shared" si="1"/>
        <v>119304000</v>
      </c>
      <c r="J48" s="19">
        <v>9741000</v>
      </c>
      <c r="K48" t="b">
        <v>1</v>
      </c>
    </row>
    <row r="49" spans="1:11" x14ac:dyDescent="0.25">
      <c r="A49">
        <v>46</v>
      </c>
      <c r="B49" t="s">
        <v>294</v>
      </c>
      <c r="C49" s="2">
        <v>24690</v>
      </c>
      <c r="D49" s="2">
        <v>24177</v>
      </c>
      <c r="E49" s="2">
        <v>8103015</v>
      </c>
      <c r="F49" s="2">
        <v>41783</v>
      </c>
      <c r="G49" s="19">
        <f t="shared" si="0"/>
        <v>8103015000</v>
      </c>
      <c r="H49" s="19">
        <f t="shared" si="1"/>
        <v>8103015000</v>
      </c>
      <c r="J49" s="19">
        <v>2369848000</v>
      </c>
      <c r="K49" t="b">
        <v>1</v>
      </c>
    </row>
    <row r="50" spans="1:11" x14ac:dyDescent="0.25">
      <c r="A50">
        <v>47</v>
      </c>
      <c r="B50" s="33" t="s">
        <v>295</v>
      </c>
      <c r="C50" s="33">
        <v>125</v>
      </c>
      <c r="D50" s="33">
        <v>122</v>
      </c>
      <c r="E50" s="34">
        <v>9307</v>
      </c>
      <c r="F50" s="33">
        <v>211</v>
      </c>
      <c r="G50" s="19">
        <f t="shared" si="0"/>
        <v>9307000</v>
      </c>
      <c r="H50" s="19">
        <v>45980212</v>
      </c>
      <c r="I50" t="s">
        <v>610</v>
      </c>
      <c r="J50" s="19">
        <v>227243.5</v>
      </c>
      <c r="K50" t="b">
        <v>1</v>
      </c>
    </row>
    <row r="51" spans="1:11" x14ac:dyDescent="0.25">
      <c r="A51">
        <v>48</v>
      </c>
      <c r="B51" t="s">
        <v>296</v>
      </c>
      <c r="C51" s="2">
        <v>13620</v>
      </c>
      <c r="D51" s="2">
        <v>13379</v>
      </c>
      <c r="E51" s="2">
        <v>1715507</v>
      </c>
      <c r="F51" s="2">
        <v>25562</v>
      </c>
      <c r="G51" s="19">
        <f t="shared" si="0"/>
        <v>1715507000</v>
      </c>
      <c r="H51" s="19">
        <f t="shared" ref="H51:H114" si="2">G51</f>
        <v>1715507000</v>
      </c>
      <c r="J51" s="19">
        <v>179848000</v>
      </c>
      <c r="K51" t="b">
        <v>1</v>
      </c>
    </row>
    <row r="52" spans="1:11" x14ac:dyDescent="0.25">
      <c r="A52">
        <v>49</v>
      </c>
      <c r="B52" t="s">
        <v>297</v>
      </c>
      <c r="C52" s="2">
        <v>56308</v>
      </c>
      <c r="D52" s="2">
        <v>55122</v>
      </c>
      <c r="E52" s="2">
        <v>11053450</v>
      </c>
      <c r="F52" s="2">
        <v>82925</v>
      </c>
      <c r="G52" s="19">
        <f t="shared" si="0"/>
        <v>11053450000</v>
      </c>
      <c r="H52" s="19">
        <f t="shared" si="2"/>
        <v>11053450000</v>
      </c>
      <c r="J52" s="19">
        <v>2381603000</v>
      </c>
      <c r="K52" t="b">
        <v>1</v>
      </c>
    </row>
    <row r="53" spans="1:11" x14ac:dyDescent="0.25">
      <c r="A53">
        <v>50</v>
      </c>
      <c r="B53" t="s">
        <v>298</v>
      </c>
      <c r="C53" s="2">
        <v>12140</v>
      </c>
      <c r="D53" s="2">
        <v>11913</v>
      </c>
      <c r="E53" s="2">
        <v>1924272</v>
      </c>
      <c r="F53" s="2">
        <v>23294</v>
      </c>
      <c r="G53" s="19">
        <f t="shared" si="0"/>
        <v>1924272000</v>
      </c>
      <c r="H53" s="19">
        <f t="shared" si="2"/>
        <v>1924272000</v>
      </c>
      <c r="J53" s="19">
        <v>346770000</v>
      </c>
      <c r="K53" t="b">
        <v>1</v>
      </c>
    </row>
    <row r="54" spans="1:11" x14ac:dyDescent="0.25">
      <c r="A54">
        <v>51</v>
      </c>
      <c r="B54" t="s">
        <v>299</v>
      </c>
      <c r="C54" s="2">
        <v>2460</v>
      </c>
      <c r="D54" s="2">
        <v>2407</v>
      </c>
      <c r="E54" s="2">
        <v>1066804</v>
      </c>
      <c r="F54" s="2">
        <v>5340</v>
      </c>
      <c r="G54" s="19">
        <f t="shared" si="0"/>
        <v>1066804000</v>
      </c>
      <c r="H54" s="19">
        <f t="shared" si="2"/>
        <v>1066804000</v>
      </c>
      <c r="J54" s="19">
        <v>-120293000</v>
      </c>
      <c r="K54" t="b">
        <v>1</v>
      </c>
    </row>
    <row r="55" spans="1:11" x14ac:dyDescent="0.25">
      <c r="A55">
        <v>52</v>
      </c>
      <c r="B55" t="s">
        <v>300</v>
      </c>
      <c r="C55" s="2">
        <v>6005</v>
      </c>
      <c r="D55" s="2">
        <v>5863</v>
      </c>
      <c r="E55" s="2">
        <v>443993</v>
      </c>
      <c r="F55" s="2">
        <v>10866</v>
      </c>
      <c r="G55" s="19">
        <f t="shared" si="0"/>
        <v>443993000</v>
      </c>
      <c r="H55" s="19">
        <f t="shared" si="2"/>
        <v>443993000</v>
      </c>
      <c r="J55" s="19">
        <v>16445000</v>
      </c>
      <c r="K55" t="b">
        <v>1</v>
      </c>
    </row>
    <row r="56" spans="1:11" x14ac:dyDescent="0.25">
      <c r="A56">
        <v>53</v>
      </c>
      <c r="B56" t="s">
        <v>301</v>
      </c>
      <c r="C56">
        <v>566</v>
      </c>
      <c r="D56">
        <v>542</v>
      </c>
      <c r="E56" s="2">
        <v>34318</v>
      </c>
      <c r="F56">
        <v>977</v>
      </c>
      <c r="G56" s="19">
        <f t="shared" si="0"/>
        <v>34318000</v>
      </c>
      <c r="H56" s="19">
        <f t="shared" si="2"/>
        <v>34318000</v>
      </c>
      <c r="J56" s="19">
        <v>2837000</v>
      </c>
      <c r="K56" t="b">
        <v>1</v>
      </c>
    </row>
    <row r="57" spans="1:11" x14ac:dyDescent="0.25">
      <c r="A57">
        <v>54</v>
      </c>
      <c r="B57" t="s">
        <v>302</v>
      </c>
      <c r="C57" s="2">
        <v>6915</v>
      </c>
      <c r="D57" s="2">
        <v>6807</v>
      </c>
      <c r="E57" s="2">
        <v>625937</v>
      </c>
      <c r="F57" s="2">
        <v>13100</v>
      </c>
      <c r="G57" s="19">
        <f t="shared" si="0"/>
        <v>625937000</v>
      </c>
      <c r="H57" s="19">
        <f t="shared" si="2"/>
        <v>625937000</v>
      </c>
      <c r="J57" s="19">
        <v>48369000</v>
      </c>
      <c r="K57" t="b">
        <v>1</v>
      </c>
    </row>
    <row r="58" spans="1:11" x14ac:dyDescent="0.25">
      <c r="A58">
        <v>55</v>
      </c>
      <c r="B58" t="s">
        <v>303</v>
      </c>
      <c r="C58" s="2">
        <v>4009</v>
      </c>
      <c r="D58" s="2">
        <v>3908</v>
      </c>
      <c r="E58" s="2">
        <v>641046</v>
      </c>
      <c r="F58" s="2">
        <v>6578</v>
      </c>
      <c r="G58" s="19">
        <f t="shared" si="0"/>
        <v>641046000</v>
      </c>
      <c r="H58" s="19">
        <f t="shared" si="2"/>
        <v>641046000</v>
      </c>
      <c r="J58" s="19">
        <v>167678000</v>
      </c>
      <c r="K58" t="b">
        <v>1</v>
      </c>
    </row>
    <row r="59" spans="1:11" x14ac:dyDescent="0.25">
      <c r="A59">
        <v>56</v>
      </c>
      <c r="B59" t="s">
        <v>304</v>
      </c>
      <c r="C59" s="2">
        <v>18643</v>
      </c>
      <c r="D59" s="2">
        <v>18297</v>
      </c>
      <c r="E59" s="2">
        <v>2403772</v>
      </c>
      <c r="F59" s="2">
        <v>35761</v>
      </c>
      <c r="G59" s="19">
        <f t="shared" si="0"/>
        <v>2403772000</v>
      </c>
      <c r="H59" s="19">
        <f t="shared" si="2"/>
        <v>2403772000</v>
      </c>
      <c r="J59" s="19">
        <v>182925000</v>
      </c>
      <c r="K59" t="b">
        <v>1</v>
      </c>
    </row>
    <row r="60" spans="1:11" x14ac:dyDescent="0.25">
      <c r="A60">
        <v>57</v>
      </c>
      <c r="B60" t="s">
        <v>305</v>
      </c>
      <c r="C60" s="2">
        <v>18163</v>
      </c>
      <c r="D60" s="2">
        <v>17939</v>
      </c>
      <c r="E60" s="2">
        <v>954502</v>
      </c>
      <c r="F60" s="2">
        <v>31792</v>
      </c>
      <c r="G60" s="19">
        <f t="shared" si="0"/>
        <v>954502000</v>
      </c>
      <c r="H60" s="19">
        <f t="shared" si="2"/>
        <v>954502000</v>
      </c>
      <c r="J60" s="19">
        <v>50624000</v>
      </c>
      <c r="K60" t="b">
        <v>1</v>
      </c>
    </row>
    <row r="61" spans="1:11" x14ac:dyDescent="0.25">
      <c r="A61">
        <v>58</v>
      </c>
      <c r="B61" t="s">
        <v>306</v>
      </c>
      <c r="C61" s="2">
        <v>1659</v>
      </c>
      <c r="D61" s="2">
        <v>1633</v>
      </c>
      <c r="E61" s="2">
        <v>116368</v>
      </c>
      <c r="F61" s="2">
        <v>2958</v>
      </c>
      <c r="G61" s="19">
        <f t="shared" si="0"/>
        <v>116368000</v>
      </c>
      <c r="H61" s="19">
        <f t="shared" si="2"/>
        <v>116368000</v>
      </c>
      <c r="J61" s="19">
        <v>12079000</v>
      </c>
      <c r="K61" t="b">
        <v>1</v>
      </c>
    </row>
    <row r="62" spans="1:11" x14ac:dyDescent="0.25">
      <c r="A62">
        <v>59</v>
      </c>
      <c r="B62" t="s">
        <v>307</v>
      </c>
      <c r="C62">
        <v>603</v>
      </c>
      <c r="D62">
        <v>582</v>
      </c>
      <c r="E62" s="2">
        <v>37246</v>
      </c>
      <c r="F62" s="2">
        <v>1060</v>
      </c>
      <c r="G62" s="19">
        <f t="shared" si="0"/>
        <v>37246000</v>
      </c>
      <c r="H62" s="19">
        <f t="shared" si="2"/>
        <v>37246000</v>
      </c>
      <c r="J62" s="19">
        <v>1723000</v>
      </c>
      <c r="K62" t="b">
        <v>1</v>
      </c>
    </row>
    <row r="63" spans="1:11" x14ac:dyDescent="0.25">
      <c r="A63">
        <v>60</v>
      </c>
      <c r="B63" t="s">
        <v>308</v>
      </c>
      <c r="C63">
        <v>433</v>
      </c>
      <c r="D63">
        <v>418</v>
      </c>
      <c r="E63" s="2">
        <v>29463</v>
      </c>
      <c r="F63">
        <v>727</v>
      </c>
      <c r="G63" s="19">
        <f t="shared" si="0"/>
        <v>29463000</v>
      </c>
      <c r="H63" s="19">
        <f t="shared" si="2"/>
        <v>29463000</v>
      </c>
      <c r="J63" s="19">
        <v>2838000</v>
      </c>
      <c r="K63" t="b">
        <v>1</v>
      </c>
    </row>
    <row r="64" spans="1:11" x14ac:dyDescent="0.25">
      <c r="A64">
        <v>61</v>
      </c>
      <c r="B64" t="s">
        <v>309</v>
      </c>
      <c r="C64" s="2">
        <v>27445</v>
      </c>
      <c r="D64" s="2">
        <v>26760</v>
      </c>
      <c r="E64" s="2">
        <v>1348503</v>
      </c>
      <c r="F64" s="2">
        <v>46676</v>
      </c>
      <c r="G64" s="19">
        <f t="shared" si="0"/>
        <v>1348503000</v>
      </c>
      <c r="H64" s="19">
        <f t="shared" si="2"/>
        <v>1348503000</v>
      </c>
      <c r="J64" s="19">
        <v>26389000</v>
      </c>
      <c r="K64" t="b">
        <v>1</v>
      </c>
    </row>
    <row r="65" spans="1:11" x14ac:dyDescent="0.25">
      <c r="A65">
        <v>62</v>
      </c>
      <c r="B65" t="s">
        <v>310</v>
      </c>
      <c r="C65">
        <v>682</v>
      </c>
      <c r="D65">
        <v>668</v>
      </c>
      <c r="E65" s="2">
        <v>128312</v>
      </c>
      <c r="F65" s="2">
        <v>1158</v>
      </c>
      <c r="G65" s="19">
        <f t="shared" si="0"/>
        <v>128312000</v>
      </c>
      <c r="H65" s="19">
        <f t="shared" si="2"/>
        <v>128312000</v>
      </c>
      <c r="J65" s="19">
        <v>-2361000</v>
      </c>
      <c r="K65" t="b">
        <v>1</v>
      </c>
    </row>
    <row r="66" spans="1:11" x14ac:dyDescent="0.25">
      <c r="A66">
        <v>63</v>
      </c>
      <c r="B66" t="s">
        <v>311</v>
      </c>
      <c r="C66">
        <v>799</v>
      </c>
      <c r="D66">
        <v>787</v>
      </c>
      <c r="E66" s="2">
        <v>48425</v>
      </c>
      <c r="F66" s="2">
        <v>1473</v>
      </c>
      <c r="G66" s="19">
        <f t="shared" si="0"/>
        <v>48425000</v>
      </c>
      <c r="H66" s="19">
        <f t="shared" si="2"/>
        <v>48425000</v>
      </c>
      <c r="J66" s="19">
        <v>3116000</v>
      </c>
      <c r="K66" t="b">
        <v>1</v>
      </c>
    </row>
    <row r="67" spans="1:11" x14ac:dyDescent="0.25">
      <c r="A67">
        <v>64</v>
      </c>
      <c r="B67" t="s">
        <v>312</v>
      </c>
      <c r="C67" s="2">
        <v>8008</v>
      </c>
      <c r="D67" s="2">
        <v>7882</v>
      </c>
      <c r="E67" s="2">
        <v>541547</v>
      </c>
      <c r="F67" s="2">
        <v>13627</v>
      </c>
      <c r="G67" s="19">
        <f t="shared" si="0"/>
        <v>541547000</v>
      </c>
      <c r="H67" s="19">
        <f t="shared" si="2"/>
        <v>541547000</v>
      </c>
      <c r="J67" s="19">
        <v>27633000</v>
      </c>
      <c r="K67" t="b">
        <v>1</v>
      </c>
    </row>
    <row r="68" spans="1:11" x14ac:dyDescent="0.25">
      <c r="A68">
        <v>65</v>
      </c>
      <c r="B68" t="s">
        <v>313</v>
      </c>
      <c r="C68" s="2">
        <v>3973</v>
      </c>
      <c r="D68" s="2">
        <v>3897</v>
      </c>
      <c r="E68" s="2">
        <v>1547972</v>
      </c>
      <c r="F68" s="2">
        <v>8613</v>
      </c>
      <c r="G68" s="19">
        <f t="shared" ref="G68:G131" si="3">E68*1000</f>
        <v>1547972000</v>
      </c>
      <c r="H68" s="19">
        <f t="shared" si="2"/>
        <v>1547972000</v>
      </c>
      <c r="J68" s="19">
        <v>312770000</v>
      </c>
      <c r="K68" t="b">
        <v>1</v>
      </c>
    </row>
    <row r="69" spans="1:11" x14ac:dyDescent="0.25">
      <c r="A69">
        <v>66</v>
      </c>
      <c r="B69" t="s">
        <v>314</v>
      </c>
      <c r="C69">
        <v>872</v>
      </c>
      <c r="D69">
        <v>852</v>
      </c>
      <c r="E69" s="2">
        <v>52497</v>
      </c>
      <c r="F69" s="2">
        <v>1562</v>
      </c>
      <c r="G69" s="19">
        <f t="shared" si="3"/>
        <v>52497000</v>
      </c>
      <c r="H69" s="19">
        <f t="shared" si="2"/>
        <v>52497000</v>
      </c>
      <c r="J69" s="19">
        <v>4073000</v>
      </c>
      <c r="K69" t="b">
        <v>1</v>
      </c>
    </row>
    <row r="70" spans="1:11" x14ac:dyDescent="0.25">
      <c r="A70">
        <v>67</v>
      </c>
      <c r="B70" t="s">
        <v>315</v>
      </c>
      <c r="C70" s="2">
        <v>8636</v>
      </c>
      <c r="D70" s="2">
        <v>8458</v>
      </c>
      <c r="E70" s="2">
        <v>4071649</v>
      </c>
      <c r="F70" s="2">
        <v>18076</v>
      </c>
      <c r="G70" s="19">
        <f t="shared" si="3"/>
        <v>4071649000</v>
      </c>
      <c r="H70" s="19">
        <f t="shared" si="2"/>
        <v>4071649000</v>
      </c>
      <c r="J70" s="19">
        <v>1049516000</v>
      </c>
      <c r="K70" t="b">
        <v>1</v>
      </c>
    </row>
    <row r="71" spans="1:11" x14ac:dyDescent="0.25">
      <c r="A71">
        <v>68</v>
      </c>
      <c r="B71" t="s">
        <v>316</v>
      </c>
      <c r="C71">
        <v>816</v>
      </c>
      <c r="D71">
        <v>795</v>
      </c>
      <c r="E71" s="2">
        <v>84070</v>
      </c>
      <c r="F71" s="2">
        <v>1527</v>
      </c>
      <c r="G71" s="19">
        <f t="shared" si="3"/>
        <v>84070000</v>
      </c>
      <c r="H71" s="19">
        <f t="shared" si="2"/>
        <v>84070000</v>
      </c>
      <c r="J71" s="19">
        <v>7235000</v>
      </c>
      <c r="K71" t="b">
        <v>1</v>
      </c>
    </row>
    <row r="72" spans="1:11" x14ac:dyDescent="0.25">
      <c r="A72">
        <v>69</v>
      </c>
      <c r="B72" t="s">
        <v>317</v>
      </c>
      <c r="C72">
        <v>496</v>
      </c>
      <c r="D72">
        <v>482</v>
      </c>
      <c r="E72" s="2">
        <v>53063</v>
      </c>
      <c r="F72">
        <v>868</v>
      </c>
      <c r="G72" s="19">
        <f t="shared" si="3"/>
        <v>53063000</v>
      </c>
      <c r="H72" s="19">
        <f t="shared" si="2"/>
        <v>53063000</v>
      </c>
      <c r="J72" s="19">
        <v>6179000</v>
      </c>
      <c r="K72" t="b">
        <v>1</v>
      </c>
    </row>
    <row r="73" spans="1:11" x14ac:dyDescent="0.25">
      <c r="A73">
        <v>70</v>
      </c>
      <c r="B73" t="s">
        <v>318</v>
      </c>
      <c r="C73" s="2">
        <v>3407</v>
      </c>
      <c r="D73" s="2">
        <v>3347</v>
      </c>
      <c r="E73" s="2">
        <v>247394</v>
      </c>
      <c r="F73" s="2">
        <v>6024</v>
      </c>
      <c r="G73" s="19">
        <f t="shared" si="3"/>
        <v>247394000</v>
      </c>
      <c r="H73" s="19">
        <f t="shared" si="2"/>
        <v>247394000</v>
      </c>
      <c r="J73" s="19">
        <v>10832000</v>
      </c>
      <c r="K73" t="b">
        <v>1</v>
      </c>
    </row>
    <row r="74" spans="1:11" x14ac:dyDescent="0.25">
      <c r="A74">
        <v>71</v>
      </c>
      <c r="B74" t="s">
        <v>319</v>
      </c>
      <c r="C74" s="2">
        <v>14923</v>
      </c>
      <c r="D74" s="2">
        <v>14593</v>
      </c>
      <c r="E74" s="2">
        <v>1676555</v>
      </c>
      <c r="F74" s="2">
        <v>26730</v>
      </c>
      <c r="G74" s="19">
        <f t="shared" si="3"/>
        <v>1676555000</v>
      </c>
      <c r="H74" s="19">
        <f t="shared" si="2"/>
        <v>1676555000</v>
      </c>
      <c r="J74" s="19">
        <v>186280000</v>
      </c>
      <c r="K74" t="b">
        <v>1</v>
      </c>
    </row>
    <row r="75" spans="1:11" x14ac:dyDescent="0.25">
      <c r="A75">
        <v>72</v>
      </c>
      <c r="B75" t="s">
        <v>320</v>
      </c>
      <c r="C75" s="2">
        <v>15972</v>
      </c>
      <c r="D75" s="2">
        <v>15623</v>
      </c>
      <c r="E75" s="2">
        <v>1647371</v>
      </c>
      <c r="F75" s="2">
        <v>28757</v>
      </c>
      <c r="G75" s="19">
        <f t="shared" si="3"/>
        <v>1647371000</v>
      </c>
      <c r="H75" s="19">
        <f t="shared" si="2"/>
        <v>1647371000</v>
      </c>
      <c r="J75" s="19">
        <v>222627000</v>
      </c>
      <c r="K75" t="b">
        <v>1</v>
      </c>
    </row>
    <row r="76" spans="1:11" x14ac:dyDescent="0.25">
      <c r="A76">
        <v>73</v>
      </c>
      <c r="B76" t="s">
        <v>321</v>
      </c>
      <c r="C76" s="2">
        <v>13150</v>
      </c>
      <c r="D76" s="2">
        <v>12896</v>
      </c>
      <c r="E76" s="2">
        <v>1947076</v>
      </c>
      <c r="F76" s="2">
        <v>23797</v>
      </c>
      <c r="G76" s="19">
        <f t="shared" si="3"/>
        <v>1947076000</v>
      </c>
      <c r="H76" s="19">
        <f t="shared" si="2"/>
        <v>1947076000</v>
      </c>
      <c r="J76" s="19">
        <v>222763000</v>
      </c>
      <c r="K76" t="b">
        <v>1</v>
      </c>
    </row>
    <row r="77" spans="1:11" x14ac:dyDescent="0.25">
      <c r="A77">
        <v>74</v>
      </c>
      <c r="B77" t="s">
        <v>322</v>
      </c>
      <c r="C77" s="2">
        <v>3132</v>
      </c>
      <c r="D77" s="2">
        <v>3062</v>
      </c>
      <c r="E77" s="2">
        <v>279111</v>
      </c>
      <c r="F77" s="2">
        <v>5452</v>
      </c>
      <c r="G77" s="19">
        <f t="shared" si="3"/>
        <v>279111000</v>
      </c>
      <c r="H77" s="19">
        <f t="shared" si="2"/>
        <v>279111000</v>
      </c>
      <c r="J77" s="19">
        <v>19397000</v>
      </c>
      <c r="K77" t="b">
        <v>1</v>
      </c>
    </row>
    <row r="78" spans="1:11" x14ac:dyDescent="0.25">
      <c r="A78">
        <v>75</v>
      </c>
      <c r="B78" t="s">
        <v>323</v>
      </c>
      <c r="C78" s="2">
        <v>8770</v>
      </c>
      <c r="D78" s="2">
        <v>8544</v>
      </c>
      <c r="E78" s="2">
        <v>820126</v>
      </c>
      <c r="F78" s="2">
        <v>14145</v>
      </c>
      <c r="G78" s="19">
        <f t="shared" si="3"/>
        <v>820126000</v>
      </c>
      <c r="H78" s="19">
        <f t="shared" si="2"/>
        <v>820126000</v>
      </c>
      <c r="J78" s="19">
        <v>184024000</v>
      </c>
      <c r="K78" t="b">
        <v>1</v>
      </c>
    </row>
    <row r="79" spans="1:11" x14ac:dyDescent="0.25">
      <c r="A79">
        <v>76</v>
      </c>
      <c r="B79" t="s">
        <v>324</v>
      </c>
      <c r="C79" s="2">
        <v>4134</v>
      </c>
      <c r="D79" s="2">
        <v>4044</v>
      </c>
      <c r="E79" s="2">
        <v>349022</v>
      </c>
      <c r="F79" s="2">
        <v>7962</v>
      </c>
      <c r="G79" s="19">
        <f t="shared" si="3"/>
        <v>349022000</v>
      </c>
      <c r="H79" s="19">
        <f t="shared" si="2"/>
        <v>349022000</v>
      </c>
      <c r="J79" s="19">
        <v>24012000</v>
      </c>
      <c r="K79" t="b">
        <v>1</v>
      </c>
    </row>
    <row r="80" spans="1:11" x14ac:dyDescent="0.25">
      <c r="A80">
        <v>77</v>
      </c>
      <c r="B80" t="s">
        <v>325</v>
      </c>
      <c r="C80" s="2">
        <v>4645</v>
      </c>
      <c r="D80" s="2">
        <v>4587</v>
      </c>
      <c r="E80" s="2">
        <v>438813</v>
      </c>
      <c r="F80" s="2">
        <v>8936</v>
      </c>
      <c r="G80" s="19">
        <f t="shared" si="3"/>
        <v>438813000</v>
      </c>
      <c r="H80" s="19">
        <f t="shared" si="2"/>
        <v>438813000</v>
      </c>
      <c r="J80" s="19">
        <v>54505000</v>
      </c>
      <c r="K80" t="b">
        <v>1</v>
      </c>
    </row>
    <row r="81" spans="1:11" x14ac:dyDescent="0.25">
      <c r="A81">
        <v>78</v>
      </c>
      <c r="B81" t="s">
        <v>326</v>
      </c>
      <c r="C81" s="2">
        <v>2871</v>
      </c>
      <c r="D81" s="2">
        <v>2806</v>
      </c>
      <c r="E81" s="2">
        <v>2117733</v>
      </c>
      <c r="F81" s="2">
        <v>6476</v>
      </c>
      <c r="G81" s="19">
        <f t="shared" si="3"/>
        <v>2117733000</v>
      </c>
      <c r="H81" s="19">
        <f t="shared" si="2"/>
        <v>2117733000</v>
      </c>
      <c r="J81" s="19">
        <v>517758000</v>
      </c>
      <c r="K81" t="b">
        <v>1</v>
      </c>
    </row>
    <row r="82" spans="1:11" x14ac:dyDescent="0.25">
      <c r="A82">
        <v>79</v>
      </c>
      <c r="B82" t="s">
        <v>327</v>
      </c>
      <c r="C82" s="2">
        <v>17372</v>
      </c>
      <c r="D82" s="2">
        <v>17061</v>
      </c>
      <c r="E82" s="2">
        <v>1366275</v>
      </c>
      <c r="F82" s="2">
        <v>31520</v>
      </c>
      <c r="G82" s="19">
        <f t="shared" si="3"/>
        <v>1366275000</v>
      </c>
      <c r="H82" s="19">
        <f t="shared" si="2"/>
        <v>1366275000</v>
      </c>
      <c r="J82" s="19">
        <v>83533000</v>
      </c>
      <c r="K82" t="b">
        <v>1</v>
      </c>
    </row>
    <row r="83" spans="1:11" x14ac:dyDescent="0.25">
      <c r="A83">
        <v>80</v>
      </c>
      <c r="B83" t="s">
        <v>328</v>
      </c>
      <c r="C83" s="2">
        <v>5802</v>
      </c>
      <c r="D83" s="2">
        <v>5695</v>
      </c>
      <c r="E83" s="2">
        <v>403891</v>
      </c>
      <c r="F83" s="2">
        <v>10702</v>
      </c>
      <c r="G83" s="19">
        <f t="shared" si="3"/>
        <v>403891000</v>
      </c>
      <c r="H83" s="19">
        <f t="shared" si="2"/>
        <v>403891000</v>
      </c>
      <c r="J83" s="19">
        <v>24620000</v>
      </c>
      <c r="K83" t="b">
        <v>1</v>
      </c>
    </row>
    <row r="84" spans="1:11" x14ac:dyDescent="0.25">
      <c r="A84">
        <v>81</v>
      </c>
      <c r="B84" t="s">
        <v>329</v>
      </c>
      <c r="C84" s="2">
        <v>1703</v>
      </c>
      <c r="D84" s="2">
        <v>1675</v>
      </c>
      <c r="E84" s="2">
        <v>253941</v>
      </c>
      <c r="F84" s="2">
        <v>3464</v>
      </c>
      <c r="G84" s="19">
        <f t="shared" si="3"/>
        <v>253941000</v>
      </c>
      <c r="H84" s="19">
        <f t="shared" si="2"/>
        <v>253941000</v>
      </c>
      <c r="J84" s="19">
        <v>-8459000</v>
      </c>
      <c r="K84" t="b">
        <v>1</v>
      </c>
    </row>
    <row r="85" spans="1:11" x14ac:dyDescent="0.25">
      <c r="A85">
        <v>82</v>
      </c>
      <c r="B85" t="s">
        <v>330</v>
      </c>
      <c r="C85" s="2">
        <v>7791</v>
      </c>
      <c r="D85" s="2">
        <v>7621</v>
      </c>
      <c r="E85" s="2">
        <v>2100585</v>
      </c>
      <c r="F85" s="2">
        <v>16303</v>
      </c>
      <c r="G85" s="19">
        <f t="shared" si="3"/>
        <v>2100585000</v>
      </c>
      <c r="H85" s="19">
        <f t="shared" si="2"/>
        <v>2100585000</v>
      </c>
      <c r="J85" s="19">
        <v>484863000</v>
      </c>
      <c r="K85" t="b">
        <v>1</v>
      </c>
    </row>
    <row r="86" spans="1:11" x14ac:dyDescent="0.25">
      <c r="A86">
        <v>83</v>
      </c>
      <c r="B86" t="s">
        <v>331</v>
      </c>
      <c r="C86" s="2">
        <v>7585</v>
      </c>
      <c r="D86" s="2">
        <v>7429</v>
      </c>
      <c r="E86" s="2">
        <v>612754</v>
      </c>
      <c r="F86" s="2">
        <v>14049</v>
      </c>
      <c r="G86" s="19">
        <f t="shared" si="3"/>
        <v>612754000</v>
      </c>
      <c r="H86" s="19">
        <f t="shared" si="2"/>
        <v>612754000</v>
      </c>
      <c r="J86" s="19">
        <v>32432000</v>
      </c>
      <c r="K86" t="b">
        <v>1</v>
      </c>
    </row>
    <row r="87" spans="1:11" x14ac:dyDescent="0.25">
      <c r="A87">
        <v>84</v>
      </c>
      <c r="B87" t="s">
        <v>332</v>
      </c>
      <c r="C87" s="2">
        <v>1157</v>
      </c>
      <c r="D87" s="2">
        <v>1136</v>
      </c>
      <c r="E87" s="2">
        <v>84306</v>
      </c>
      <c r="F87" s="2">
        <v>2127</v>
      </c>
      <c r="G87" s="19">
        <f t="shared" si="3"/>
        <v>84306000</v>
      </c>
      <c r="H87" s="19">
        <f t="shared" si="2"/>
        <v>84306000</v>
      </c>
      <c r="J87" s="19">
        <v>2979000</v>
      </c>
      <c r="K87" t="b">
        <v>1</v>
      </c>
    </row>
    <row r="88" spans="1:11" x14ac:dyDescent="0.25">
      <c r="A88">
        <v>85</v>
      </c>
      <c r="B88" t="s">
        <v>334</v>
      </c>
      <c r="C88" s="2">
        <v>3192</v>
      </c>
      <c r="D88" s="2">
        <v>3087</v>
      </c>
      <c r="E88" s="2">
        <v>292256</v>
      </c>
      <c r="F88" s="2">
        <v>5232</v>
      </c>
      <c r="G88" s="19">
        <f t="shared" si="3"/>
        <v>292256000</v>
      </c>
      <c r="H88" s="19">
        <f t="shared" si="2"/>
        <v>292256000</v>
      </c>
      <c r="J88" s="19">
        <v>-500674000</v>
      </c>
      <c r="K88" t="b">
        <v>0</v>
      </c>
    </row>
    <row r="89" spans="1:11" x14ac:dyDescent="0.25">
      <c r="A89">
        <v>86</v>
      </c>
      <c r="B89" t="s">
        <v>335</v>
      </c>
      <c r="C89" s="2">
        <v>8941</v>
      </c>
      <c r="D89" s="2">
        <v>8718</v>
      </c>
      <c r="E89" s="2">
        <v>579418</v>
      </c>
      <c r="F89" s="2">
        <v>14661</v>
      </c>
      <c r="G89" s="19">
        <f t="shared" si="3"/>
        <v>579418000</v>
      </c>
      <c r="H89" s="19">
        <f t="shared" si="2"/>
        <v>579418000</v>
      </c>
      <c r="J89" s="19">
        <v>351888000</v>
      </c>
      <c r="K89" t="b">
        <v>0</v>
      </c>
    </row>
    <row r="90" spans="1:11" x14ac:dyDescent="0.25">
      <c r="A90">
        <v>87</v>
      </c>
      <c r="B90" t="s">
        <v>333</v>
      </c>
      <c r="C90" s="2">
        <v>8350</v>
      </c>
      <c r="D90" s="2">
        <v>8175</v>
      </c>
      <c r="E90" s="2">
        <v>853911</v>
      </c>
      <c r="F90" s="2">
        <v>15897</v>
      </c>
      <c r="G90" s="19">
        <f t="shared" si="3"/>
        <v>853911000</v>
      </c>
      <c r="H90" s="19">
        <f t="shared" si="2"/>
        <v>853911000</v>
      </c>
      <c r="J90" s="19">
        <v>310867000</v>
      </c>
      <c r="K90" t="b">
        <v>0</v>
      </c>
    </row>
    <row r="91" spans="1:11" x14ac:dyDescent="0.25">
      <c r="A91">
        <v>88</v>
      </c>
      <c r="B91" t="s">
        <v>336</v>
      </c>
      <c r="C91" s="2">
        <v>12050</v>
      </c>
      <c r="D91" s="2">
        <v>11838</v>
      </c>
      <c r="E91" s="2">
        <v>1649668</v>
      </c>
      <c r="F91" s="2">
        <v>22973</v>
      </c>
      <c r="G91" s="19">
        <f t="shared" si="3"/>
        <v>1649668000</v>
      </c>
      <c r="H91" s="19">
        <f t="shared" si="2"/>
        <v>1649668000</v>
      </c>
      <c r="J91" s="19">
        <v>206157000</v>
      </c>
      <c r="K91" t="b">
        <v>1</v>
      </c>
    </row>
    <row r="92" spans="1:11" x14ac:dyDescent="0.25">
      <c r="A92">
        <v>89</v>
      </c>
      <c r="B92" t="s">
        <v>337</v>
      </c>
      <c r="C92" s="2">
        <v>3146</v>
      </c>
      <c r="D92" s="2">
        <v>3083</v>
      </c>
      <c r="E92" s="2">
        <v>488693</v>
      </c>
      <c r="F92" s="2">
        <v>5377</v>
      </c>
      <c r="G92" s="19">
        <f t="shared" si="3"/>
        <v>488693000</v>
      </c>
      <c r="H92" s="19">
        <f t="shared" si="2"/>
        <v>488693000</v>
      </c>
      <c r="J92" s="19">
        <v>132000000</v>
      </c>
      <c r="K92" t="b">
        <v>1</v>
      </c>
    </row>
    <row r="93" spans="1:11" x14ac:dyDescent="0.25">
      <c r="A93">
        <v>90</v>
      </c>
      <c r="B93" t="s">
        <v>338</v>
      </c>
      <c r="C93">
        <v>441</v>
      </c>
      <c r="D93">
        <v>435</v>
      </c>
      <c r="E93" s="2">
        <v>54717</v>
      </c>
      <c r="F93">
        <v>705</v>
      </c>
      <c r="G93" s="19">
        <f t="shared" si="3"/>
        <v>54717000</v>
      </c>
      <c r="H93" s="19">
        <f t="shared" si="2"/>
        <v>54717000</v>
      </c>
      <c r="J93" s="19">
        <v>7894000</v>
      </c>
      <c r="K93" t="b">
        <v>1</v>
      </c>
    </row>
    <row r="94" spans="1:11" x14ac:dyDescent="0.25">
      <c r="A94">
        <v>91</v>
      </c>
      <c r="B94" t="s">
        <v>339</v>
      </c>
      <c r="C94">
        <v>783</v>
      </c>
      <c r="D94">
        <v>768</v>
      </c>
      <c r="E94" s="2">
        <v>60012</v>
      </c>
      <c r="F94" s="2">
        <v>1398</v>
      </c>
      <c r="G94" s="19">
        <f t="shared" si="3"/>
        <v>60012000</v>
      </c>
      <c r="H94" s="19">
        <f t="shared" si="2"/>
        <v>60012000</v>
      </c>
      <c r="J94" s="19">
        <v>14392000</v>
      </c>
      <c r="K94" t="b">
        <v>1</v>
      </c>
    </row>
    <row r="95" spans="1:11" x14ac:dyDescent="0.25">
      <c r="A95">
        <v>92</v>
      </c>
      <c r="B95" t="s">
        <v>340</v>
      </c>
      <c r="C95" s="2">
        <v>1861</v>
      </c>
      <c r="D95" s="2">
        <v>1827</v>
      </c>
      <c r="E95" s="2">
        <v>465083</v>
      </c>
      <c r="F95" s="2">
        <v>3557</v>
      </c>
      <c r="G95" s="19">
        <f t="shared" si="3"/>
        <v>465083000</v>
      </c>
      <c r="H95" s="19">
        <f t="shared" si="2"/>
        <v>465083000</v>
      </c>
      <c r="J95" s="19">
        <v>197193000</v>
      </c>
      <c r="K95" t="b">
        <v>1</v>
      </c>
    </row>
    <row r="96" spans="1:11" x14ac:dyDescent="0.25">
      <c r="A96">
        <v>93</v>
      </c>
      <c r="B96" t="s">
        <v>341</v>
      </c>
      <c r="C96" s="2">
        <v>21988</v>
      </c>
      <c r="D96" s="2">
        <v>21708</v>
      </c>
      <c r="E96" s="2">
        <v>1260524</v>
      </c>
      <c r="F96" s="2">
        <v>37961</v>
      </c>
      <c r="G96" s="19">
        <f t="shared" si="3"/>
        <v>1260524000</v>
      </c>
      <c r="H96" s="19">
        <f t="shared" si="2"/>
        <v>1260524000</v>
      </c>
      <c r="J96" s="19">
        <v>77529000</v>
      </c>
      <c r="K96" t="b">
        <v>1</v>
      </c>
    </row>
    <row r="97" spans="1:11" x14ac:dyDescent="0.25">
      <c r="A97">
        <v>94</v>
      </c>
      <c r="B97" t="s">
        <v>342</v>
      </c>
      <c r="C97" s="2">
        <v>8347</v>
      </c>
      <c r="D97" s="2">
        <v>8149</v>
      </c>
      <c r="E97" s="2">
        <v>662456</v>
      </c>
      <c r="F97" s="2">
        <v>14255</v>
      </c>
      <c r="G97" s="19">
        <f t="shared" si="3"/>
        <v>662456000</v>
      </c>
      <c r="H97" s="19">
        <f t="shared" si="2"/>
        <v>662456000</v>
      </c>
      <c r="J97" s="19">
        <v>106154000</v>
      </c>
      <c r="K97" t="b">
        <v>1</v>
      </c>
    </row>
    <row r="98" spans="1:11" x14ac:dyDescent="0.25">
      <c r="A98">
        <v>95</v>
      </c>
      <c r="B98" t="s">
        <v>343</v>
      </c>
      <c r="C98" s="2">
        <v>42202</v>
      </c>
      <c r="D98" s="2">
        <v>41353</v>
      </c>
      <c r="E98" s="2">
        <v>2026895</v>
      </c>
      <c r="F98" s="2">
        <v>72565</v>
      </c>
      <c r="G98" s="19">
        <f t="shared" si="3"/>
        <v>2026895000</v>
      </c>
      <c r="H98" s="19">
        <f t="shared" si="2"/>
        <v>2026895000</v>
      </c>
      <c r="J98" s="19">
        <v>83768000</v>
      </c>
      <c r="K98" t="b">
        <v>1</v>
      </c>
    </row>
    <row r="99" spans="1:11" x14ac:dyDescent="0.25">
      <c r="A99">
        <v>96</v>
      </c>
      <c r="B99" t="s">
        <v>344</v>
      </c>
      <c r="C99" s="2">
        <v>18351</v>
      </c>
      <c r="D99" s="2">
        <v>17935</v>
      </c>
      <c r="E99" s="2">
        <v>2053402</v>
      </c>
      <c r="F99" s="2">
        <v>30640</v>
      </c>
      <c r="G99" s="19">
        <f t="shared" si="3"/>
        <v>2053402000</v>
      </c>
      <c r="H99" s="19">
        <f t="shared" si="2"/>
        <v>2053402000</v>
      </c>
      <c r="J99" s="19">
        <v>377212000</v>
      </c>
      <c r="K99" t="b">
        <v>1</v>
      </c>
    </row>
    <row r="100" spans="1:11" x14ac:dyDescent="0.25">
      <c r="A100">
        <v>97</v>
      </c>
      <c r="B100" t="s">
        <v>345</v>
      </c>
      <c r="C100" s="2">
        <v>19780</v>
      </c>
      <c r="D100" s="2">
        <v>19353</v>
      </c>
      <c r="E100" s="2">
        <v>1057088</v>
      </c>
      <c r="F100" s="2">
        <v>35045</v>
      </c>
      <c r="G100" s="19">
        <f t="shared" si="3"/>
        <v>1057088000</v>
      </c>
      <c r="H100" s="19">
        <f t="shared" si="2"/>
        <v>1057088000</v>
      </c>
      <c r="J100" s="19">
        <v>70077000</v>
      </c>
      <c r="K100" t="b">
        <v>1</v>
      </c>
    </row>
    <row r="101" spans="1:11" x14ac:dyDescent="0.25">
      <c r="A101">
        <v>98</v>
      </c>
      <c r="B101" t="s">
        <v>346</v>
      </c>
      <c r="C101">
        <v>288</v>
      </c>
      <c r="D101">
        <v>287</v>
      </c>
      <c r="E101" s="2">
        <v>16498</v>
      </c>
      <c r="F101">
        <v>523</v>
      </c>
      <c r="G101" s="19">
        <f t="shared" si="3"/>
        <v>16498000</v>
      </c>
      <c r="H101" s="19">
        <f t="shared" si="2"/>
        <v>16498000</v>
      </c>
      <c r="J101" s="19">
        <v>176000</v>
      </c>
      <c r="K101" t="b">
        <v>1</v>
      </c>
    </row>
    <row r="102" spans="1:11" x14ac:dyDescent="0.25">
      <c r="A102">
        <v>99</v>
      </c>
      <c r="B102" t="s">
        <v>347</v>
      </c>
      <c r="C102" s="2">
        <v>9618</v>
      </c>
      <c r="D102" s="2">
        <v>9430</v>
      </c>
      <c r="E102" s="2">
        <v>1381591</v>
      </c>
      <c r="F102" s="2">
        <v>18123</v>
      </c>
      <c r="G102" s="19">
        <f t="shared" si="3"/>
        <v>1381591000</v>
      </c>
      <c r="H102" s="19">
        <f t="shared" si="2"/>
        <v>1381591000</v>
      </c>
      <c r="J102" s="19">
        <v>326686000</v>
      </c>
      <c r="K102" t="b">
        <v>1</v>
      </c>
    </row>
    <row r="103" spans="1:11" x14ac:dyDescent="0.25">
      <c r="A103">
        <v>100</v>
      </c>
      <c r="B103" t="s">
        <v>348</v>
      </c>
      <c r="C103" s="2">
        <v>33162</v>
      </c>
      <c r="D103" s="2">
        <v>32648</v>
      </c>
      <c r="E103" s="2">
        <v>3380098</v>
      </c>
      <c r="F103" s="2">
        <v>59894</v>
      </c>
      <c r="G103" s="19">
        <f t="shared" si="3"/>
        <v>3380098000</v>
      </c>
      <c r="H103" s="19">
        <f t="shared" si="2"/>
        <v>3380098000</v>
      </c>
      <c r="J103" s="19">
        <v>445261000</v>
      </c>
      <c r="K103" t="b">
        <v>1</v>
      </c>
    </row>
    <row r="104" spans="1:11" x14ac:dyDescent="0.25">
      <c r="A104">
        <v>101</v>
      </c>
      <c r="B104" t="s">
        <v>349</v>
      </c>
      <c r="C104" s="2">
        <v>16852</v>
      </c>
      <c r="D104" s="2">
        <v>16558</v>
      </c>
      <c r="E104" s="2">
        <v>2160179</v>
      </c>
      <c r="F104" s="2">
        <v>33055</v>
      </c>
      <c r="G104" s="19">
        <f t="shared" si="3"/>
        <v>2160179000</v>
      </c>
      <c r="H104" s="19">
        <f t="shared" si="2"/>
        <v>2160179000</v>
      </c>
      <c r="J104" s="19">
        <v>216290000</v>
      </c>
      <c r="K104" t="b">
        <v>1</v>
      </c>
    </row>
    <row r="105" spans="1:11" x14ac:dyDescent="0.25">
      <c r="A105">
        <v>102</v>
      </c>
      <c r="B105" t="s">
        <v>350</v>
      </c>
      <c r="C105" s="2">
        <v>4798</v>
      </c>
      <c r="D105" s="2">
        <v>4713</v>
      </c>
      <c r="E105" s="2">
        <v>424218</v>
      </c>
      <c r="F105" s="2">
        <v>9030</v>
      </c>
      <c r="G105" s="19">
        <f t="shared" si="3"/>
        <v>424218000</v>
      </c>
      <c r="H105" s="19">
        <f t="shared" si="2"/>
        <v>424218000</v>
      </c>
      <c r="J105" s="19">
        <v>37282000</v>
      </c>
      <c r="K105" t="b">
        <v>1</v>
      </c>
    </row>
    <row r="106" spans="1:11" x14ac:dyDescent="0.25">
      <c r="A106">
        <v>103</v>
      </c>
      <c r="B106" t="s">
        <v>351</v>
      </c>
      <c r="C106" s="2">
        <v>9825</v>
      </c>
      <c r="D106" s="2">
        <v>9618</v>
      </c>
      <c r="E106" s="2">
        <v>538929</v>
      </c>
      <c r="F106" s="2">
        <v>17114</v>
      </c>
      <c r="G106" s="19">
        <f t="shared" si="3"/>
        <v>538929000</v>
      </c>
      <c r="H106" s="19">
        <f t="shared" si="2"/>
        <v>538929000</v>
      </c>
      <c r="J106" s="19">
        <v>27759000</v>
      </c>
      <c r="K106" t="b">
        <v>1</v>
      </c>
    </row>
    <row r="107" spans="1:11" x14ac:dyDescent="0.25">
      <c r="A107">
        <v>104</v>
      </c>
      <c r="B107" t="s">
        <v>352</v>
      </c>
      <c r="C107">
        <v>162</v>
      </c>
      <c r="D107">
        <v>156</v>
      </c>
      <c r="E107" s="2">
        <v>28945</v>
      </c>
      <c r="F107">
        <v>307</v>
      </c>
      <c r="G107" s="19">
        <f t="shared" si="3"/>
        <v>28945000</v>
      </c>
      <c r="H107" s="19">
        <f t="shared" si="2"/>
        <v>28945000</v>
      </c>
      <c r="J107" s="19">
        <v>6178000</v>
      </c>
      <c r="K107" t="b">
        <v>1</v>
      </c>
    </row>
    <row r="108" spans="1:11" x14ac:dyDescent="0.25">
      <c r="A108">
        <v>105</v>
      </c>
      <c r="B108" t="s">
        <v>353</v>
      </c>
      <c r="C108" s="2">
        <v>4240</v>
      </c>
      <c r="D108" s="2">
        <v>4171</v>
      </c>
      <c r="E108" s="2">
        <v>522538</v>
      </c>
      <c r="F108" s="2">
        <v>8476</v>
      </c>
      <c r="G108" s="19">
        <f t="shared" si="3"/>
        <v>522538000</v>
      </c>
      <c r="H108" s="19">
        <f t="shared" si="2"/>
        <v>522538000</v>
      </c>
      <c r="J108" s="19">
        <v>35885000</v>
      </c>
      <c r="K108" t="b">
        <v>1</v>
      </c>
    </row>
    <row r="109" spans="1:11" x14ac:dyDescent="0.25">
      <c r="A109">
        <v>106</v>
      </c>
      <c r="B109" t="s">
        <v>354</v>
      </c>
      <c r="C109">
        <v>694</v>
      </c>
      <c r="D109">
        <v>682</v>
      </c>
      <c r="E109" s="2">
        <v>43933</v>
      </c>
      <c r="F109" s="2">
        <v>1202</v>
      </c>
      <c r="G109" s="19">
        <f t="shared" si="3"/>
        <v>43933000</v>
      </c>
      <c r="H109" s="19">
        <f t="shared" si="2"/>
        <v>43933000</v>
      </c>
      <c r="J109" s="19">
        <v>4556000</v>
      </c>
      <c r="K109" t="b">
        <v>1</v>
      </c>
    </row>
    <row r="110" spans="1:11" x14ac:dyDescent="0.25">
      <c r="A110">
        <v>107</v>
      </c>
      <c r="B110" t="s">
        <v>355</v>
      </c>
      <c r="C110" s="2">
        <v>15821</v>
      </c>
      <c r="D110" s="2">
        <v>15527</v>
      </c>
      <c r="E110" s="2">
        <v>1755446</v>
      </c>
      <c r="F110" s="2">
        <v>26809</v>
      </c>
      <c r="G110" s="19">
        <f t="shared" si="3"/>
        <v>1755446000</v>
      </c>
      <c r="H110" s="19">
        <f t="shared" si="2"/>
        <v>1755446000</v>
      </c>
      <c r="J110" s="19">
        <v>384468000</v>
      </c>
      <c r="K110" t="b">
        <v>1</v>
      </c>
    </row>
    <row r="111" spans="1:11" x14ac:dyDescent="0.25">
      <c r="A111">
        <v>108</v>
      </c>
      <c r="B111" t="s">
        <v>356</v>
      </c>
      <c r="C111">
        <v>268</v>
      </c>
      <c r="D111">
        <v>261</v>
      </c>
      <c r="E111" s="2">
        <v>17600</v>
      </c>
      <c r="F111">
        <v>472</v>
      </c>
      <c r="G111" s="19">
        <f t="shared" si="3"/>
        <v>17600000</v>
      </c>
      <c r="H111" s="19">
        <f t="shared" si="2"/>
        <v>17600000</v>
      </c>
      <c r="J111" s="19">
        <v>944000</v>
      </c>
      <c r="K111" t="b">
        <v>1</v>
      </c>
    </row>
    <row r="112" spans="1:11" x14ac:dyDescent="0.25">
      <c r="A112">
        <v>109</v>
      </c>
      <c r="B112" t="s">
        <v>357</v>
      </c>
      <c r="C112">
        <v>19</v>
      </c>
      <c r="D112">
        <v>19</v>
      </c>
      <c r="E112">
        <v>900</v>
      </c>
      <c r="F112">
        <v>33</v>
      </c>
      <c r="G112" s="19">
        <f t="shared" si="3"/>
        <v>900000</v>
      </c>
      <c r="H112" s="19">
        <f t="shared" si="2"/>
        <v>900000</v>
      </c>
      <c r="J112" s="19">
        <v>814000</v>
      </c>
      <c r="K112" t="b">
        <v>1</v>
      </c>
    </row>
    <row r="113" spans="1:11" x14ac:dyDescent="0.25">
      <c r="A113">
        <v>110</v>
      </c>
      <c r="B113" t="s">
        <v>358</v>
      </c>
      <c r="C113" s="2">
        <v>9733</v>
      </c>
      <c r="D113" s="2">
        <v>9575</v>
      </c>
      <c r="E113" s="2">
        <v>1239803</v>
      </c>
      <c r="F113" s="2">
        <v>19198</v>
      </c>
      <c r="G113" s="19">
        <f t="shared" si="3"/>
        <v>1239803000</v>
      </c>
      <c r="H113" s="19">
        <f t="shared" si="2"/>
        <v>1239803000</v>
      </c>
      <c r="J113" s="19">
        <v>133905000</v>
      </c>
      <c r="K113" t="b">
        <v>1</v>
      </c>
    </row>
    <row r="114" spans="1:11" x14ac:dyDescent="0.25">
      <c r="A114">
        <v>111</v>
      </c>
      <c r="B114" t="s">
        <v>359</v>
      </c>
      <c r="C114" s="2">
        <v>3235</v>
      </c>
      <c r="D114" s="2">
        <v>3159</v>
      </c>
      <c r="E114" s="2">
        <v>249386</v>
      </c>
      <c r="F114" s="2">
        <v>5803</v>
      </c>
      <c r="G114" s="19">
        <f t="shared" si="3"/>
        <v>249386000</v>
      </c>
      <c r="H114" s="19">
        <f t="shared" si="2"/>
        <v>249386000</v>
      </c>
      <c r="J114" s="19">
        <v>5221000</v>
      </c>
      <c r="K114" t="b">
        <v>1</v>
      </c>
    </row>
    <row r="115" spans="1:11" x14ac:dyDescent="0.25">
      <c r="A115">
        <v>112</v>
      </c>
      <c r="B115" t="s">
        <v>360</v>
      </c>
      <c r="C115">
        <v>815</v>
      </c>
      <c r="D115">
        <v>802</v>
      </c>
      <c r="E115" s="2">
        <v>64167</v>
      </c>
      <c r="F115" s="2">
        <v>1447</v>
      </c>
      <c r="G115" s="19">
        <f t="shared" si="3"/>
        <v>64167000</v>
      </c>
      <c r="H115" s="19">
        <f t="shared" ref="H115:H178" si="4">G115</f>
        <v>64167000</v>
      </c>
      <c r="J115" s="19">
        <v>4805000</v>
      </c>
      <c r="K115" t="b">
        <v>1</v>
      </c>
    </row>
    <row r="116" spans="1:11" x14ac:dyDescent="0.25">
      <c r="A116">
        <v>113</v>
      </c>
      <c r="B116" t="s">
        <v>361</v>
      </c>
      <c r="C116" s="2">
        <v>4243</v>
      </c>
      <c r="D116" s="2">
        <v>4126</v>
      </c>
      <c r="E116" s="2">
        <v>422825</v>
      </c>
      <c r="F116" s="2">
        <v>7060</v>
      </c>
      <c r="G116" s="19">
        <f t="shared" si="3"/>
        <v>422825000</v>
      </c>
      <c r="H116" s="19">
        <f t="shared" si="4"/>
        <v>422825000</v>
      </c>
      <c r="J116" s="19">
        <v>93661000</v>
      </c>
      <c r="K116" t="b">
        <v>1</v>
      </c>
    </row>
    <row r="117" spans="1:11" x14ac:dyDescent="0.25">
      <c r="A117">
        <v>114</v>
      </c>
      <c r="B117" t="s">
        <v>362</v>
      </c>
      <c r="C117" s="2">
        <v>8484</v>
      </c>
      <c r="D117" s="2">
        <v>8241</v>
      </c>
      <c r="E117" s="2">
        <v>479053</v>
      </c>
      <c r="F117" s="2">
        <v>14166</v>
      </c>
      <c r="G117" s="19">
        <f t="shared" si="3"/>
        <v>479053000</v>
      </c>
      <c r="H117" s="19">
        <f t="shared" si="4"/>
        <v>479053000</v>
      </c>
      <c r="J117" s="19">
        <v>40039000</v>
      </c>
      <c r="K117" t="b">
        <v>1</v>
      </c>
    </row>
    <row r="118" spans="1:11" x14ac:dyDescent="0.25">
      <c r="A118">
        <v>115</v>
      </c>
      <c r="B118" t="s">
        <v>363</v>
      </c>
      <c r="C118" s="2">
        <v>5464</v>
      </c>
      <c r="D118" s="2">
        <v>5380</v>
      </c>
      <c r="E118" s="2">
        <v>977367</v>
      </c>
      <c r="F118" s="2">
        <v>11300</v>
      </c>
      <c r="G118" s="19">
        <f t="shared" si="3"/>
        <v>977367000</v>
      </c>
      <c r="H118" s="19">
        <f t="shared" si="4"/>
        <v>977367000</v>
      </c>
      <c r="J118" s="19">
        <v>12997000</v>
      </c>
      <c r="K118" t="b">
        <v>1</v>
      </c>
    </row>
    <row r="119" spans="1:11" x14ac:dyDescent="0.25">
      <c r="A119">
        <v>116</v>
      </c>
      <c r="B119" t="s">
        <v>364</v>
      </c>
      <c r="C119" s="2">
        <v>3523</v>
      </c>
      <c r="D119" s="2">
        <v>3471</v>
      </c>
      <c r="E119" s="2">
        <v>348319</v>
      </c>
      <c r="F119" s="2">
        <v>6659</v>
      </c>
      <c r="G119" s="19">
        <f t="shared" si="3"/>
        <v>348319000</v>
      </c>
      <c r="H119" s="19">
        <f t="shared" si="4"/>
        <v>348319000</v>
      </c>
      <c r="J119" s="19">
        <v>35424000</v>
      </c>
      <c r="K119" t="b">
        <v>1</v>
      </c>
    </row>
    <row r="120" spans="1:11" x14ac:dyDescent="0.25">
      <c r="A120">
        <v>117</v>
      </c>
      <c r="B120" t="s">
        <v>365</v>
      </c>
      <c r="C120" s="2">
        <v>2806</v>
      </c>
      <c r="D120" s="2">
        <v>2733</v>
      </c>
      <c r="E120" s="2">
        <v>223907</v>
      </c>
      <c r="F120" s="2">
        <v>4770</v>
      </c>
      <c r="G120" s="19">
        <f t="shared" si="3"/>
        <v>223907000</v>
      </c>
      <c r="H120" s="19">
        <f t="shared" si="4"/>
        <v>223907000</v>
      </c>
      <c r="J120" s="19">
        <v>21018000</v>
      </c>
      <c r="K120" t="b">
        <v>1</v>
      </c>
    </row>
    <row r="121" spans="1:11" x14ac:dyDescent="0.25">
      <c r="A121">
        <v>118</v>
      </c>
      <c r="B121" t="s">
        <v>366</v>
      </c>
      <c r="C121" s="2">
        <v>4086</v>
      </c>
      <c r="D121" s="2">
        <v>3992</v>
      </c>
      <c r="E121" s="2">
        <v>320953</v>
      </c>
      <c r="F121" s="2">
        <v>7494</v>
      </c>
      <c r="G121" s="19">
        <f t="shared" si="3"/>
        <v>320953000</v>
      </c>
      <c r="H121" s="19">
        <f t="shared" si="4"/>
        <v>320953000</v>
      </c>
      <c r="J121" s="19">
        <v>15517000</v>
      </c>
      <c r="K121" t="b">
        <v>1</v>
      </c>
    </row>
    <row r="122" spans="1:11" x14ac:dyDescent="0.25">
      <c r="A122">
        <v>119</v>
      </c>
      <c r="B122" t="s">
        <v>367</v>
      </c>
      <c r="C122" s="2">
        <v>3641</v>
      </c>
      <c r="D122" s="2">
        <v>3576</v>
      </c>
      <c r="E122" s="2">
        <v>808275</v>
      </c>
      <c r="F122" s="2">
        <v>7664</v>
      </c>
      <c r="G122" s="19">
        <f t="shared" si="3"/>
        <v>808275000</v>
      </c>
      <c r="H122" s="19">
        <f t="shared" si="4"/>
        <v>808275000</v>
      </c>
      <c r="J122" s="19">
        <v>94791000</v>
      </c>
      <c r="K122" t="b">
        <v>1</v>
      </c>
    </row>
    <row r="123" spans="1:11" x14ac:dyDescent="0.25">
      <c r="A123">
        <v>120</v>
      </c>
      <c r="B123" t="s">
        <v>368</v>
      </c>
      <c r="C123" s="2">
        <v>2645</v>
      </c>
      <c r="D123" s="2">
        <v>2599</v>
      </c>
      <c r="E123" s="2">
        <v>261909</v>
      </c>
      <c r="F123" s="2">
        <v>4806</v>
      </c>
      <c r="G123" s="19">
        <f t="shared" si="3"/>
        <v>261909000</v>
      </c>
      <c r="H123" s="19">
        <f t="shared" si="4"/>
        <v>261909000</v>
      </c>
      <c r="J123" s="19">
        <v>32142000</v>
      </c>
      <c r="K123" t="b">
        <v>1</v>
      </c>
    </row>
    <row r="124" spans="1:11" x14ac:dyDescent="0.25">
      <c r="A124">
        <v>121</v>
      </c>
      <c r="B124" t="s">
        <v>369</v>
      </c>
      <c r="C124">
        <v>178</v>
      </c>
      <c r="D124">
        <v>174</v>
      </c>
      <c r="E124" s="2">
        <v>15945</v>
      </c>
      <c r="F124">
        <v>309</v>
      </c>
      <c r="G124" s="19">
        <f t="shared" si="3"/>
        <v>15945000</v>
      </c>
      <c r="H124" s="19">
        <f t="shared" si="4"/>
        <v>15945000</v>
      </c>
      <c r="J124" s="19">
        <v>3302000</v>
      </c>
      <c r="K124" t="b">
        <v>1</v>
      </c>
    </row>
    <row r="125" spans="1:11" x14ac:dyDescent="0.25">
      <c r="A125">
        <v>122</v>
      </c>
      <c r="B125" t="s">
        <v>370</v>
      </c>
      <c r="C125" s="2">
        <v>7497</v>
      </c>
      <c r="D125" s="2">
        <v>7371</v>
      </c>
      <c r="E125" s="2">
        <v>1092560</v>
      </c>
      <c r="F125" s="2">
        <v>15290</v>
      </c>
      <c r="G125" s="19">
        <f t="shared" si="3"/>
        <v>1092560000</v>
      </c>
      <c r="H125" s="19">
        <f t="shared" si="4"/>
        <v>1092560000</v>
      </c>
      <c r="J125" s="19">
        <v>146023000</v>
      </c>
      <c r="K125" t="b">
        <v>1</v>
      </c>
    </row>
    <row r="126" spans="1:11" x14ac:dyDescent="0.25">
      <c r="A126">
        <v>123</v>
      </c>
      <c r="B126" t="s">
        <v>371</v>
      </c>
      <c r="C126" s="2">
        <v>5716</v>
      </c>
      <c r="D126" s="2">
        <v>5608</v>
      </c>
      <c r="E126" s="2">
        <v>495883</v>
      </c>
      <c r="F126" s="2">
        <v>10477</v>
      </c>
      <c r="G126" s="19">
        <f t="shared" si="3"/>
        <v>495883000</v>
      </c>
      <c r="H126" s="19">
        <f t="shared" si="4"/>
        <v>495883000</v>
      </c>
      <c r="J126" s="19">
        <v>45496000</v>
      </c>
      <c r="K126" t="b">
        <v>1</v>
      </c>
    </row>
    <row r="127" spans="1:11" x14ac:dyDescent="0.25">
      <c r="A127">
        <v>124</v>
      </c>
      <c r="B127" t="s">
        <v>372</v>
      </c>
      <c r="C127" s="2">
        <v>1132</v>
      </c>
      <c r="D127" s="2">
        <v>1104</v>
      </c>
      <c r="E127" s="2">
        <v>76213</v>
      </c>
      <c r="F127" s="2">
        <v>2118</v>
      </c>
      <c r="G127" s="19">
        <f t="shared" si="3"/>
        <v>76213000</v>
      </c>
      <c r="H127" s="19">
        <f t="shared" si="4"/>
        <v>76213000</v>
      </c>
      <c r="J127" s="19">
        <v>-2046000</v>
      </c>
      <c r="K127" t="b">
        <v>1</v>
      </c>
    </row>
    <row r="128" spans="1:11" x14ac:dyDescent="0.25">
      <c r="A128">
        <v>125</v>
      </c>
      <c r="B128" t="s">
        <v>373</v>
      </c>
      <c r="C128" s="2">
        <v>2623</v>
      </c>
      <c r="D128" s="2">
        <v>2577</v>
      </c>
      <c r="E128" s="2">
        <v>589660</v>
      </c>
      <c r="F128" s="2">
        <v>5621</v>
      </c>
      <c r="G128" s="19">
        <f t="shared" si="3"/>
        <v>589660000</v>
      </c>
      <c r="H128" s="19">
        <f t="shared" si="4"/>
        <v>589660000</v>
      </c>
      <c r="J128" s="19">
        <v>87386000</v>
      </c>
      <c r="K128" t="b">
        <v>1</v>
      </c>
    </row>
    <row r="129" spans="1:11" x14ac:dyDescent="0.25">
      <c r="A129">
        <v>126</v>
      </c>
      <c r="B129" t="s">
        <v>374</v>
      </c>
      <c r="C129" s="2">
        <v>7737</v>
      </c>
      <c r="D129" s="2">
        <v>7566</v>
      </c>
      <c r="E129" s="2">
        <v>740161</v>
      </c>
      <c r="F129" s="2">
        <v>13023</v>
      </c>
      <c r="G129" s="19">
        <f t="shared" si="3"/>
        <v>740161000</v>
      </c>
      <c r="H129" s="19">
        <f t="shared" si="4"/>
        <v>740161000</v>
      </c>
      <c r="J129" s="19">
        <v>111494000</v>
      </c>
      <c r="K129" t="b">
        <v>1</v>
      </c>
    </row>
    <row r="130" spans="1:11" x14ac:dyDescent="0.25">
      <c r="A130">
        <v>127</v>
      </c>
      <c r="B130" t="s">
        <v>375</v>
      </c>
      <c r="C130" s="2">
        <v>1874</v>
      </c>
      <c r="D130" s="2">
        <v>1814</v>
      </c>
      <c r="E130" s="2">
        <v>145276</v>
      </c>
      <c r="F130" s="2">
        <v>3066</v>
      </c>
      <c r="G130" s="19">
        <f t="shared" si="3"/>
        <v>145276000</v>
      </c>
      <c r="H130" s="19">
        <f t="shared" si="4"/>
        <v>145276000</v>
      </c>
      <c r="J130" s="19">
        <v>13450000</v>
      </c>
      <c r="K130" t="b">
        <v>1</v>
      </c>
    </row>
    <row r="131" spans="1:11" x14ac:dyDescent="0.25">
      <c r="A131">
        <v>128</v>
      </c>
      <c r="B131" t="s">
        <v>376</v>
      </c>
      <c r="C131" s="2">
        <v>34516</v>
      </c>
      <c r="D131" s="2">
        <v>33904</v>
      </c>
      <c r="E131" s="2">
        <v>2349091</v>
      </c>
      <c r="F131" s="2">
        <v>60389</v>
      </c>
      <c r="G131" s="19">
        <f t="shared" si="3"/>
        <v>2349091000</v>
      </c>
      <c r="H131" s="19">
        <f t="shared" si="4"/>
        <v>2349091000</v>
      </c>
      <c r="J131" s="19">
        <v>154628000</v>
      </c>
      <c r="K131" t="b">
        <v>1</v>
      </c>
    </row>
    <row r="132" spans="1:11" x14ac:dyDescent="0.25">
      <c r="A132">
        <v>129</v>
      </c>
      <c r="B132" t="s">
        <v>377</v>
      </c>
      <c r="C132">
        <v>116</v>
      </c>
      <c r="D132">
        <v>115</v>
      </c>
      <c r="E132" s="2">
        <v>9120</v>
      </c>
      <c r="F132">
        <v>199</v>
      </c>
      <c r="G132" s="19">
        <f t="shared" ref="G132:G195" si="5">E132*1000</f>
        <v>9120000</v>
      </c>
      <c r="H132" s="19">
        <f t="shared" si="4"/>
        <v>9120000</v>
      </c>
      <c r="J132" s="19">
        <v>1404000</v>
      </c>
      <c r="K132" t="b">
        <v>1</v>
      </c>
    </row>
    <row r="133" spans="1:11" x14ac:dyDescent="0.25">
      <c r="A133">
        <v>130</v>
      </c>
      <c r="B133" t="s">
        <v>378</v>
      </c>
      <c r="C133">
        <v>189</v>
      </c>
      <c r="D133">
        <v>185</v>
      </c>
      <c r="E133" s="2">
        <v>13330</v>
      </c>
      <c r="F133">
        <v>321</v>
      </c>
      <c r="G133" s="19">
        <f t="shared" si="5"/>
        <v>13330000</v>
      </c>
      <c r="H133" s="19">
        <f t="shared" si="4"/>
        <v>13330000</v>
      </c>
      <c r="J133" s="19">
        <v>1982000</v>
      </c>
      <c r="K133" t="b">
        <v>1</v>
      </c>
    </row>
    <row r="134" spans="1:11" x14ac:dyDescent="0.25">
      <c r="A134">
        <v>131</v>
      </c>
      <c r="B134" t="s">
        <v>379</v>
      </c>
      <c r="C134" s="2">
        <v>11628</v>
      </c>
      <c r="D134" s="2">
        <v>11441</v>
      </c>
      <c r="E134" s="2">
        <v>4528742</v>
      </c>
      <c r="F134" s="2">
        <v>24435</v>
      </c>
      <c r="G134" s="19">
        <f t="shared" si="5"/>
        <v>4528742000</v>
      </c>
      <c r="H134" s="19">
        <f t="shared" si="4"/>
        <v>4528742000</v>
      </c>
      <c r="J134" s="19">
        <v>1117461000</v>
      </c>
      <c r="K134" t="b">
        <v>1</v>
      </c>
    </row>
    <row r="135" spans="1:11" x14ac:dyDescent="0.25">
      <c r="A135">
        <v>132</v>
      </c>
      <c r="B135" t="s">
        <v>380</v>
      </c>
      <c r="C135" s="2">
        <v>1159</v>
      </c>
      <c r="D135" s="2">
        <v>1140</v>
      </c>
      <c r="E135" s="2">
        <v>87188</v>
      </c>
      <c r="F135" s="2">
        <v>1996</v>
      </c>
      <c r="G135" s="19">
        <f t="shared" si="5"/>
        <v>87188000</v>
      </c>
      <c r="H135" s="19">
        <f t="shared" si="4"/>
        <v>87188000</v>
      </c>
      <c r="J135" s="19">
        <v>6924000</v>
      </c>
      <c r="K135" t="b">
        <v>1</v>
      </c>
    </row>
    <row r="136" spans="1:11" x14ac:dyDescent="0.25">
      <c r="A136">
        <v>133</v>
      </c>
      <c r="B136" t="s">
        <v>381</v>
      </c>
      <c r="C136" s="2">
        <v>5970</v>
      </c>
      <c r="D136" s="2">
        <v>5851</v>
      </c>
      <c r="E136" s="2">
        <v>421763</v>
      </c>
      <c r="F136" s="2">
        <v>10609</v>
      </c>
      <c r="G136" s="19">
        <f t="shared" si="5"/>
        <v>421763000</v>
      </c>
      <c r="H136" s="19">
        <f t="shared" si="4"/>
        <v>421763000</v>
      </c>
      <c r="J136" s="19">
        <v>22644000</v>
      </c>
      <c r="K136" t="b">
        <v>1</v>
      </c>
    </row>
    <row r="137" spans="1:11" x14ac:dyDescent="0.25">
      <c r="A137">
        <v>134</v>
      </c>
      <c r="B137" t="s">
        <v>382</v>
      </c>
      <c r="C137" s="2">
        <v>9911</v>
      </c>
      <c r="D137" s="2">
        <v>9749</v>
      </c>
      <c r="E137" s="2">
        <v>1123903</v>
      </c>
      <c r="F137" s="2">
        <v>19997</v>
      </c>
      <c r="G137" s="19">
        <f t="shared" si="5"/>
        <v>1123903000</v>
      </c>
      <c r="H137" s="19">
        <f t="shared" si="4"/>
        <v>1123903000</v>
      </c>
      <c r="J137" s="19">
        <v>149462000</v>
      </c>
      <c r="K137" t="b">
        <v>1</v>
      </c>
    </row>
    <row r="138" spans="1:11" x14ac:dyDescent="0.25">
      <c r="A138">
        <v>135</v>
      </c>
      <c r="B138" t="s">
        <v>383</v>
      </c>
      <c r="C138" s="2">
        <v>1292</v>
      </c>
      <c r="D138" s="2">
        <v>1268</v>
      </c>
      <c r="E138" s="2">
        <v>95625</v>
      </c>
      <c r="F138" s="2">
        <v>2320</v>
      </c>
      <c r="G138" s="19">
        <f t="shared" si="5"/>
        <v>95625000</v>
      </c>
      <c r="H138" s="19">
        <f t="shared" si="4"/>
        <v>95625000</v>
      </c>
      <c r="J138" s="19">
        <v>1336000</v>
      </c>
      <c r="K138" t="b">
        <v>1</v>
      </c>
    </row>
    <row r="139" spans="1:11" x14ac:dyDescent="0.25">
      <c r="A139">
        <v>136</v>
      </c>
      <c r="B139" t="s">
        <v>384</v>
      </c>
      <c r="C139" s="2">
        <v>7129</v>
      </c>
      <c r="D139" s="2">
        <v>7011</v>
      </c>
      <c r="E139" s="2">
        <v>1190746</v>
      </c>
      <c r="F139" s="2">
        <v>15087</v>
      </c>
      <c r="G139" s="19">
        <f t="shared" si="5"/>
        <v>1190746000</v>
      </c>
      <c r="H139" s="19">
        <f t="shared" si="4"/>
        <v>1190746000</v>
      </c>
      <c r="J139" s="19">
        <v>218022000</v>
      </c>
      <c r="K139" t="b">
        <v>1</v>
      </c>
    </row>
    <row r="140" spans="1:11" x14ac:dyDescent="0.25">
      <c r="A140">
        <v>137</v>
      </c>
      <c r="B140" t="s">
        <v>385</v>
      </c>
      <c r="C140" s="2">
        <v>16999</v>
      </c>
      <c r="D140" s="2">
        <v>16591</v>
      </c>
      <c r="E140" s="2">
        <v>843705</v>
      </c>
      <c r="F140" s="2">
        <v>29561</v>
      </c>
      <c r="G140" s="19">
        <f t="shared" si="5"/>
        <v>843705000</v>
      </c>
      <c r="H140" s="19">
        <f t="shared" si="4"/>
        <v>843705000</v>
      </c>
      <c r="J140" s="19">
        <v>39143000</v>
      </c>
      <c r="K140" t="b">
        <v>1</v>
      </c>
    </row>
    <row r="141" spans="1:11" x14ac:dyDescent="0.25">
      <c r="A141">
        <v>138</v>
      </c>
      <c r="B141" t="s">
        <v>386</v>
      </c>
      <c r="C141" s="2">
        <v>3065</v>
      </c>
      <c r="D141" s="2">
        <v>3013</v>
      </c>
      <c r="E141" s="2">
        <v>295074</v>
      </c>
      <c r="F141" s="2">
        <v>5830</v>
      </c>
      <c r="G141" s="19">
        <f t="shared" si="5"/>
        <v>295074000</v>
      </c>
      <c r="H141" s="19">
        <f t="shared" si="4"/>
        <v>295074000</v>
      </c>
      <c r="J141" s="19">
        <v>13328000</v>
      </c>
      <c r="K141" t="b">
        <v>1</v>
      </c>
    </row>
    <row r="142" spans="1:11" x14ac:dyDescent="0.25">
      <c r="A142">
        <v>139</v>
      </c>
      <c r="B142" t="s">
        <v>387</v>
      </c>
      <c r="C142" s="2">
        <v>8601</v>
      </c>
      <c r="D142" s="2">
        <v>8471</v>
      </c>
      <c r="E142" s="2">
        <v>2217371</v>
      </c>
      <c r="F142" s="2">
        <v>19545</v>
      </c>
      <c r="G142" s="19">
        <f t="shared" si="5"/>
        <v>2217371000</v>
      </c>
      <c r="H142" s="19">
        <f t="shared" si="4"/>
        <v>2217371000</v>
      </c>
      <c r="J142" s="19">
        <v>430677000</v>
      </c>
      <c r="K142" t="b">
        <v>1</v>
      </c>
    </row>
    <row r="143" spans="1:11" x14ac:dyDescent="0.25">
      <c r="A143">
        <v>140</v>
      </c>
      <c r="B143" t="s">
        <v>388</v>
      </c>
      <c r="C143" s="2">
        <v>2263</v>
      </c>
      <c r="D143" s="2">
        <v>2228</v>
      </c>
      <c r="E143" s="2">
        <v>194653</v>
      </c>
      <c r="F143" s="2">
        <v>4279</v>
      </c>
      <c r="G143" s="19">
        <f t="shared" si="5"/>
        <v>194653000</v>
      </c>
      <c r="H143" s="19">
        <f t="shared" si="4"/>
        <v>194653000</v>
      </c>
      <c r="J143" s="19">
        <v>18278000</v>
      </c>
      <c r="K143" t="b">
        <v>1</v>
      </c>
    </row>
    <row r="144" spans="1:11" x14ac:dyDescent="0.25">
      <c r="A144">
        <v>141</v>
      </c>
      <c r="B144" t="s">
        <v>389</v>
      </c>
      <c r="C144" s="2">
        <v>10476</v>
      </c>
      <c r="D144" s="2">
        <v>10286</v>
      </c>
      <c r="E144" s="2">
        <v>984288</v>
      </c>
      <c r="F144" s="2">
        <v>18716</v>
      </c>
      <c r="G144" s="19">
        <f t="shared" si="5"/>
        <v>984288000</v>
      </c>
      <c r="H144" s="19">
        <f t="shared" si="4"/>
        <v>984288000</v>
      </c>
      <c r="J144" s="19">
        <v>104077000</v>
      </c>
      <c r="K144" t="b">
        <v>1</v>
      </c>
    </row>
    <row r="145" spans="1:11" x14ac:dyDescent="0.25">
      <c r="A145">
        <v>142</v>
      </c>
      <c r="B145" t="s">
        <v>390</v>
      </c>
      <c r="C145" s="2">
        <v>5654</v>
      </c>
      <c r="D145" s="2">
        <v>5488</v>
      </c>
      <c r="E145" s="2">
        <v>604391</v>
      </c>
      <c r="F145" s="2">
        <v>9086</v>
      </c>
      <c r="G145" s="19">
        <f t="shared" si="5"/>
        <v>604391000</v>
      </c>
      <c r="H145" s="19">
        <f t="shared" si="4"/>
        <v>604391000</v>
      </c>
      <c r="J145" s="19">
        <v>80249000</v>
      </c>
      <c r="K145" t="b">
        <v>1</v>
      </c>
    </row>
    <row r="146" spans="1:11" x14ac:dyDescent="0.25">
      <c r="A146">
        <v>143</v>
      </c>
      <c r="B146" t="s">
        <v>391</v>
      </c>
      <c r="C146" s="2">
        <v>1207</v>
      </c>
      <c r="D146" s="2">
        <v>1172</v>
      </c>
      <c r="E146" s="2">
        <v>75187</v>
      </c>
      <c r="F146" s="2">
        <v>2210</v>
      </c>
      <c r="G146" s="19">
        <f t="shared" si="5"/>
        <v>75187000</v>
      </c>
      <c r="H146" s="19">
        <f t="shared" si="4"/>
        <v>75187000</v>
      </c>
      <c r="J146" s="19">
        <v>-2513000</v>
      </c>
      <c r="K146" t="b">
        <v>1</v>
      </c>
    </row>
    <row r="147" spans="1:11" x14ac:dyDescent="0.25">
      <c r="A147">
        <v>144</v>
      </c>
      <c r="B147" t="s">
        <v>392</v>
      </c>
      <c r="C147" s="2">
        <v>7446</v>
      </c>
      <c r="D147" s="2">
        <v>7293</v>
      </c>
      <c r="E147" s="2">
        <v>1121767</v>
      </c>
      <c r="F147" s="2">
        <v>13181</v>
      </c>
      <c r="G147" s="19">
        <f t="shared" si="5"/>
        <v>1121767000</v>
      </c>
      <c r="H147" s="19">
        <f t="shared" si="4"/>
        <v>1121767000</v>
      </c>
      <c r="J147" s="19">
        <v>133984000</v>
      </c>
      <c r="K147" t="b">
        <v>1</v>
      </c>
    </row>
    <row r="148" spans="1:11" x14ac:dyDescent="0.25">
      <c r="A148">
        <v>145</v>
      </c>
      <c r="B148" t="s">
        <v>393</v>
      </c>
      <c r="C148" s="2">
        <v>7012</v>
      </c>
      <c r="D148" s="2">
        <v>6867</v>
      </c>
      <c r="E148" s="2">
        <v>721415</v>
      </c>
      <c r="F148" s="2">
        <v>13241</v>
      </c>
      <c r="G148" s="19">
        <f t="shared" si="5"/>
        <v>721415000</v>
      </c>
      <c r="H148" s="19">
        <f t="shared" si="4"/>
        <v>721415000</v>
      </c>
      <c r="J148" s="19">
        <v>65340000</v>
      </c>
      <c r="K148" t="b">
        <v>1</v>
      </c>
    </row>
    <row r="149" spans="1:11" x14ac:dyDescent="0.25">
      <c r="A149">
        <v>146</v>
      </c>
      <c r="B149" t="s">
        <v>394</v>
      </c>
      <c r="C149" s="2">
        <v>6225</v>
      </c>
      <c r="D149" s="2">
        <v>6104</v>
      </c>
      <c r="E149" s="2">
        <v>627678</v>
      </c>
      <c r="F149" s="2">
        <v>11710</v>
      </c>
      <c r="G149" s="19">
        <f t="shared" si="5"/>
        <v>627678000</v>
      </c>
      <c r="H149" s="19">
        <f t="shared" si="4"/>
        <v>627678000</v>
      </c>
      <c r="J149" s="19">
        <v>70842000</v>
      </c>
      <c r="K149" t="b">
        <v>1</v>
      </c>
    </row>
    <row r="150" spans="1:11" x14ac:dyDescent="0.25">
      <c r="A150">
        <v>147</v>
      </c>
      <c r="B150" t="s">
        <v>395</v>
      </c>
      <c r="C150" s="2">
        <v>3498</v>
      </c>
      <c r="D150" s="2">
        <v>3432</v>
      </c>
      <c r="E150" s="2">
        <v>395641</v>
      </c>
      <c r="F150" s="2">
        <v>6826</v>
      </c>
      <c r="G150" s="19">
        <f t="shared" si="5"/>
        <v>395641000</v>
      </c>
      <c r="H150" s="19">
        <f t="shared" si="4"/>
        <v>395641000</v>
      </c>
      <c r="J150" s="19">
        <v>54947000</v>
      </c>
      <c r="K150" t="b">
        <v>1</v>
      </c>
    </row>
    <row r="151" spans="1:11" x14ac:dyDescent="0.25">
      <c r="A151">
        <v>148</v>
      </c>
      <c r="B151" t="s">
        <v>396</v>
      </c>
      <c r="C151" s="2">
        <v>1461</v>
      </c>
      <c r="D151" s="2">
        <v>1433</v>
      </c>
      <c r="E151" s="2">
        <v>115070</v>
      </c>
      <c r="F151" s="2">
        <v>2542</v>
      </c>
      <c r="G151" s="19">
        <f t="shared" si="5"/>
        <v>115070000</v>
      </c>
      <c r="H151" s="19">
        <f t="shared" si="4"/>
        <v>115070000</v>
      </c>
      <c r="J151" s="19">
        <v>22447000</v>
      </c>
      <c r="K151" t="b">
        <v>1</v>
      </c>
    </row>
    <row r="152" spans="1:11" x14ac:dyDescent="0.25">
      <c r="A152">
        <v>149</v>
      </c>
      <c r="B152" t="s">
        <v>397</v>
      </c>
      <c r="C152" s="2">
        <v>44421</v>
      </c>
      <c r="D152" s="2">
        <v>43903</v>
      </c>
      <c r="E152" s="2">
        <v>1839598</v>
      </c>
      <c r="F152" s="2">
        <v>77432</v>
      </c>
      <c r="G152" s="19">
        <f t="shared" si="5"/>
        <v>1839598000</v>
      </c>
      <c r="H152" s="19">
        <f t="shared" si="4"/>
        <v>1839598000</v>
      </c>
      <c r="J152" s="19">
        <v>66361000</v>
      </c>
      <c r="K152" t="b">
        <v>1</v>
      </c>
    </row>
    <row r="153" spans="1:11" x14ac:dyDescent="0.25">
      <c r="A153">
        <v>150</v>
      </c>
      <c r="B153" t="s">
        <v>398</v>
      </c>
      <c r="C153" s="2">
        <v>3156</v>
      </c>
      <c r="D153" s="2">
        <v>3091</v>
      </c>
      <c r="E153" s="2">
        <v>225800</v>
      </c>
      <c r="F153" s="2">
        <v>5330</v>
      </c>
      <c r="G153" s="19">
        <f t="shared" si="5"/>
        <v>225800000</v>
      </c>
      <c r="H153" s="19">
        <f t="shared" si="4"/>
        <v>225800000</v>
      </c>
      <c r="J153" s="19">
        <v>16052000</v>
      </c>
      <c r="K153" t="b">
        <v>1</v>
      </c>
    </row>
    <row r="154" spans="1:11" x14ac:dyDescent="0.25">
      <c r="A154">
        <v>151</v>
      </c>
      <c r="B154" t="s">
        <v>399</v>
      </c>
      <c r="C154" s="2">
        <v>5886</v>
      </c>
      <c r="D154" s="2">
        <v>5783</v>
      </c>
      <c r="E154" s="2">
        <v>426901</v>
      </c>
      <c r="F154" s="2">
        <v>10584</v>
      </c>
      <c r="G154" s="19">
        <f t="shared" si="5"/>
        <v>426901000</v>
      </c>
      <c r="H154" s="19">
        <f t="shared" si="4"/>
        <v>426901000</v>
      </c>
      <c r="J154" s="19">
        <v>34537000</v>
      </c>
      <c r="K154" t="b">
        <v>1</v>
      </c>
    </row>
    <row r="155" spans="1:11" x14ac:dyDescent="0.25">
      <c r="A155">
        <v>152</v>
      </c>
      <c r="B155" t="s">
        <v>400</v>
      </c>
      <c r="C155" s="2">
        <v>2748</v>
      </c>
      <c r="D155" s="2">
        <v>2684</v>
      </c>
      <c r="E155" s="2">
        <v>361190</v>
      </c>
      <c r="F155" s="2">
        <v>4466</v>
      </c>
      <c r="G155" s="19">
        <f t="shared" si="5"/>
        <v>361190000</v>
      </c>
      <c r="H155" s="19">
        <f t="shared" si="4"/>
        <v>361190000</v>
      </c>
      <c r="J155" s="19">
        <v>51107000</v>
      </c>
      <c r="K155" t="b">
        <v>1</v>
      </c>
    </row>
    <row r="156" spans="1:11" x14ac:dyDescent="0.25">
      <c r="A156">
        <v>153</v>
      </c>
      <c r="B156" t="s">
        <v>401</v>
      </c>
      <c r="C156" s="2">
        <v>22276</v>
      </c>
      <c r="D156" s="2">
        <v>21848</v>
      </c>
      <c r="E156" s="2">
        <v>1514293</v>
      </c>
      <c r="F156" s="2">
        <v>39453</v>
      </c>
      <c r="G156" s="19">
        <f t="shared" si="5"/>
        <v>1514293000</v>
      </c>
      <c r="H156" s="19">
        <f t="shared" si="4"/>
        <v>1514293000</v>
      </c>
      <c r="J156" s="19">
        <v>87833000</v>
      </c>
      <c r="K156" t="b">
        <v>1</v>
      </c>
    </row>
    <row r="157" spans="1:11" x14ac:dyDescent="0.25">
      <c r="A157">
        <v>154</v>
      </c>
      <c r="B157" t="s">
        <v>402</v>
      </c>
      <c r="C157">
        <v>976</v>
      </c>
      <c r="D157">
        <v>956</v>
      </c>
      <c r="E157" s="2">
        <v>93938</v>
      </c>
      <c r="F157" s="2">
        <v>1748</v>
      </c>
      <c r="G157" s="19">
        <f t="shared" si="5"/>
        <v>93938000</v>
      </c>
      <c r="H157" s="19">
        <f t="shared" si="4"/>
        <v>93938000</v>
      </c>
      <c r="J157" s="19">
        <v>-9497000</v>
      </c>
      <c r="K157" t="b">
        <v>1</v>
      </c>
    </row>
    <row r="158" spans="1:11" x14ac:dyDescent="0.25">
      <c r="A158">
        <v>155</v>
      </c>
      <c r="B158" t="s">
        <v>403</v>
      </c>
      <c r="C158" s="35">
        <v>15414</v>
      </c>
      <c r="D158" s="35">
        <v>15086</v>
      </c>
      <c r="E158" s="35">
        <v>5936265</v>
      </c>
      <c r="F158" s="2">
        <v>34446</v>
      </c>
      <c r="G158" s="19">
        <f t="shared" si="5"/>
        <v>5936265000</v>
      </c>
      <c r="H158" s="19">
        <f t="shared" si="4"/>
        <v>5936265000</v>
      </c>
      <c r="J158" s="19">
        <v>1180594000</v>
      </c>
      <c r="K158" t="b">
        <v>1</v>
      </c>
    </row>
    <row r="159" spans="1:11" x14ac:dyDescent="0.25">
      <c r="A159">
        <v>156</v>
      </c>
      <c r="B159" t="s">
        <v>404</v>
      </c>
      <c r="C159">
        <v>336</v>
      </c>
      <c r="D159">
        <v>325</v>
      </c>
      <c r="E159" s="2">
        <v>37072</v>
      </c>
      <c r="F159">
        <v>614</v>
      </c>
      <c r="G159" s="19">
        <f t="shared" si="5"/>
        <v>37072000</v>
      </c>
      <c r="H159" s="19">
        <f t="shared" si="4"/>
        <v>37072000</v>
      </c>
      <c r="J159" s="19">
        <v>275000</v>
      </c>
      <c r="K159" t="b">
        <v>1</v>
      </c>
    </row>
    <row r="160" spans="1:11" x14ac:dyDescent="0.25">
      <c r="A160">
        <v>157</v>
      </c>
      <c r="B160" t="s">
        <v>405</v>
      </c>
      <c r="C160" s="2">
        <v>2870</v>
      </c>
      <c r="D160" s="2">
        <v>2796</v>
      </c>
      <c r="E160" s="2">
        <v>1428344</v>
      </c>
      <c r="F160" s="2">
        <v>5474</v>
      </c>
      <c r="G160" s="19">
        <f t="shared" si="5"/>
        <v>1428344000</v>
      </c>
      <c r="H160" s="19">
        <f t="shared" si="4"/>
        <v>1428344000</v>
      </c>
      <c r="J160" s="19">
        <v>319514000</v>
      </c>
      <c r="K160" t="b">
        <v>1</v>
      </c>
    </row>
    <row r="161" spans="1:11" x14ac:dyDescent="0.25">
      <c r="A161">
        <v>158</v>
      </c>
      <c r="B161" t="s">
        <v>406</v>
      </c>
      <c r="C161" s="2">
        <v>5027</v>
      </c>
      <c r="D161" s="2">
        <v>4924</v>
      </c>
      <c r="E161" s="2">
        <v>763859</v>
      </c>
      <c r="F161" s="2">
        <v>10247</v>
      </c>
      <c r="G161" s="19">
        <f t="shared" si="5"/>
        <v>763859000</v>
      </c>
      <c r="H161" s="19">
        <f t="shared" si="4"/>
        <v>763859000</v>
      </c>
      <c r="J161" s="19">
        <v>112485000</v>
      </c>
      <c r="K161" t="b">
        <v>1</v>
      </c>
    </row>
    <row r="162" spans="1:11" x14ac:dyDescent="0.25">
      <c r="A162">
        <v>159</v>
      </c>
      <c r="B162" t="s">
        <v>407</v>
      </c>
      <c r="C162" s="2">
        <v>7587</v>
      </c>
      <c r="D162" s="2">
        <v>7428</v>
      </c>
      <c r="E162" s="2">
        <v>1796501</v>
      </c>
      <c r="F162" s="2">
        <v>15637</v>
      </c>
      <c r="G162" s="19">
        <f t="shared" si="5"/>
        <v>1796501000</v>
      </c>
      <c r="H162" s="19">
        <f t="shared" si="4"/>
        <v>1796501000</v>
      </c>
      <c r="J162" s="19">
        <v>421871000</v>
      </c>
      <c r="K162" t="b">
        <v>1</v>
      </c>
    </row>
    <row r="163" spans="1:11" x14ac:dyDescent="0.25">
      <c r="A163">
        <v>160</v>
      </c>
      <c r="B163" t="s">
        <v>408</v>
      </c>
      <c r="C163" s="2">
        <v>53758</v>
      </c>
      <c r="D163" s="2">
        <v>52810</v>
      </c>
      <c r="E163" s="2">
        <v>3043181</v>
      </c>
      <c r="F163" s="2">
        <v>94113</v>
      </c>
      <c r="G163" s="19">
        <f t="shared" si="5"/>
        <v>3043181000</v>
      </c>
      <c r="H163" s="19">
        <f t="shared" si="4"/>
        <v>3043181000</v>
      </c>
      <c r="J163" s="19">
        <v>129189000</v>
      </c>
      <c r="K163" t="b">
        <v>1</v>
      </c>
    </row>
    <row r="164" spans="1:11" x14ac:dyDescent="0.25">
      <c r="A164">
        <v>161</v>
      </c>
      <c r="B164" t="s">
        <v>409</v>
      </c>
      <c r="C164" s="2">
        <v>10659</v>
      </c>
      <c r="D164" s="2">
        <v>10446</v>
      </c>
      <c r="E164" s="2">
        <v>749441</v>
      </c>
      <c r="F164" s="2">
        <v>18597</v>
      </c>
      <c r="G164" s="19">
        <f t="shared" si="5"/>
        <v>749441000</v>
      </c>
      <c r="H164" s="19">
        <f t="shared" si="4"/>
        <v>749441000</v>
      </c>
      <c r="J164" s="19">
        <v>50259000</v>
      </c>
      <c r="K164" t="b">
        <v>1</v>
      </c>
    </row>
    <row r="165" spans="1:11" x14ac:dyDescent="0.25">
      <c r="A165">
        <v>162</v>
      </c>
      <c r="B165" t="s">
        <v>410</v>
      </c>
      <c r="C165" s="2">
        <v>5968</v>
      </c>
      <c r="D165" s="2">
        <v>5852</v>
      </c>
      <c r="E165" s="2">
        <v>576297</v>
      </c>
      <c r="F165" s="2">
        <v>11413</v>
      </c>
      <c r="G165" s="19">
        <f t="shared" si="5"/>
        <v>576297000</v>
      </c>
      <c r="H165" s="19">
        <f t="shared" si="4"/>
        <v>576297000</v>
      </c>
      <c r="J165" s="19">
        <v>55868000</v>
      </c>
      <c r="K165" t="b">
        <v>1</v>
      </c>
    </row>
    <row r="166" spans="1:11" x14ac:dyDescent="0.25">
      <c r="A166">
        <v>163</v>
      </c>
      <c r="B166" t="s">
        <v>411</v>
      </c>
      <c r="C166" s="2">
        <v>48598</v>
      </c>
      <c r="D166" s="2">
        <v>47839</v>
      </c>
      <c r="E166" s="2">
        <v>2554529</v>
      </c>
      <c r="F166" s="2">
        <v>88024</v>
      </c>
      <c r="G166" s="19">
        <f t="shared" si="5"/>
        <v>2554529000</v>
      </c>
      <c r="H166" s="19">
        <f t="shared" si="4"/>
        <v>2554529000</v>
      </c>
      <c r="J166" s="19">
        <v>98185000</v>
      </c>
      <c r="K166" t="b">
        <v>1</v>
      </c>
    </row>
    <row r="167" spans="1:11" x14ac:dyDescent="0.25">
      <c r="A167">
        <v>164</v>
      </c>
      <c r="B167" t="s">
        <v>412</v>
      </c>
      <c r="C167" s="2">
        <v>6646</v>
      </c>
      <c r="D167" s="2">
        <v>6522</v>
      </c>
      <c r="E167" s="2">
        <v>1396516</v>
      </c>
      <c r="F167" s="2">
        <v>13556</v>
      </c>
      <c r="G167" s="19">
        <f t="shared" si="5"/>
        <v>1396516000</v>
      </c>
      <c r="H167" s="19">
        <f t="shared" si="4"/>
        <v>1396516000</v>
      </c>
      <c r="J167" s="19">
        <v>191267000</v>
      </c>
      <c r="K167" t="b">
        <v>1</v>
      </c>
    </row>
    <row r="168" spans="1:11" x14ac:dyDescent="0.25">
      <c r="A168">
        <v>165</v>
      </c>
      <c r="B168" t="s">
        <v>413</v>
      </c>
      <c r="C168" s="2">
        <v>32908</v>
      </c>
      <c r="D168" s="2">
        <v>32367</v>
      </c>
      <c r="E168" s="2">
        <v>2221793</v>
      </c>
      <c r="F168" s="2">
        <v>54669</v>
      </c>
      <c r="G168" s="19">
        <f t="shared" si="5"/>
        <v>2221793000</v>
      </c>
      <c r="H168" s="19">
        <f t="shared" si="4"/>
        <v>2221793000</v>
      </c>
      <c r="J168" s="19">
        <v>111965000</v>
      </c>
      <c r="K168" t="b">
        <v>1</v>
      </c>
    </row>
    <row r="169" spans="1:11" x14ac:dyDescent="0.25">
      <c r="A169">
        <v>166</v>
      </c>
      <c r="B169" t="s">
        <v>414</v>
      </c>
      <c r="C169" s="2">
        <v>2683</v>
      </c>
      <c r="D169" s="2">
        <v>2640</v>
      </c>
      <c r="E169" s="2">
        <v>1288357</v>
      </c>
      <c r="F169" s="2">
        <v>5201</v>
      </c>
      <c r="G169" s="19">
        <f t="shared" si="5"/>
        <v>1288357000</v>
      </c>
      <c r="H169" s="19">
        <f t="shared" si="4"/>
        <v>1288357000</v>
      </c>
      <c r="J169" s="19">
        <v>440730000</v>
      </c>
      <c r="K169" t="b">
        <v>1</v>
      </c>
    </row>
    <row r="170" spans="1:11" x14ac:dyDescent="0.25">
      <c r="A170">
        <v>167</v>
      </c>
      <c r="B170" t="s">
        <v>415</v>
      </c>
      <c r="C170" s="2">
        <v>12347</v>
      </c>
      <c r="D170" s="2">
        <v>12176</v>
      </c>
      <c r="E170" s="2">
        <v>1463900</v>
      </c>
      <c r="F170" s="2">
        <v>23716</v>
      </c>
      <c r="G170" s="19">
        <f t="shared" si="5"/>
        <v>1463900000</v>
      </c>
      <c r="H170" s="19">
        <f t="shared" si="4"/>
        <v>1463900000</v>
      </c>
      <c r="J170" s="19">
        <v>120011000</v>
      </c>
      <c r="K170" t="b">
        <v>1</v>
      </c>
    </row>
    <row r="171" spans="1:11" x14ac:dyDescent="0.25">
      <c r="A171">
        <v>168</v>
      </c>
      <c r="B171" t="s">
        <v>416</v>
      </c>
      <c r="C171" s="2">
        <v>10389</v>
      </c>
      <c r="D171" s="2">
        <v>10206</v>
      </c>
      <c r="E171" s="2">
        <v>2642633</v>
      </c>
      <c r="F171" s="2">
        <v>20399</v>
      </c>
      <c r="G171" s="19">
        <f t="shared" si="5"/>
        <v>2642633000</v>
      </c>
      <c r="H171" s="19">
        <f t="shared" si="4"/>
        <v>2642633000</v>
      </c>
      <c r="J171" s="19">
        <v>597763000</v>
      </c>
      <c r="K171" t="b">
        <v>1</v>
      </c>
    </row>
    <row r="172" spans="1:11" x14ac:dyDescent="0.25">
      <c r="A172">
        <v>169</v>
      </c>
      <c r="B172" t="s">
        <v>417</v>
      </c>
      <c r="C172" s="2">
        <v>2802</v>
      </c>
      <c r="D172" s="2">
        <v>2730</v>
      </c>
      <c r="E172" s="2">
        <v>478101</v>
      </c>
      <c r="F172" s="2">
        <v>5228</v>
      </c>
      <c r="G172" s="19">
        <f t="shared" si="5"/>
        <v>478101000</v>
      </c>
      <c r="H172" s="19">
        <f t="shared" si="4"/>
        <v>478101000</v>
      </c>
      <c r="J172" s="19">
        <v>80588000</v>
      </c>
      <c r="K172" t="b">
        <v>1</v>
      </c>
    </row>
    <row r="173" spans="1:11" x14ac:dyDescent="0.25">
      <c r="A173">
        <v>170</v>
      </c>
      <c r="B173" t="s">
        <v>418</v>
      </c>
      <c r="C173" s="2">
        <v>20353</v>
      </c>
      <c r="D173" s="2">
        <v>20015</v>
      </c>
      <c r="E173" s="2">
        <v>1750639</v>
      </c>
      <c r="F173" s="2">
        <v>36303</v>
      </c>
      <c r="G173" s="19">
        <f t="shared" si="5"/>
        <v>1750639000</v>
      </c>
      <c r="H173" s="19">
        <f t="shared" si="4"/>
        <v>1750639000</v>
      </c>
      <c r="J173" s="19">
        <v>105611000</v>
      </c>
      <c r="K173" t="b">
        <v>1</v>
      </c>
    </row>
    <row r="174" spans="1:11" x14ac:dyDescent="0.25">
      <c r="A174">
        <v>171</v>
      </c>
      <c r="B174" t="s">
        <v>419</v>
      </c>
      <c r="C174" s="2">
        <v>13710</v>
      </c>
      <c r="D174" s="2">
        <v>13459</v>
      </c>
      <c r="E174" s="2">
        <v>1724877</v>
      </c>
      <c r="F174" s="2">
        <v>25694</v>
      </c>
      <c r="G174" s="19">
        <f t="shared" si="5"/>
        <v>1724877000</v>
      </c>
      <c r="H174" s="19">
        <f t="shared" si="4"/>
        <v>1724877000</v>
      </c>
      <c r="J174" s="19">
        <v>244640000</v>
      </c>
      <c r="K174" t="b">
        <v>1</v>
      </c>
    </row>
    <row r="175" spans="1:11" x14ac:dyDescent="0.25">
      <c r="A175">
        <v>172</v>
      </c>
      <c r="B175" t="s">
        <v>420</v>
      </c>
      <c r="C175" s="2">
        <v>8577</v>
      </c>
      <c r="D175" s="2">
        <v>8371</v>
      </c>
      <c r="E175" s="2">
        <v>885765</v>
      </c>
      <c r="F175" s="2">
        <v>14538</v>
      </c>
      <c r="G175" s="19">
        <f t="shared" si="5"/>
        <v>885765000</v>
      </c>
      <c r="H175" s="19">
        <f t="shared" si="4"/>
        <v>885765000</v>
      </c>
      <c r="J175" s="19">
        <v>138808000</v>
      </c>
      <c r="K175" t="b">
        <v>1</v>
      </c>
    </row>
    <row r="176" spans="1:11" x14ac:dyDescent="0.25">
      <c r="A176">
        <v>173</v>
      </c>
      <c r="B176" t="s">
        <v>421</v>
      </c>
      <c r="C176" s="2">
        <v>3704</v>
      </c>
      <c r="D176" s="2">
        <v>3632</v>
      </c>
      <c r="E176" s="2">
        <v>498159</v>
      </c>
      <c r="F176" s="2">
        <v>6646</v>
      </c>
      <c r="G176" s="19">
        <f t="shared" si="5"/>
        <v>498159000</v>
      </c>
      <c r="H176" s="19">
        <f t="shared" si="4"/>
        <v>498159000</v>
      </c>
      <c r="J176" s="19">
        <v>36672000</v>
      </c>
      <c r="K176" t="b">
        <v>1</v>
      </c>
    </row>
    <row r="177" spans="1:11" x14ac:dyDescent="0.25">
      <c r="A177">
        <v>174</v>
      </c>
      <c r="B177" t="s">
        <v>422</v>
      </c>
      <c r="C177" s="2">
        <v>5640</v>
      </c>
      <c r="D177" s="2">
        <v>5546</v>
      </c>
      <c r="E177" s="2">
        <v>542797</v>
      </c>
      <c r="F177" s="2">
        <v>10261</v>
      </c>
      <c r="G177" s="19">
        <f t="shared" si="5"/>
        <v>542797000</v>
      </c>
      <c r="H177" s="19">
        <f t="shared" si="4"/>
        <v>542797000</v>
      </c>
      <c r="J177" s="19">
        <v>45981000</v>
      </c>
      <c r="K177" t="b">
        <v>1</v>
      </c>
    </row>
    <row r="178" spans="1:11" x14ac:dyDescent="0.25">
      <c r="A178">
        <v>175</v>
      </c>
      <c r="B178" t="s">
        <v>423</v>
      </c>
      <c r="C178" s="2">
        <v>5995</v>
      </c>
      <c r="D178" s="2">
        <v>5883</v>
      </c>
      <c r="E178" s="2">
        <v>1782813</v>
      </c>
      <c r="F178" s="2">
        <v>13419</v>
      </c>
      <c r="G178" s="19">
        <f t="shared" si="5"/>
        <v>1782813000</v>
      </c>
      <c r="H178" s="19">
        <f t="shared" si="4"/>
        <v>1782813000</v>
      </c>
      <c r="J178" s="19">
        <v>379513000</v>
      </c>
      <c r="K178" t="b">
        <v>1</v>
      </c>
    </row>
    <row r="179" spans="1:11" x14ac:dyDescent="0.25">
      <c r="A179">
        <v>176</v>
      </c>
      <c r="B179" t="s">
        <v>424</v>
      </c>
      <c r="C179" s="2">
        <v>31053</v>
      </c>
      <c r="D179" s="2">
        <v>30532</v>
      </c>
      <c r="E179" s="2">
        <v>3110142</v>
      </c>
      <c r="F179" s="2">
        <v>49564</v>
      </c>
      <c r="G179" s="19">
        <f t="shared" si="5"/>
        <v>3110142000</v>
      </c>
      <c r="H179" s="19">
        <f t="shared" ref="H179:H242" si="6">G179</f>
        <v>3110142000</v>
      </c>
      <c r="J179" s="19">
        <v>322041000</v>
      </c>
      <c r="K179" t="b">
        <v>1</v>
      </c>
    </row>
    <row r="180" spans="1:11" x14ac:dyDescent="0.25">
      <c r="A180">
        <v>177</v>
      </c>
      <c r="B180" t="s">
        <v>425</v>
      </c>
      <c r="C180" s="2">
        <v>6647</v>
      </c>
      <c r="D180" s="2">
        <v>6537</v>
      </c>
      <c r="E180" s="2">
        <v>871574</v>
      </c>
      <c r="F180" s="2">
        <v>13289</v>
      </c>
      <c r="G180" s="19">
        <f t="shared" si="5"/>
        <v>871574000</v>
      </c>
      <c r="H180" s="19">
        <f t="shared" si="6"/>
        <v>871574000</v>
      </c>
      <c r="J180" s="19">
        <v>11816000</v>
      </c>
      <c r="K180" t="b">
        <v>1</v>
      </c>
    </row>
    <row r="181" spans="1:11" x14ac:dyDescent="0.25">
      <c r="A181">
        <v>178</v>
      </c>
      <c r="B181" t="s">
        <v>426</v>
      </c>
      <c r="C181" s="2">
        <v>14566</v>
      </c>
      <c r="D181" s="2">
        <v>14334</v>
      </c>
      <c r="E181" s="2">
        <v>1959672</v>
      </c>
      <c r="F181" s="2">
        <v>27715</v>
      </c>
      <c r="G181" s="19">
        <f t="shared" si="5"/>
        <v>1959672000</v>
      </c>
      <c r="H181" s="19">
        <f t="shared" si="6"/>
        <v>1959672000</v>
      </c>
      <c r="J181" s="19">
        <v>185099000</v>
      </c>
      <c r="K181" t="b">
        <v>1</v>
      </c>
    </row>
    <row r="182" spans="1:11" x14ac:dyDescent="0.25">
      <c r="A182">
        <v>179</v>
      </c>
      <c r="B182" t="s">
        <v>427</v>
      </c>
      <c r="C182" s="2">
        <v>3230</v>
      </c>
      <c r="D182" s="2">
        <v>3172</v>
      </c>
      <c r="E182" s="2">
        <v>486906</v>
      </c>
      <c r="F182" s="2">
        <v>6452</v>
      </c>
      <c r="G182" s="19">
        <f t="shared" si="5"/>
        <v>486906000</v>
      </c>
      <c r="H182" s="19">
        <f t="shared" si="6"/>
        <v>486906000</v>
      </c>
      <c r="J182" s="19">
        <v>100448000</v>
      </c>
      <c r="K182" t="b">
        <v>1</v>
      </c>
    </row>
    <row r="183" spans="1:11" x14ac:dyDescent="0.25">
      <c r="A183">
        <v>180</v>
      </c>
      <c r="B183" t="s">
        <v>428</v>
      </c>
      <c r="C183" s="2">
        <v>3581</v>
      </c>
      <c r="D183" s="2">
        <v>3512</v>
      </c>
      <c r="E183" s="2">
        <v>319781</v>
      </c>
      <c r="F183" s="2">
        <v>6560</v>
      </c>
      <c r="G183" s="19">
        <f t="shared" si="5"/>
        <v>319781000</v>
      </c>
      <c r="H183" s="19">
        <f t="shared" si="6"/>
        <v>319781000</v>
      </c>
      <c r="J183" s="19">
        <v>21846000</v>
      </c>
      <c r="K183" t="b">
        <v>1</v>
      </c>
    </row>
    <row r="184" spans="1:11" x14ac:dyDescent="0.25">
      <c r="A184">
        <v>181</v>
      </c>
      <c r="B184" t="s">
        <v>429</v>
      </c>
      <c r="C184" s="2">
        <v>27955</v>
      </c>
      <c r="D184" s="2">
        <v>27515</v>
      </c>
      <c r="E184" s="2">
        <v>1973140</v>
      </c>
      <c r="F184" s="2">
        <v>50017</v>
      </c>
      <c r="G184" s="19">
        <f t="shared" si="5"/>
        <v>1973140000</v>
      </c>
      <c r="H184" s="19">
        <f t="shared" si="6"/>
        <v>1973140000</v>
      </c>
      <c r="J184" s="19">
        <v>115351000</v>
      </c>
      <c r="K184" t="b">
        <v>1</v>
      </c>
    </row>
    <row r="185" spans="1:11" x14ac:dyDescent="0.25">
      <c r="A185">
        <v>182</v>
      </c>
      <c r="B185" t="s">
        <v>430</v>
      </c>
      <c r="C185" s="2">
        <v>12850</v>
      </c>
      <c r="D185" s="2">
        <v>12576</v>
      </c>
      <c r="E185" s="2">
        <v>915651</v>
      </c>
      <c r="F185" s="2">
        <v>22795</v>
      </c>
      <c r="G185" s="19">
        <f t="shared" si="5"/>
        <v>915651000</v>
      </c>
      <c r="H185" s="19">
        <f t="shared" si="6"/>
        <v>915651000</v>
      </c>
      <c r="J185" s="19">
        <v>53522000</v>
      </c>
      <c r="K185" t="b">
        <v>1</v>
      </c>
    </row>
    <row r="186" spans="1:11" x14ac:dyDescent="0.25">
      <c r="A186">
        <v>183</v>
      </c>
      <c r="B186" t="s">
        <v>431</v>
      </c>
      <c r="C186">
        <v>134</v>
      </c>
      <c r="D186">
        <v>130</v>
      </c>
      <c r="E186" s="2">
        <v>23691</v>
      </c>
      <c r="F186">
        <v>203</v>
      </c>
      <c r="G186" s="19">
        <f t="shared" si="5"/>
        <v>23691000</v>
      </c>
      <c r="H186" s="19">
        <f t="shared" si="6"/>
        <v>23691000</v>
      </c>
      <c r="J186" s="19">
        <v>13987000</v>
      </c>
      <c r="K186" t="b">
        <v>1</v>
      </c>
    </row>
    <row r="187" spans="1:11" x14ac:dyDescent="0.25">
      <c r="A187">
        <v>184</v>
      </c>
      <c r="B187" t="s">
        <v>432</v>
      </c>
      <c r="C187" s="2">
        <v>4570</v>
      </c>
      <c r="D187" s="2">
        <v>4485</v>
      </c>
      <c r="E187" s="2">
        <v>767563</v>
      </c>
      <c r="F187" s="2">
        <v>8840</v>
      </c>
      <c r="G187" s="19">
        <f t="shared" si="5"/>
        <v>767563000</v>
      </c>
      <c r="H187" s="19">
        <f t="shared" si="6"/>
        <v>767563000</v>
      </c>
      <c r="J187" s="19">
        <v>139266000</v>
      </c>
      <c r="K187" t="b">
        <v>1</v>
      </c>
    </row>
    <row r="188" spans="1:11" x14ac:dyDescent="0.25">
      <c r="A188">
        <v>185</v>
      </c>
      <c r="B188" t="s">
        <v>433</v>
      </c>
      <c r="C188" s="2">
        <v>14476</v>
      </c>
      <c r="D188" s="2">
        <v>14259</v>
      </c>
      <c r="E188" s="2">
        <v>1203549</v>
      </c>
      <c r="F188" s="2">
        <v>26766</v>
      </c>
      <c r="G188" s="19">
        <f t="shared" si="5"/>
        <v>1203549000</v>
      </c>
      <c r="H188" s="19">
        <f t="shared" si="6"/>
        <v>1203549000</v>
      </c>
      <c r="J188" s="19">
        <v>79167000</v>
      </c>
      <c r="K188" t="b">
        <v>1</v>
      </c>
    </row>
    <row r="189" spans="1:11" x14ac:dyDescent="0.25">
      <c r="A189">
        <v>186</v>
      </c>
      <c r="B189" t="s">
        <v>434</v>
      </c>
      <c r="C189" s="2">
        <v>7346</v>
      </c>
      <c r="D189" s="2">
        <v>7217</v>
      </c>
      <c r="E189" s="2">
        <v>588539</v>
      </c>
      <c r="F189" s="2">
        <v>12983</v>
      </c>
      <c r="G189" s="19">
        <f t="shared" si="5"/>
        <v>588539000</v>
      </c>
      <c r="H189" s="19">
        <f t="shared" si="6"/>
        <v>588539000</v>
      </c>
      <c r="J189" s="19">
        <v>42295000</v>
      </c>
      <c r="K189" t="b">
        <v>1</v>
      </c>
    </row>
    <row r="190" spans="1:11" x14ac:dyDescent="0.25">
      <c r="A190">
        <v>187</v>
      </c>
      <c r="B190" t="s">
        <v>435</v>
      </c>
      <c r="C190" s="2">
        <v>4567</v>
      </c>
      <c r="D190" s="2">
        <v>4477</v>
      </c>
      <c r="E190" s="2">
        <v>529663</v>
      </c>
      <c r="F190" s="2">
        <v>8589</v>
      </c>
      <c r="G190" s="19">
        <f t="shared" si="5"/>
        <v>529663000</v>
      </c>
      <c r="H190" s="19">
        <f t="shared" si="6"/>
        <v>529663000</v>
      </c>
      <c r="J190" s="19">
        <v>88358000</v>
      </c>
      <c r="K190" t="b">
        <v>1</v>
      </c>
    </row>
    <row r="191" spans="1:11" x14ac:dyDescent="0.25">
      <c r="A191">
        <v>188</v>
      </c>
      <c r="B191" t="s">
        <v>436</v>
      </c>
      <c r="C191" s="2">
        <v>1619</v>
      </c>
      <c r="D191" s="2">
        <v>1594</v>
      </c>
      <c r="E191" s="2">
        <v>121102</v>
      </c>
      <c r="F191" s="2">
        <v>2993</v>
      </c>
      <c r="G191" s="19">
        <f t="shared" si="5"/>
        <v>121102000</v>
      </c>
      <c r="H191" s="19">
        <f t="shared" si="6"/>
        <v>121102000</v>
      </c>
      <c r="J191" s="19">
        <v>4913000</v>
      </c>
      <c r="K191" t="b">
        <v>1</v>
      </c>
    </row>
    <row r="192" spans="1:11" x14ac:dyDescent="0.25">
      <c r="A192">
        <v>189</v>
      </c>
      <c r="B192" t="s">
        <v>437</v>
      </c>
      <c r="C192" s="2">
        <v>12907</v>
      </c>
      <c r="D192" s="2">
        <v>12652</v>
      </c>
      <c r="E192" s="2">
        <v>2853979</v>
      </c>
      <c r="F192" s="2">
        <v>26644</v>
      </c>
      <c r="G192" s="19">
        <f t="shared" si="5"/>
        <v>2853979000</v>
      </c>
      <c r="H192" s="19">
        <f t="shared" si="6"/>
        <v>2853979000</v>
      </c>
      <c r="J192" s="19">
        <v>503961000</v>
      </c>
      <c r="K192" t="b">
        <v>1</v>
      </c>
    </row>
    <row r="193" spans="1:11" x14ac:dyDescent="0.25">
      <c r="A193">
        <v>190</v>
      </c>
      <c r="B193" t="s">
        <v>438</v>
      </c>
      <c r="C193">
        <v>20</v>
      </c>
      <c r="D193">
        <v>20</v>
      </c>
      <c r="E193" s="2">
        <v>1142</v>
      </c>
      <c r="F193">
        <v>33</v>
      </c>
      <c r="G193" s="19">
        <f t="shared" si="5"/>
        <v>1142000</v>
      </c>
      <c r="H193" s="19">
        <f t="shared" si="6"/>
        <v>1142000</v>
      </c>
      <c r="J193" s="19">
        <v>406000</v>
      </c>
      <c r="K193" t="b">
        <v>1</v>
      </c>
    </row>
    <row r="194" spans="1:11" x14ac:dyDescent="0.25">
      <c r="A194">
        <v>191</v>
      </c>
      <c r="B194" t="s">
        <v>439</v>
      </c>
      <c r="C194" s="2">
        <v>4227</v>
      </c>
      <c r="D194" s="2">
        <v>4132</v>
      </c>
      <c r="E194" s="2">
        <v>303232</v>
      </c>
      <c r="F194" s="2">
        <v>7468</v>
      </c>
      <c r="G194" s="19">
        <f t="shared" si="5"/>
        <v>303232000</v>
      </c>
      <c r="H194" s="19">
        <f t="shared" si="6"/>
        <v>303232000</v>
      </c>
      <c r="J194" s="19">
        <v>13121000</v>
      </c>
      <c r="K194" t="b">
        <v>1</v>
      </c>
    </row>
    <row r="195" spans="1:11" x14ac:dyDescent="0.25">
      <c r="A195">
        <v>192</v>
      </c>
      <c r="B195" t="s">
        <v>440</v>
      </c>
      <c r="C195" s="2">
        <v>4362</v>
      </c>
      <c r="D195" s="2">
        <v>4238</v>
      </c>
      <c r="E195" s="2">
        <v>235734</v>
      </c>
      <c r="F195" s="2">
        <v>7239</v>
      </c>
      <c r="G195" s="19">
        <f t="shared" si="5"/>
        <v>235734000</v>
      </c>
      <c r="H195" s="19">
        <f t="shared" si="6"/>
        <v>235734000</v>
      </c>
      <c r="J195" s="19">
        <v>12924000</v>
      </c>
      <c r="K195" t="b">
        <v>1</v>
      </c>
    </row>
    <row r="196" spans="1:11" x14ac:dyDescent="0.25">
      <c r="A196">
        <v>193</v>
      </c>
      <c r="B196" t="s">
        <v>441</v>
      </c>
      <c r="C196">
        <v>415</v>
      </c>
      <c r="D196">
        <v>409</v>
      </c>
      <c r="E196" s="2">
        <v>53717</v>
      </c>
      <c r="F196">
        <v>715</v>
      </c>
      <c r="G196" s="19">
        <f t="shared" ref="G196:G259" si="7">E196*1000</f>
        <v>53717000</v>
      </c>
      <c r="H196" s="19">
        <f t="shared" si="6"/>
        <v>53717000</v>
      </c>
      <c r="J196" s="19">
        <v>12406000</v>
      </c>
      <c r="K196" t="b">
        <v>1</v>
      </c>
    </row>
    <row r="197" spans="1:11" x14ac:dyDescent="0.25">
      <c r="A197">
        <v>194</v>
      </c>
      <c r="B197" t="s">
        <v>442</v>
      </c>
      <c r="C197">
        <v>430</v>
      </c>
      <c r="D197">
        <v>420</v>
      </c>
      <c r="E197" s="2">
        <v>32542</v>
      </c>
      <c r="F197">
        <v>817</v>
      </c>
      <c r="G197" s="19">
        <f t="shared" si="7"/>
        <v>32542000</v>
      </c>
      <c r="H197" s="19">
        <f t="shared" si="6"/>
        <v>32542000</v>
      </c>
      <c r="J197" s="19">
        <v>1035000</v>
      </c>
      <c r="K197" t="b">
        <v>1</v>
      </c>
    </row>
    <row r="198" spans="1:11" x14ac:dyDescent="0.25">
      <c r="A198">
        <v>195</v>
      </c>
      <c r="B198" t="s">
        <v>443</v>
      </c>
      <c r="C198">
        <v>52</v>
      </c>
      <c r="D198">
        <v>52</v>
      </c>
      <c r="E198" s="2">
        <v>11686</v>
      </c>
      <c r="F198">
        <v>83</v>
      </c>
      <c r="G198" s="19">
        <f t="shared" si="7"/>
        <v>11686000</v>
      </c>
      <c r="H198" s="19">
        <f t="shared" si="6"/>
        <v>11686000</v>
      </c>
      <c r="J198" s="19">
        <v>5503000</v>
      </c>
      <c r="K198" t="b">
        <v>1</v>
      </c>
    </row>
    <row r="199" spans="1:11" x14ac:dyDescent="0.25">
      <c r="A199">
        <v>196</v>
      </c>
      <c r="B199" t="s">
        <v>444</v>
      </c>
      <c r="C199" s="2">
        <v>1872</v>
      </c>
      <c r="D199" s="2">
        <v>1817</v>
      </c>
      <c r="E199" s="2">
        <v>280072</v>
      </c>
      <c r="F199" s="2">
        <v>3086</v>
      </c>
      <c r="G199" s="19">
        <f t="shared" si="7"/>
        <v>280072000</v>
      </c>
      <c r="H199" s="19">
        <f t="shared" si="6"/>
        <v>280072000</v>
      </c>
      <c r="J199" s="19">
        <v>31062000</v>
      </c>
      <c r="K199" t="b">
        <v>1</v>
      </c>
    </row>
    <row r="200" spans="1:11" x14ac:dyDescent="0.25">
      <c r="A200">
        <v>197</v>
      </c>
      <c r="B200" t="s">
        <v>445</v>
      </c>
      <c r="C200" s="2">
        <v>8088</v>
      </c>
      <c r="D200" s="2">
        <v>7959</v>
      </c>
      <c r="E200" s="2">
        <v>1507292</v>
      </c>
      <c r="F200" s="2">
        <v>13720</v>
      </c>
      <c r="G200" s="19">
        <f t="shared" si="7"/>
        <v>1507292000</v>
      </c>
      <c r="H200" s="19">
        <f t="shared" si="6"/>
        <v>1507292000</v>
      </c>
      <c r="J200" s="19">
        <v>491705000</v>
      </c>
      <c r="K200" t="b">
        <v>1</v>
      </c>
    </row>
    <row r="201" spans="1:11" x14ac:dyDescent="0.25">
      <c r="A201">
        <v>198</v>
      </c>
      <c r="B201" t="s">
        <v>446</v>
      </c>
      <c r="C201" s="2">
        <v>18049</v>
      </c>
      <c r="D201" s="2">
        <v>17744</v>
      </c>
      <c r="E201" s="2">
        <v>2912473</v>
      </c>
      <c r="F201" s="2">
        <v>35184</v>
      </c>
      <c r="G201" s="19">
        <f t="shared" si="7"/>
        <v>2912473000</v>
      </c>
      <c r="H201" s="19">
        <f t="shared" si="6"/>
        <v>2912473000</v>
      </c>
      <c r="J201" s="19">
        <v>383447000</v>
      </c>
      <c r="K201" t="b">
        <v>1</v>
      </c>
    </row>
    <row r="202" spans="1:11" x14ac:dyDescent="0.25">
      <c r="A202">
        <v>199</v>
      </c>
      <c r="B202" t="s">
        <v>447</v>
      </c>
      <c r="C202" s="2">
        <v>14658</v>
      </c>
      <c r="D202" s="2">
        <v>14392</v>
      </c>
      <c r="E202" s="2">
        <v>5455217</v>
      </c>
      <c r="F202" s="2">
        <v>32228</v>
      </c>
      <c r="G202" s="19">
        <f t="shared" si="7"/>
        <v>5455217000</v>
      </c>
      <c r="H202" s="19">
        <f t="shared" si="6"/>
        <v>5455217000</v>
      </c>
      <c r="J202" s="19">
        <v>1225335000</v>
      </c>
      <c r="K202" t="b">
        <v>1</v>
      </c>
    </row>
    <row r="203" spans="1:11" x14ac:dyDescent="0.25">
      <c r="A203">
        <v>200</v>
      </c>
      <c r="B203" t="s">
        <v>448</v>
      </c>
      <c r="C203">
        <v>90</v>
      </c>
      <c r="D203">
        <v>90</v>
      </c>
      <c r="E203" s="2">
        <v>8667</v>
      </c>
      <c r="F203">
        <v>169</v>
      </c>
      <c r="G203" s="19">
        <f t="shared" si="7"/>
        <v>8667000</v>
      </c>
      <c r="H203" s="19">
        <f t="shared" si="6"/>
        <v>8667000</v>
      </c>
      <c r="J203" s="19">
        <v>823000</v>
      </c>
      <c r="K203" t="b">
        <v>1</v>
      </c>
    </row>
    <row r="204" spans="1:11" x14ac:dyDescent="0.25">
      <c r="A204">
        <v>201</v>
      </c>
      <c r="B204" t="s">
        <v>449</v>
      </c>
      <c r="C204" s="2">
        <v>45884</v>
      </c>
      <c r="D204" s="2">
        <v>44898</v>
      </c>
      <c r="E204" s="2">
        <v>2177490</v>
      </c>
      <c r="F204" s="2">
        <v>80362</v>
      </c>
      <c r="G204" s="19">
        <f t="shared" si="7"/>
        <v>2177490000</v>
      </c>
      <c r="H204" s="19">
        <f t="shared" si="6"/>
        <v>2177490000</v>
      </c>
      <c r="J204" s="19">
        <v>68430000</v>
      </c>
      <c r="K204" t="b">
        <v>1</v>
      </c>
    </row>
    <row r="205" spans="1:11" x14ac:dyDescent="0.25">
      <c r="A205">
        <v>202</v>
      </c>
      <c r="B205" t="s">
        <v>450</v>
      </c>
      <c r="C205">
        <v>664</v>
      </c>
      <c r="D205">
        <v>649</v>
      </c>
      <c r="E205" s="2">
        <v>46044</v>
      </c>
      <c r="F205" s="2">
        <v>1216</v>
      </c>
      <c r="G205" s="19">
        <f t="shared" si="7"/>
        <v>46044000</v>
      </c>
      <c r="H205" s="19">
        <f t="shared" si="6"/>
        <v>46044000</v>
      </c>
      <c r="J205" s="19">
        <v>5606000</v>
      </c>
      <c r="K205" t="b">
        <v>1</v>
      </c>
    </row>
    <row r="206" spans="1:11" x14ac:dyDescent="0.25">
      <c r="A206">
        <v>203</v>
      </c>
      <c r="B206" t="s">
        <v>453</v>
      </c>
      <c r="C206" s="2">
        <v>3608</v>
      </c>
      <c r="D206" s="2">
        <v>3553</v>
      </c>
      <c r="E206" s="2">
        <v>852808</v>
      </c>
      <c r="F206" s="2">
        <v>6654</v>
      </c>
      <c r="G206" s="19">
        <f t="shared" si="7"/>
        <v>852808000</v>
      </c>
      <c r="H206" s="19">
        <f t="shared" si="6"/>
        <v>852808000</v>
      </c>
      <c r="J206" s="19">
        <v>797785000</v>
      </c>
      <c r="K206" t="b">
        <v>0</v>
      </c>
    </row>
    <row r="207" spans="1:11" x14ac:dyDescent="0.25">
      <c r="A207">
        <v>204</v>
      </c>
      <c r="B207" t="s">
        <v>454</v>
      </c>
      <c r="C207" s="2">
        <v>9675</v>
      </c>
      <c r="D207" s="2">
        <v>9482</v>
      </c>
      <c r="E207" s="2">
        <v>1630726</v>
      </c>
      <c r="F207" s="2">
        <v>17549</v>
      </c>
      <c r="G207" s="19">
        <f t="shared" si="7"/>
        <v>1630726000</v>
      </c>
      <c r="H207" s="19">
        <f t="shared" si="6"/>
        <v>1630726000</v>
      </c>
      <c r="J207" s="19">
        <v>1601268000</v>
      </c>
      <c r="K207" t="b">
        <v>0</v>
      </c>
    </row>
    <row r="208" spans="1:11" x14ac:dyDescent="0.25">
      <c r="A208">
        <v>205</v>
      </c>
      <c r="B208" t="s">
        <v>451</v>
      </c>
      <c r="C208">
        <v>647</v>
      </c>
      <c r="D208">
        <v>626</v>
      </c>
      <c r="E208" s="2">
        <v>64968</v>
      </c>
      <c r="F208" s="2">
        <v>1138</v>
      </c>
      <c r="G208" s="19">
        <f t="shared" si="7"/>
        <v>64968000</v>
      </c>
      <c r="H208" s="19">
        <f t="shared" si="6"/>
        <v>64968000</v>
      </c>
      <c r="J208" s="19">
        <v>-457212000</v>
      </c>
      <c r="K208" t="b">
        <v>0</v>
      </c>
    </row>
    <row r="209" spans="1:11" x14ac:dyDescent="0.25">
      <c r="A209">
        <v>206</v>
      </c>
      <c r="B209" t="s">
        <v>452</v>
      </c>
      <c r="C209">
        <v>484</v>
      </c>
      <c r="D209">
        <v>466</v>
      </c>
      <c r="E209" s="2">
        <v>30469</v>
      </c>
      <c r="F209">
        <v>866</v>
      </c>
      <c r="G209" s="19">
        <f t="shared" si="7"/>
        <v>30469000</v>
      </c>
      <c r="H209" s="19">
        <f t="shared" si="6"/>
        <v>30469000</v>
      </c>
      <c r="J209" s="19">
        <v>-1333210000</v>
      </c>
      <c r="K209" t="b">
        <v>0</v>
      </c>
    </row>
    <row r="210" spans="1:11" x14ac:dyDescent="0.25">
      <c r="A210">
        <v>207</v>
      </c>
      <c r="B210" t="s">
        <v>455</v>
      </c>
      <c r="C210" s="35">
        <v>44992</v>
      </c>
      <c r="D210" s="35">
        <v>43998</v>
      </c>
      <c r="E210" s="35">
        <v>20914273</v>
      </c>
      <c r="F210" s="35">
        <v>89624</v>
      </c>
      <c r="G210" s="19">
        <f t="shared" si="7"/>
        <v>20914273000</v>
      </c>
      <c r="H210" s="19">
        <f t="shared" si="6"/>
        <v>20914273000</v>
      </c>
      <c r="J210" s="19">
        <v>6604551000</v>
      </c>
      <c r="K210" t="b">
        <v>1</v>
      </c>
    </row>
    <row r="211" spans="1:11" x14ac:dyDescent="0.25">
      <c r="A211">
        <v>208</v>
      </c>
      <c r="B211" t="s">
        <v>456</v>
      </c>
      <c r="C211" s="2">
        <v>4977</v>
      </c>
      <c r="D211" s="2">
        <v>4898</v>
      </c>
      <c r="E211" s="2">
        <v>856429</v>
      </c>
      <c r="F211" s="2">
        <v>10711</v>
      </c>
      <c r="G211" s="19">
        <f t="shared" si="7"/>
        <v>856429000</v>
      </c>
      <c r="H211" s="19">
        <f t="shared" si="6"/>
        <v>856429000</v>
      </c>
      <c r="J211" s="19">
        <v>77120000</v>
      </c>
      <c r="K211" t="b">
        <v>1</v>
      </c>
    </row>
    <row r="212" spans="1:11" x14ac:dyDescent="0.25">
      <c r="A212">
        <v>209</v>
      </c>
      <c r="B212" t="s">
        <v>457</v>
      </c>
      <c r="C212" s="2">
        <v>5614</v>
      </c>
      <c r="D212" s="2">
        <v>5464</v>
      </c>
      <c r="E212" s="2">
        <v>255310</v>
      </c>
      <c r="F212" s="2">
        <v>9430</v>
      </c>
      <c r="G212" s="19">
        <f t="shared" si="7"/>
        <v>255310000</v>
      </c>
      <c r="H212" s="19">
        <f t="shared" si="6"/>
        <v>255310000</v>
      </c>
      <c r="J212" s="19">
        <v>6812000</v>
      </c>
      <c r="K212" t="b">
        <v>1</v>
      </c>
    </row>
    <row r="213" spans="1:11" x14ac:dyDescent="0.25">
      <c r="A213">
        <v>210</v>
      </c>
      <c r="B213" t="s">
        <v>462</v>
      </c>
      <c r="C213" s="2">
        <v>14358</v>
      </c>
      <c r="D213" s="2">
        <v>13914</v>
      </c>
      <c r="E213" s="2">
        <v>1345315</v>
      </c>
      <c r="F213" s="2">
        <v>23405</v>
      </c>
      <c r="G213" s="19">
        <f t="shared" si="7"/>
        <v>1345315000</v>
      </c>
      <c r="H213" s="19">
        <f t="shared" si="6"/>
        <v>1345315000</v>
      </c>
      <c r="J213" s="19">
        <v>-712166000</v>
      </c>
      <c r="K213" t="b">
        <v>0</v>
      </c>
    </row>
    <row r="214" spans="1:11" x14ac:dyDescent="0.25">
      <c r="A214">
        <v>211</v>
      </c>
      <c r="B214" t="s">
        <v>458</v>
      </c>
      <c r="C214" s="2">
        <v>14826</v>
      </c>
      <c r="D214" s="2">
        <v>14566</v>
      </c>
      <c r="E214" s="2">
        <v>2541360</v>
      </c>
      <c r="F214" s="2">
        <v>29172</v>
      </c>
      <c r="G214" s="19">
        <f t="shared" si="7"/>
        <v>2541360000</v>
      </c>
      <c r="H214" s="19">
        <f t="shared" si="6"/>
        <v>2541360000</v>
      </c>
      <c r="J214" s="19">
        <v>1126513000</v>
      </c>
      <c r="K214" t="b">
        <v>0</v>
      </c>
    </row>
    <row r="215" spans="1:11" x14ac:dyDescent="0.25">
      <c r="A215">
        <v>212</v>
      </c>
      <c r="B215" t="s">
        <v>459</v>
      </c>
      <c r="C215" s="2">
        <v>15033</v>
      </c>
      <c r="D215" s="2">
        <v>14793</v>
      </c>
      <c r="E215" s="2">
        <v>1705460</v>
      </c>
      <c r="F215" s="2">
        <v>28068</v>
      </c>
      <c r="G215" s="19">
        <f t="shared" si="7"/>
        <v>1705460000</v>
      </c>
      <c r="H215" s="19">
        <f t="shared" si="6"/>
        <v>1705460000</v>
      </c>
      <c r="J215" s="19">
        <v>1551889000</v>
      </c>
      <c r="K215" t="b">
        <v>0</v>
      </c>
    </row>
    <row r="216" spans="1:11" x14ac:dyDescent="0.25">
      <c r="A216">
        <v>213</v>
      </c>
      <c r="B216" t="s">
        <v>463</v>
      </c>
      <c r="C216" s="2">
        <v>7898</v>
      </c>
      <c r="D216" s="2">
        <v>7765</v>
      </c>
      <c r="E216" s="2">
        <v>1196132</v>
      </c>
      <c r="F216" s="2">
        <v>15768</v>
      </c>
      <c r="G216" s="19">
        <f t="shared" si="7"/>
        <v>1196132000</v>
      </c>
      <c r="H216" s="19">
        <f t="shared" si="6"/>
        <v>1196132000</v>
      </c>
      <c r="J216" s="19">
        <v>90430000</v>
      </c>
      <c r="K216" t="b">
        <v>0</v>
      </c>
    </row>
    <row r="217" spans="1:11" x14ac:dyDescent="0.25">
      <c r="A217">
        <v>214</v>
      </c>
      <c r="B217" t="s">
        <v>464</v>
      </c>
      <c r="C217" s="2">
        <v>8372</v>
      </c>
      <c r="D217" s="2">
        <v>8249</v>
      </c>
      <c r="E217" s="2">
        <v>735000</v>
      </c>
      <c r="F217" s="2">
        <v>15446</v>
      </c>
      <c r="G217" s="19">
        <f t="shared" si="7"/>
        <v>735000000</v>
      </c>
      <c r="H217" s="19">
        <f t="shared" si="6"/>
        <v>735000000</v>
      </c>
      <c r="J217" s="19">
        <v>-554606000</v>
      </c>
      <c r="K217" t="b">
        <v>0</v>
      </c>
    </row>
    <row r="218" spans="1:11" x14ac:dyDescent="0.25">
      <c r="A218">
        <v>215</v>
      </c>
      <c r="B218" t="s">
        <v>460</v>
      </c>
      <c r="C218" s="2">
        <v>2465</v>
      </c>
      <c r="D218" s="2">
        <v>2422</v>
      </c>
      <c r="E218" s="2">
        <v>162744</v>
      </c>
      <c r="F218" s="2">
        <v>4404</v>
      </c>
      <c r="G218" s="19">
        <f t="shared" si="7"/>
        <v>162744000</v>
      </c>
      <c r="H218" s="19">
        <f t="shared" si="6"/>
        <v>162744000</v>
      </c>
      <c r="J218" s="19">
        <v>-846172000</v>
      </c>
      <c r="K218" t="b">
        <v>0</v>
      </c>
    </row>
    <row r="219" spans="1:11" x14ac:dyDescent="0.25">
      <c r="A219">
        <v>216</v>
      </c>
      <c r="B219" t="s">
        <v>465</v>
      </c>
      <c r="C219" s="2">
        <v>1678</v>
      </c>
      <c r="D219" s="2">
        <v>1632</v>
      </c>
      <c r="E219" s="2">
        <v>109660</v>
      </c>
      <c r="F219" s="2">
        <v>3088</v>
      </c>
      <c r="G219" s="19">
        <f t="shared" si="7"/>
        <v>109660000</v>
      </c>
      <c r="H219" s="19">
        <f t="shared" si="6"/>
        <v>109660000</v>
      </c>
      <c r="J219" s="19">
        <v>-599308000</v>
      </c>
      <c r="K219" t="b">
        <v>0</v>
      </c>
    </row>
    <row r="220" spans="1:11" x14ac:dyDescent="0.25">
      <c r="A220">
        <v>217</v>
      </c>
      <c r="B220" t="s">
        <v>461</v>
      </c>
      <c r="C220" s="2">
        <v>8090</v>
      </c>
      <c r="D220" s="2">
        <v>7959</v>
      </c>
      <c r="E220" s="2">
        <v>1326145</v>
      </c>
      <c r="F220" s="2">
        <v>15819</v>
      </c>
      <c r="G220" s="19">
        <f t="shared" si="7"/>
        <v>1326145000</v>
      </c>
      <c r="H220" s="19">
        <f t="shared" si="6"/>
        <v>1326145000</v>
      </c>
      <c r="J220" s="19">
        <v>1225218000</v>
      </c>
      <c r="K220" t="b">
        <v>0</v>
      </c>
    </row>
    <row r="221" spans="1:11" x14ac:dyDescent="0.25">
      <c r="A221">
        <v>218</v>
      </c>
      <c r="B221" t="s">
        <v>466</v>
      </c>
      <c r="C221" s="2">
        <v>9344</v>
      </c>
      <c r="D221" s="2">
        <v>9166</v>
      </c>
      <c r="E221" s="2">
        <v>905209</v>
      </c>
      <c r="F221" s="2">
        <v>16976</v>
      </c>
      <c r="G221" s="19">
        <f t="shared" si="7"/>
        <v>905209000</v>
      </c>
      <c r="H221" s="19">
        <f t="shared" si="6"/>
        <v>905209000</v>
      </c>
      <c r="J221" s="19">
        <v>91157000</v>
      </c>
      <c r="K221" t="b">
        <v>1</v>
      </c>
    </row>
    <row r="222" spans="1:11" x14ac:dyDescent="0.25">
      <c r="A222">
        <v>219</v>
      </c>
      <c r="B222" t="s">
        <v>467</v>
      </c>
      <c r="C222" s="2">
        <v>5404</v>
      </c>
      <c r="D222" s="2">
        <v>5310</v>
      </c>
      <c r="E222" s="2">
        <v>1492736</v>
      </c>
      <c r="F222" s="2">
        <v>11820</v>
      </c>
      <c r="G222" s="19">
        <f t="shared" si="7"/>
        <v>1492736000</v>
      </c>
      <c r="H222" s="19">
        <f t="shared" si="6"/>
        <v>1492736000</v>
      </c>
      <c r="J222" s="19">
        <v>256337000</v>
      </c>
      <c r="K222" t="b">
        <v>1</v>
      </c>
    </row>
    <row r="223" spans="1:11" x14ac:dyDescent="0.25">
      <c r="A223">
        <v>220</v>
      </c>
      <c r="B223" t="s">
        <v>468</v>
      </c>
      <c r="C223" s="2">
        <v>15987</v>
      </c>
      <c r="D223" s="2">
        <v>15694</v>
      </c>
      <c r="E223" s="2">
        <v>1654999</v>
      </c>
      <c r="F223" s="2">
        <v>28360</v>
      </c>
      <c r="G223" s="19">
        <f t="shared" si="7"/>
        <v>1654999000</v>
      </c>
      <c r="H223" s="19">
        <f t="shared" si="6"/>
        <v>1654999000</v>
      </c>
      <c r="J223" s="19">
        <v>155715000</v>
      </c>
      <c r="K223" t="b">
        <v>1</v>
      </c>
    </row>
    <row r="224" spans="1:11" x14ac:dyDescent="0.25">
      <c r="A224">
        <v>221</v>
      </c>
      <c r="B224" t="s">
        <v>469</v>
      </c>
      <c r="C224" s="2">
        <v>1922</v>
      </c>
      <c r="D224" s="2">
        <v>1870</v>
      </c>
      <c r="E224" s="2">
        <v>188532</v>
      </c>
      <c r="F224" s="2">
        <v>3140</v>
      </c>
      <c r="G224" s="19">
        <f t="shared" si="7"/>
        <v>188532000</v>
      </c>
      <c r="H224" s="19">
        <f t="shared" si="6"/>
        <v>188532000</v>
      </c>
      <c r="J224" s="19">
        <v>36081000</v>
      </c>
      <c r="K224" t="b">
        <v>1</v>
      </c>
    </row>
    <row r="225" spans="1:11" x14ac:dyDescent="0.25">
      <c r="A225">
        <v>222</v>
      </c>
      <c r="B225" t="s">
        <v>470</v>
      </c>
      <c r="C225">
        <v>968</v>
      </c>
      <c r="D225">
        <v>950</v>
      </c>
      <c r="E225" s="2">
        <v>77317</v>
      </c>
      <c r="F225" s="2">
        <v>1836</v>
      </c>
      <c r="G225" s="19">
        <f t="shared" si="7"/>
        <v>77317000</v>
      </c>
      <c r="H225" s="19">
        <f t="shared" si="6"/>
        <v>77317000</v>
      </c>
      <c r="J225" s="19">
        <v>5750000</v>
      </c>
      <c r="K225" t="b">
        <v>1</v>
      </c>
    </row>
    <row r="226" spans="1:11" x14ac:dyDescent="0.25">
      <c r="A226">
        <v>223</v>
      </c>
      <c r="B226" t="s">
        <v>471</v>
      </c>
      <c r="C226" s="2">
        <v>3669</v>
      </c>
      <c r="D226" s="2">
        <v>3586</v>
      </c>
      <c r="E226" s="2">
        <v>181835</v>
      </c>
      <c r="F226" s="2">
        <v>6452</v>
      </c>
      <c r="G226" s="19">
        <f t="shared" si="7"/>
        <v>181835000</v>
      </c>
      <c r="H226" s="19">
        <f t="shared" si="6"/>
        <v>181835000</v>
      </c>
      <c r="J226" s="19">
        <v>8867000</v>
      </c>
      <c r="K226" t="b">
        <v>1</v>
      </c>
    </row>
    <row r="227" spans="1:11" x14ac:dyDescent="0.25">
      <c r="A227">
        <v>224</v>
      </c>
      <c r="B227" t="s">
        <v>472</v>
      </c>
      <c r="C227" s="2">
        <v>3944</v>
      </c>
      <c r="D227" s="2">
        <v>3846</v>
      </c>
      <c r="E227" s="2">
        <v>480766</v>
      </c>
      <c r="F227" s="2">
        <v>6375</v>
      </c>
      <c r="G227" s="19">
        <f t="shared" si="7"/>
        <v>480766000</v>
      </c>
      <c r="H227" s="19">
        <f t="shared" si="6"/>
        <v>480766000</v>
      </c>
      <c r="J227" s="19">
        <v>107965000</v>
      </c>
      <c r="K227" t="b">
        <v>1</v>
      </c>
    </row>
    <row r="228" spans="1:11" x14ac:dyDescent="0.25">
      <c r="A228">
        <v>225</v>
      </c>
      <c r="B228" t="s">
        <v>473</v>
      </c>
      <c r="C228">
        <v>807</v>
      </c>
      <c r="D228">
        <v>786</v>
      </c>
      <c r="E228" s="2">
        <v>81743</v>
      </c>
      <c r="F228" s="2">
        <v>1405</v>
      </c>
      <c r="G228" s="19">
        <f t="shared" si="7"/>
        <v>81743000</v>
      </c>
      <c r="H228" s="19">
        <f t="shared" si="6"/>
        <v>81743000</v>
      </c>
      <c r="J228" s="19">
        <v>14699000</v>
      </c>
      <c r="K228" t="b">
        <v>1</v>
      </c>
    </row>
    <row r="229" spans="1:11" x14ac:dyDescent="0.25">
      <c r="A229">
        <v>226</v>
      </c>
      <c r="B229" t="s">
        <v>474</v>
      </c>
      <c r="C229" s="2">
        <v>7009</v>
      </c>
      <c r="D229" s="2">
        <v>6875</v>
      </c>
      <c r="E229" s="2">
        <v>493678</v>
      </c>
      <c r="F229" s="2">
        <v>12335</v>
      </c>
      <c r="G229" s="19">
        <f t="shared" si="7"/>
        <v>493678000</v>
      </c>
      <c r="H229" s="19">
        <f t="shared" si="6"/>
        <v>493678000</v>
      </c>
      <c r="J229" s="19">
        <v>19387000</v>
      </c>
      <c r="K229" t="b">
        <v>1</v>
      </c>
    </row>
    <row r="230" spans="1:11" x14ac:dyDescent="0.25">
      <c r="A230">
        <v>227</v>
      </c>
      <c r="B230" t="s">
        <v>475</v>
      </c>
      <c r="C230" s="2">
        <v>6352</v>
      </c>
      <c r="D230" s="2">
        <v>6217</v>
      </c>
      <c r="E230" s="2">
        <v>367359</v>
      </c>
      <c r="F230" s="2">
        <v>10866</v>
      </c>
      <c r="G230" s="19">
        <f t="shared" si="7"/>
        <v>367359000</v>
      </c>
      <c r="H230" s="19">
        <f t="shared" si="6"/>
        <v>367359000</v>
      </c>
      <c r="J230" s="19">
        <v>9714000</v>
      </c>
      <c r="K230" t="b">
        <v>1</v>
      </c>
    </row>
    <row r="231" spans="1:11" x14ac:dyDescent="0.25">
      <c r="A231">
        <v>228</v>
      </c>
      <c r="B231" t="s">
        <v>476</v>
      </c>
      <c r="C231" s="2">
        <v>2368</v>
      </c>
      <c r="D231" s="2">
        <v>2329</v>
      </c>
      <c r="E231" s="2">
        <v>239601</v>
      </c>
      <c r="F231" s="2">
        <v>4611</v>
      </c>
      <c r="G231" s="19">
        <f t="shared" si="7"/>
        <v>239601000</v>
      </c>
      <c r="H231" s="19">
        <f t="shared" si="6"/>
        <v>239601000</v>
      </c>
      <c r="J231" s="19">
        <v>24915000</v>
      </c>
      <c r="K231" t="b">
        <v>1</v>
      </c>
    </row>
    <row r="232" spans="1:11" x14ac:dyDescent="0.25">
      <c r="A232">
        <v>229</v>
      </c>
      <c r="B232" t="s">
        <v>477</v>
      </c>
      <c r="C232" s="2">
        <v>28306</v>
      </c>
      <c r="D232" s="2">
        <v>27782</v>
      </c>
      <c r="E232" s="2">
        <v>2173171</v>
      </c>
      <c r="F232" s="2">
        <v>49102</v>
      </c>
      <c r="G232" s="19">
        <f t="shared" si="7"/>
        <v>2173171000</v>
      </c>
      <c r="H232" s="19">
        <f t="shared" si="6"/>
        <v>2173171000</v>
      </c>
      <c r="J232" s="19">
        <v>93844000</v>
      </c>
      <c r="K232" t="b">
        <v>1</v>
      </c>
    </row>
    <row r="233" spans="1:11" x14ac:dyDescent="0.25">
      <c r="A233">
        <v>230</v>
      </c>
      <c r="B233" t="s">
        <v>478</v>
      </c>
      <c r="C233">
        <v>601</v>
      </c>
      <c r="D233">
        <v>588</v>
      </c>
      <c r="E233" s="2">
        <v>69821</v>
      </c>
      <c r="F233" s="2">
        <v>1111</v>
      </c>
      <c r="G233" s="19">
        <f t="shared" si="7"/>
        <v>69821000</v>
      </c>
      <c r="H233" s="19">
        <f t="shared" si="6"/>
        <v>69821000</v>
      </c>
      <c r="J233" s="19">
        <v>16373000</v>
      </c>
      <c r="K233" t="b">
        <v>1</v>
      </c>
    </row>
    <row r="234" spans="1:11" x14ac:dyDescent="0.25">
      <c r="A234">
        <v>231</v>
      </c>
      <c r="B234" t="s">
        <v>479</v>
      </c>
      <c r="C234" s="2">
        <v>9612</v>
      </c>
      <c r="D234" s="2">
        <v>9427</v>
      </c>
      <c r="E234" s="2">
        <v>957432</v>
      </c>
      <c r="F234" s="2">
        <v>18071</v>
      </c>
      <c r="G234" s="19">
        <f t="shared" si="7"/>
        <v>957432000</v>
      </c>
      <c r="H234" s="19">
        <f t="shared" si="6"/>
        <v>957432000</v>
      </c>
      <c r="J234" s="19">
        <v>80756000</v>
      </c>
      <c r="K234" t="b">
        <v>1</v>
      </c>
    </row>
    <row r="235" spans="1:11" x14ac:dyDescent="0.25">
      <c r="A235">
        <v>232</v>
      </c>
      <c r="B235" t="s">
        <v>480</v>
      </c>
      <c r="C235" s="2">
        <v>6001</v>
      </c>
      <c r="D235" s="2">
        <v>5878</v>
      </c>
      <c r="E235" s="2">
        <v>574168</v>
      </c>
      <c r="F235" s="2">
        <v>11372</v>
      </c>
      <c r="G235" s="19">
        <f t="shared" si="7"/>
        <v>574168000</v>
      </c>
      <c r="H235" s="19">
        <f t="shared" si="6"/>
        <v>574168000</v>
      </c>
      <c r="J235" s="19">
        <v>52380000</v>
      </c>
      <c r="K235" t="b">
        <v>1</v>
      </c>
    </row>
    <row r="236" spans="1:11" x14ac:dyDescent="0.25">
      <c r="A236">
        <v>233</v>
      </c>
      <c r="B236" t="s">
        <v>481</v>
      </c>
      <c r="C236">
        <v>303</v>
      </c>
      <c r="D236">
        <v>298</v>
      </c>
      <c r="E236" s="2">
        <v>21151</v>
      </c>
      <c r="F236">
        <v>547</v>
      </c>
      <c r="G236" s="19">
        <f t="shared" si="7"/>
        <v>21151000</v>
      </c>
      <c r="H236" s="19">
        <f t="shared" si="6"/>
        <v>21151000</v>
      </c>
      <c r="J236" s="19">
        <v>-3384000</v>
      </c>
      <c r="K236" t="b">
        <v>1</v>
      </c>
    </row>
    <row r="237" spans="1:11" x14ac:dyDescent="0.25">
      <c r="A237">
        <v>234</v>
      </c>
      <c r="B237" t="s">
        <v>482</v>
      </c>
      <c r="C237">
        <v>615</v>
      </c>
      <c r="D237">
        <v>603</v>
      </c>
      <c r="E237" s="2">
        <v>55544</v>
      </c>
      <c r="F237" s="2">
        <v>1144</v>
      </c>
      <c r="G237" s="19">
        <f t="shared" si="7"/>
        <v>55544000</v>
      </c>
      <c r="H237" s="19">
        <f t="shared" si="6"/>
        <v>55544000</v>
      </c>
      <c r="J237" s="19">
        <v>7334000</v>
      </c>
      <c r="K237" t="b">
        <v>1</v>
      </c>
    </row>
    <row r="238" spans="1:11" x14ac:dyDescent="0.25">
      <c r="A238">
        <v>235</v>
      </c>
      <c r="B238" t="s">
        <v>483</v>
      </c>
      <c r="C238">
        <v>881</v>
      </c>
      <c r="D238">
        <v>868</v>
      </c>
      <c r="E238" s="2">
        <v>63687</v>
      </c>
      <c r="F238" s="2">
        <v>1660</v>
      </c>
      <c r="G238" s="19">
        <f t="shared" si="7"/>
        <v>63687000</v>
      </c>
      <c r="H238" s="19">
        <f t="shared" si="6"/>
        <v>63687000</v>
      </c>
      <c r="J238" s="19">
        <v>2832000</v>
      </c>
      <c r="K238" t="b">
        <v>1</v>
      </c>
    </row>
    <row r="239" spans="1:11" x14ac:dyDescent="0.25">
      <c r="A239">
        <v>236</v>
      </c>
      <c r="B239" t="s">
        <v>484</v>
      </c>
      <c r="C239" s="2">
        <v>22487</v>
      </c>
      <c r="D239" s="2">
        <v>22036</v>
      </c>
      <c r="E239" s="2">
        <v>1364118</v>
      </c>
      <c r="F239" s="2">
        <v>37821</v>
      </c>
      <c r="G239" s="19">
        <f t="shared" si="7"/>
        <v>1364118000</v>
      </c>
      <c r="H239" s="19">
        <f t="shared" si="6"/>
        <v>1364118000</v>
      </c>
      <c r="J239" s="19">
        <v>90684000</v>
      </c>
      <c r="K239" t="b">
        <v>1</v>
      </c>
    </row>
    <row r="240" spans="1:11" x14ac:dyDescent="0.25">
      <c r="A240">
        <v>237</v>
      </c>
      <c r="B240" t="s">
        <v>485</v>
      </c>
      <c r="C240">
        <v>310</v>
      </c>
      <c r="D240">
        <v>304</v>
      </c>
      <c r="E240" s="2">
        <v>20269</v>
      </c>
      <c r="F240">
        <v>528</v>
      </c>
      <c r="G240" s="19">
        <f t="shared" si="7"/>
        <v>20269000</v>
      </c>
      <c r="H240" s="19">
        <f t="shared" si="6"/>
        <v>20269000</v>
      </c>
      <c r="J240" s="19">
        <v>3345000</v>
      </c>
      <c r="K240" t="b">
        <v>1</v>
      </c>
    </row>
    <row r="241" spans="1:11" x14ac:dyDescent="0.25">
      <c r="A241">
        <v>238</v>
      </c>
      <c r="B241" t="s">
        <v>486</v>
      </c>
      <c r="C241" s="2">
        <v>5198</v>
      </c>
      <c r="D241" s="2">
        <v>5094</v>
      </c>
      <c r="E241" s="2">
        <v>498055</v>
      </c>
      <c r="F241" s="2">
        <v>9324</v>
      </c>
      <c r="G241" s="19">
        <f t="shared" si="7"/>
        <v>498055000</v>
      </c>
      <c r="H241" s="19">
        <f t="shared" si="6"/>
        <v>498055000</v>
      </c>
      <c r="J241" s="19">
        <v>50069000</v>
      </c>
      <c r="K241" t="b">
        <v>1</v>
      </c>
    </row>
    <row r="242" spans="1:11" x14ac:dyDescent="0.25">
      <c r="A242">
        <v>239</v>
      </c>
      <c r="B242" t="s">
        <v>487</v>
      </c>
      <c r="C242" s="2">
        <v>32481</v>
      </c>
      <c r="D242" s="2">
        <v>31817</v>
      </c>
      <c r="E242" s="2">
        <v>3121175</v>
      </c>
      <c r="F242" s="2">
        <v>57680</v>
      </c>
      <c r="G242" s="19">
        <f t="shared" si="7"/>
        <v>3121175000</v>
      </c>
      <c r="H242" s="19">
        <f t="shared" si="6"/>
        <v>3121175000</v>
      </c>
      <c r="J242" s="19">
        <v>351218000</v>
      </c>
      <c r="K242" t="b">
        <v>1</v>
      </c>
    </row>
    <row r="243" spans="1:11" x14ac:dyDescent="0.25">
      <c r="A243">
        <v>240</v>
      </c>
      <c r="B243" t="s">
        <v>488</v>
      </c>
      <c r="C243" s="2">
        <v>1509</v>
      </c>
      <c r="D243" s="2">
        <v>1482</v>
      </c>
      <c r="E243" s="2">
        <v>154653</v>
      </c>
      <c r="F243" s="2">
        <v>2867</v>
      </c>
      <c r="G243" s="19">
        <f t="shared" si="7"/>
        <v>154653000</v>
      </c>
      <c r="H243" s="19">
        <f t="shared" ref="H243:H270" si="8">G243</f>
        <v>154653000</v>
      </c>
      <c r="J243" s="19">
        <v>7502000</v>
      </c>
      <c r="K243" t="b">
        <v>1</v>
      </c>
    </row>
    <row r="244" spans="1:11" x14ac:dyDescent="0.25">
      <c r="A244">
        <v>241</v>
      </c>
      <c r="B244" t="s">
        <v>489</v>
      </c>
      <c r="C244" s="2">
        <v>1809</v>
      </c>
      <c r="D244" s="2">
        <v>1766</v>
      </c>
      <c r="E244" s="2">
        <v>254259</v>
      </c>
      <c r="F244" s="2">
        <v>3546</v>
      </c>
      <c r="G244" s="19">
        <f t="shared" si="7"/>
        <v>254259000</v>
      </c>
      <c r="H244" s="19">
        <f t="shared" si="8"/>
        <v>254259000</v>
      </c>
      <c r="J244" s="19">
        <v>9660000</v>
      </c>
      <c r="K244" t="b">
        <v>1</v>
      </c>
    </row>
    <row r="245" spans="1:11" x14ac:dyDescent="0.25">
      <c r="A245">
        <v>242</v>
      </c>
      <c r="B245" t="s">
        <v>490</v>
      </c>
      <c r="C245" s="2">
        <v>2680</v>
      </c>
      <c r="D245" s="2">
        <v>2609</v>
      </c>
      <c r="E245" s="2">
        <v>386943</v>
      </c>
      <c r="F245" s="2">
        <v>3634</v>
      </c>
      <c r="G245" s="19">
        <f t="shared" si="7"/>
        <v>386943000</v>
      </c>
      <c r="H245" s="19">
        <f t="shared" si="8"/>
        <v>386943000</v>
      </c>
      <c r="J245" s="19">
        <v>124161000</v>
      </c>
      <c r="K245" t="b">
        <v>1</v>
      </c>
    </row>
    <row r="246" spans="1:11" x14ac:dyDescent="0.25">
      <c r="A246">
        <v>243</v>
      </c>
      <c r="B246" t="s">
        <v>491</v>
      </c>
      <c r="C246" s="2">
        <v>53163</v>
      </c>
      <c r="D246" s="2">
        <v>52206</v>
      </c>
      <c r="E246" s="2">
        <v>4374250</v>
      </c>
      <c r="F246" s="2">
        <v>87012</v>
      </c>
      <c r="G246" s="19">
        <f t="shared" si="7"/>
        <v>4374250000</v>
      </c>
      <c r="H246" s="19">
        <f t="shared" si="8"/>
        <v>4374250000</v>
      </c>
      <c r="J246" s="19">
        <v>381411000</v>
      </c>
      <c r="K246" t="b">
        <v>1</v>
      </c>
    </row>
    <row r="247" spans="1:11" x14ac:dyDescent="0.25">
      <c r="A247">
        <v>244</v>
      </c>
      <c r="B247" t="s">
        <v>492</v>
      </c>
      <c r="C247" s="2">
        <v>18213</v>
      </c>
      <c r="D247" s="2">
        <v>17879</v>
      </c>
      <c r="E247" s="2">
        <v>1160321</v>
      </c>
      <c r="F247" s="2">
        <v>31094</v>
      </c>
      <c r="G247" s="19">
        <f t="shared" si="7"/>
        <v>1160321000</v>
      </c>
      <c r="H247" s="19">
        <f t="shared" si="8"/>
        <v>1160321000</v>
      </c>
      <c r="J247" s="19">
        <v>37449000</v>
      </c>
      <c r="K247" t="b">
        <v>1</v>
      </c>
    </row>
    <row r="248" spans="1:11" x14ac:dyDescent="0.25">
      <c r="A248">
        <v>245</v>
      </c>
      <c r="B248" t="s">
        <v>493</v>
      </c>
      <c r="C248" s="2">
        <v>8155</v>
      </c>
      <c r="D248" s="2">
        <v>7995</v>
      </c>
      <c r="E248" s="2">
        <v>753244</v>
      </c>
      <c r="F248" s="2">
        <v>15233</v>
      </c>
      <c r="G248" s="19">
        <f t="shared" si="7"/>
        <v>753244000</v>
      </c>
      <c r="H248" s="19">
        <f t="shared" si="8"/>
        <v>753244000</v>
      </c>
      <c r="J248" s="19">
        <v>72686000</v>
      </c>
      <c r="K248" t="b">
        <v>1</v>
      </c>
    </row>
    <row r="249" spans="1:11" x14ac:dyDescent="0.25">
      <c r="A249">
        <v>246</v>
      </c>
      <c r="B249" t="s">
        <v>494</v>
      </c>
      <c r="C249" s="2">
        <v>12867</v>
      </c>
      <c r="D249" s="2">
        <v>12665</v>
      </c>
      <c r="E249" s="2">
        <v>2120815</v>
      </c>
      <c r="F249" s="2">
        <v>25752</v>
      </c>
      <c r="G249" s="19">
        <f t="shared" si="7"/>
        <v>2120815000</v>
      </c>
      <c r="H249" s="19">
        <f t="shared" si="8"/>
        <v>2120815000</v>
      </c>
      <c r="J249" s="19">
        <v>277005000</v>
      </c>
      <c r="K249" t="b">
        <v>1</v>
      </c>
    </row>
    <row r="250" spans="1:11" x14ac:dyDescent="0.25">
      <c r="A250">
        <v>247</v>
      </c>
      <c r="B250" t="s">
        <v>495</v>
      </c>
      <c r="C250" s="2">
        <v>6553</v>
      </c>
      <c r="D250" s="2">
        <v>6453</v>
      </c>
      <c r="E250" s="2">
        <v>723201</v>
      </c>
      <c r="F250" s="2">
        <v>12494</v>
      </c>
      <c r="G250" s="19">
        <f t="shared" si="7"/>
        <v>723201000</v>
      </c>
      <c r="H250" s="19">
        <f t="shared" si="8"/>
        <v>723201000</v>
      </c>
      <c r="J250" s="19">
        <v>75109000</v>
      </c>
      <c r="K250" t="b">
        <v>1</v>
      </c>
    </row>
    <row r="251" spans="1:11" x14ac:dyDescent="0.25">
      <c r="A251">
        <v>248</v>
      </c>
      <c r="B251" t="s">
        <v>496</v>
      </c>
      <c r="C251" s="2">
        <v>30066</v>
      </c>
      <c r="D251" s="2">
        <v>29544</v>
      </c>
      <c r="E251" s="2">
        <v>1767210</v>
      </c>
      <c r="F251" s="2">
        <v>51430</v>
      </c>
      <c r="G251" s="19">
        <f t="shared" si="7"/>
        <v>1767210000</v>
      </c>
      <c r="H251" s="19">
        <f t="shared" si="8"/>
        <v>1767210000</v>
      </c>
      <c r="J251" s="19">
        <v>96458000</v>
      </c>
      <c r="K251" t="b">
        <v>1</v>
      </c>
    </row>
    <row r="252" spans="1:11" x14ac:dyDescent="0.25">
      <c r="A252">
        <v>249</v>
      </c>
      <c r="B252" t="s">
        <v>497</v>
      </c>
      <c r="C252">
        <v>584</v>
      </c>
      <c r="D252">
        <v>571</v>
      </c>
      <c r="E252" s="2">
        <v>82471</v>
      </c>
      <c r="F252" s="2">
        <v>1014</v>
      </c>
      <c r="G252" s="19">
        <f t="shared" si="7"/>
        <v>82471000</v>
      </c>
      <c r="H252" s="19">
        <f t="shared" si="8"/>
        <v>82471000</v>
      </c>
      <c r="J252" s="19">
        <v>9281000</v>
      </c>
      <c r="K252" t="b">
        <v>1</v>
      </c>
    </row>
    <row r="253" spans="1:11" x14ac:dyDescent="0.25">
      <c r="A253">
        <v>250</v>
      </c>
      <c r="B253" t="s">
        <v>498</v>
      </c>
      <c r="C253" s="2">
        <v>2990</v>
      </c>
      <c r="D253" s="2">
        <v>2922</v>
      </c>
      <c r="E253" s="2">
        <v>307271</v>
      </c>
      <c r="F253" s="2">
        <v>5828</v>
      </c>
      <c r="G253" s="19">
        <f t="shared" si="7"/>
        <v>307271000</v>
      </c>
      <c r="H253" s="19">
        <f t="shared" si="8"/>
        <v>307271000</v>
      </c>
      <c r="J253" s="19">
        <v>19272000</v>
      </c>
      <c r="K253" t="b">
        <v>1</v>
      </c>
    </row>
    <row r="254" spans="1:11" x14ac:dyDescent="0.25">
      <c r="A254">
        <v>251</v>
      </c>
      <c r="B254" t="s">
        <v>499</v>
      </c>
      <c r="C254" s="2">
        <v>9335</v>
      </c>
      <c r="D254" s="2">
        <v>9161</v>
      </c>
      <c r="E254" s="2">
        <v>636847</v>
      </c>
      <c r="F254" s="2">
        <v>16224</v>
      </c>
      <c r="G254" s="19">
        <f t="shared" si="7"/>
        <v>636847000</v>
      </c>
      <c r="H254" s="19">
        <f t="shared" si="8"/>
        <v>636847000</v>
      </c>
      <c r="J254" s="19">
        <v>10633000</v>
      </c>
      <c r="K254" t="b">
        <v>1</v>
      </c>
    </row>
    <row r="255" spans="1:11" x14ac:dyDescent="0.25">
      <c r="A255">
        <v>252</v>
      </c>
      <c r="B255" t="s">
        <v>500</v>
      </c>
      <c r="C255" s="2">
        <v>3846</v>
      </c>
      <c r="D255" s="2">
        <v>3759</v>
      </c>
      <c r="E255" s="2">
        <v>482365</v>
      </c>
      <c r="F255" s="2">
        <v>6514</v>
      </c>
      <c r="G255" s="19">
        <f t="shared" si="7"/>
        <v>482365000</v>
      </c>
      <c r="H255" s="19">
        <f t="shared" si="8"/>
        <v>482365000</v>
      </c>
      <c r="J255" s="19">
        <v>94417000</v>
      </c>
      <c r="K255" t="b">
        <v>1</v>
      </c>
    </row>
    <row r="256" spans="1:11" x14ac:dyDescent="0.25">
      <c r="A256">
        <v>253</v>
      </c>
      <c r="B256" t="s">
        <v>501</v>
      </c>
      <c r="C256">
        <v>268</v>
      </c>
      <c r="D256">
        <v>264</v>
      </c>
      <c r="E256" s="2">
        <v>14934</v>
      </c>
      <c r="F256">
        <v>472</v>
      </c>
      <c r="G256" s="19">
        <f t="shared" si="7"/>
        <v>14934000</v>
      </c>
      <c r="H256" s="19">
        <f t="shared" si="8"/>
        <v>14934000</v>
      </c>
      <c r="J256" s="19">
        <v>38000</v>
      </c>
      <c r="K256" t="b">
        <v>1</v>
      </c>
    </row>
    <row r="257" spans="1:11" x14ac:dyDescent="0.25">
      <c r="A257">
        <v>254</v>
      </c>
      <c r="B257" t="s">
        <v>502</v>
      </c>
      <c r="C257" s="2">
        <v>3226</v>
      </c>
      <c r="D257" s="2">
        <v>3167</v>
      </c>
      <c r="E257" s="2">
        <v>375487</v>
      </c>
      <c r="F257" s="2">
        <v>6078</v>
      </c>
      <c r="G257" s="19">
        <f t="shared" si="7"/>
        <v>375487000</v>
      </c>
      <c r="H257" s="19">
        <f t="shared" si="8"/>
        <v>375487000</v>
      </c>
      <c r="J257" s="19">
        <v>40575000</v>
      </c>
      <c r="K257" t="b">
        <v>1</v>
      </c>
    </row>
    <row r="258" spans="1:11" x14ac:dyDescent="0.25">
      <c r="A258">
        <v>255</v>
      </c>
      <c r="B258" t="s">
        <v>503</v>
      </c>
      <c r="C258">
        <v>582</v>
      </c>
      <c r="D258">
        <v>564</v>
      </c>
      <c r="E258" s="2">
        <v>37799</v>
      </c>
      <c r="F258" s="2">
        <v>1090</v>
      </c>
      <c r="G258" s="19">
        <f t="shared" si="7"/>
        <v>37799000</v>
      </c>
      <c r="H258" s="19">
        <f t="shared" si="8"/>
        <v>37799000</v>
      </c>
      <c r="J258" s="19">
        <v>4484000</v>
      </c>
      <c r="K258" t="b">
        <v>1</v>
      </c>
    </row>
    <row r="259" spans="1:11" x14ac:dyDescent="0.25">
      <c r="A259">
        <v>256</v>
      </c>
      <c r="B259" t="s">
        <v>504</v>
      </c>
      <c r="C259">
        <v>768</v>
      </c>
      <c r="D259">
        <v>753</v>
      </c>
      <c r="E259" s="2">
        <v>60372</v>
      </c>
      <c r="F259" s="2">
        <v>1425</v>
      </c>
      <c r="G259" s="19">
        <f t="shared" si="7"/>
        <v>60372000</v>
      </c>
      <c r="H259" s="19">
        <f t="shared" si="8"/>
        <v>60372000</v>
      </c>
      <c r="J259" s="19">
        <v>7127000</v>
      </c>
      <c r="K259" t="b">
        <v>1</v>
      </c>
    </row>
    <row r="260" spans="1:11" x14ac:dyDescent="0.25">
      <c r="A260">
        <v>257</v>
      </c>
      <c r="B260" t="s">
        <v>505</v>
      </c>
      <c r="C260" s="2">
        <v>4650</v>
      </c>
      <c r="D260" s="2">
        <v>4580</v>
      </c>
      <c r="E260" s="2">
        <v>434549</v>
      </c>
      <c r="F260" s="2">
        <v>9350</v>
      </c>
      <c r="G260" s="19">
        <f t="shared" ref="G260:G323" si="9">E260*1000</f>
        <v>434549000</v>
      </c>
      <c r="H260" s="19">
        <f t="shared" si="8"/>
        <v>434549000</v>
      </c>
      <c r="J260" s="19">
        <v>50945000</v>
      </c>
      <c r="K260" t="b">
        <v>1</v>
      </c>
    </row>
    <row r="261" spans="1:11" x14ac:dyDescent="0.25">
      <c r="A261">
        <v>258</v>
      </c>
      <c r="B261" t="s">
        <v>506</v>
      </c>
      <c r="C261" s="2">
        <v>22757</v>
      </c>
      <c r="D261" s="2">
        <v>22388</v>
      </c>
      <c r="E261" s="2">
        <v>1770413</v>
      </c>
      <c r="F261" s="2">
        <v>36770</v>
      </c>
      <c r="G261" s="19">
        <f t="shared" si="9"/>
        <v>1770413000</v>
      </c>
      <c r="H261" s="19">
        <f t="shared" si="8"/>
        <v>1770413000</v>
      </c>
      <c r="J261" s="19">
        <v>166482000</v>
      </c>
      <c r="K261" t="b">
        <v>1</v>
      </c>
    </row>
    <row r="262" spans="1:11" x14ac:dyDescent="0.25">
      <c r="A262">
        <v>259</v>
      </c>
      <c r="B262" t="s">
        <v>507</v>
      </c>
      <c r="C262" s="2">
        <v>4801</v>
      </c>
      <c r="D262" s="2">
        <v>4682</v>
      </c>
      <c r="E262" s="2">
        <v>384208</v>
      </c>
      <c r="F262" s="2">
        <v>7853</v>
      </c>
      <c r="G262" s="19">
        <f t="shared" si="9"/>
        <v>384208000</v>
      </c>
      <c r="H262" s="19">
        <f t="shared" si="8"/>
        <v>384208000</v>
      </c>
      <c r="J262" s="19">
        <v>46001000</v>
      </c>
      <c r="K262" t="b">
        <v>1</v>
      </c>
    </row>
    <row r="263" spans="1:11" x14ac:dyDescent="0.25">
      <c r="A263">
        <v>260</v>
      </c>
      <c r="B263" t="s">
        <v>508</v>
      </c>
      <c r="C263">
        <v>357</v>
      </c>
      <c r="D263">
        <v>345</v>
      </c>
      <c r="E263" s="2">
        <v>28970</v>
      </c>
      <c r="F263">
        <v>620</v>
      </c>
      <c r="G263" s="19">
        <f t="shared" si="9"/>
        <v>28970000</v>
      </c>
      <c r="H263" s="19">
        <f t="shared" si="8"/>
        <v>28970000</v>
      </c>
      <c r="J263" s="19">
        <v>5799000</v>
      </c>
      <c r="K263" t="b">
        <v>1</v>
      </c>
    </row>
    <row r="264" spans="1:11" x14ac:dyDescent="0.25">
      <c r="A264">
        <v>261</v>
      </c>
      <c r="B264" t="s">
        <v>509</v>
      </c>
      <c r="C264" s="2">
        <v>10952</v>
      </c>
      <c r="D264" s="2">
        <v>10701</v>
      </c>
      <c r="E264" s="2">
        <v>1189274</v>
      </c>
      <c r="F264" s="2">
        <v>20137</v>
      </c>
      <c r="G264" s="19">
        <f t="shared" si="9"/>
        <v>1189274000</v>
      </c>
      <c r="H264" s="19">
        <f t="shared" si="8"/>
        <v>1189274000</v>
      </c>
      <c r="J264" s="19">
        <v>3972000</v>
      </c>
      <c r="K264" t="b">
        <v>1</v>
      </c>
    </row>
    <row r="265" spans="1:11" x14ac:dyDescent="0.25">
      <c r="A265">
        <v>262</v>
      </c>
      <c r="B265" t="s">
        <v>510</v>
      </c>
      <c r="C265" s="2">
        <v>15509</v>
      </c>
      <c r="D265" s="2">
        <v>15199</v>
      </c>
      <c r="E265" s="2">
        <v>1272860</v>
      </c>
      <c r="F265" s="2">
        <v>26945</v>
      </c>
      <c r="G265" s="19">
        <f t="shared" si="9"/>
        <v>1272860000</v>
      </c>
      <c r="H265" s="19">
        <f t="shared" si="8"/>
        <v>1272860000</v>
      </c>
      <c r="J265" s="19">
        <v>101907000</v>
      </c>
      <c r="K265" t="b">
        <v>1</v>
      </c>
    </row>
    <row r="266" spans="1:11" x14ac:dyDescent="0.25">
      <c r="A266">
        <v>263</v>
      </c>
      <c r="B266" t="s">
        <v>511</v>
      </c>
      <c r="C266">
        <v>371</v>
      </c>
      <c r="D266">
        <v>360</v>
      </c>
      <c r="E266" s="2">
        <v>21471</v>
      </c>
      <c r="F266">
        <v>611</v>
      </c>
      <c r="G266" s="19">
        <f t="shared" si="9"/>
        <v>21471000</v>
      </c>
      <c r="H266" s="19">
        <f t="shared" si="8"/>
        <v>21471000</v>
      </c>
      <c r="J266" s="19">
        <v>23000</v>
      </c>
      <c r="K266" t="b">
        <v>1</v>
      </c>
    </row>
    <row r="267" spans="1:11" x14ac:dyDescent="0.25">
      <c r="A267">
        <v>264</v>
      </c>
      <c r="B267" t="s">
        <v>512</v>
      </c>
      <c r="C267" s="2">
        <v>9765</v>
      </c>
      <c r="D267" s="2">
        <v>9581</v>
      </c>
      <c r="E267" s="2">
        <v>1823029</v>
      </c>
      <c r="F267" s="2">
        <v>19338</v>
      </c>
      <c r="G267" s="19">
        <f t="shared" si="9"/>
        <v>1823029000</v>
      </c>
      <c r="H267" s="19">
        <f t="shared" si="8"/>
        <v>1823029000</v>
      </c>
      <c r="J267" s="19">
        <v>305283000</v>
      </c>
      <c r="K267" t="b">
        <v>1</v>
      </c>
    </row>
    <row r="268" spans="1:11" x14ac:dyDescent="0.25">
      <c r="A268">
        <v>265</v>
      </c>
      <c r="B268" t="s">
        <v>513</v>
      </c>
      <c r="C268" s="2">
        <v>8010</v>
      </c>
      <c r="D268" s="2">
        <v>7861</v>
      </c>
      <c r="E268" s="2">
        <v>759541</v>
      </c>
      <c r="F268" s="2">
        <v>15073</v>
      </c>
      <c r="G268" s="19">
        <f t="shared" si="9"/>
        <v>759541000</v>
      </c>
      <c r="H268" s="19">
        <f t="shared" si="8"/>
        <v>759541000</v>
      </c>
      <c r="J268" s="19">
        <v>60056000</v>
      </c>
      <c r="K268" t="b">
        <v>1</v>
      </c>
    </row>
    <row r="269" spans="1:11" x14ac:dyDescent="0.25">
      <c r="A269">
        <v>266</v>
      </c>
      <c r="B269" t="s">
        <v>514</v>
      </c>
      <c r="C269" s="2">
        <v>8429</v>
      </c>
      <c r="D269" s="2">
        <v>8250</v>
      </c>
      <c r="E269" s="2">
        <v>1652071</v>
      </c>
      <c r="F269" s="2">
        <v>18797</v>
      </c>
      <c r="G269" s="19">
        <f t="shared" si="9"/>
        <v>1652071000</v>
      </c>
      <c r="H269" s="19">
        <f t="shared" si="8"/>
        <v>1652071000</v>
      </c>
      <c r="J269" s="19">
        <v>108304000</v>
      </c>
      <c r="K269" t="b">
        <v>1</v>
      </c>
    </row>
    <row r="270" spans="1:11" x14ac:dyDescent="0.25">
      <c r="A270">
        <v>267</v>
      </c>
      <c r="B270" t="s">
        <v>515</v>
      </c>
      <c r="C270" s="2">
        <v>1651</v>
      </c>
      <c r="D270" s="2">
        <v>1616</v>
      </c>
      <c r="E270" s="2">
        <v>188328</v>
      </c>
      <c r="F270" s="2">
        <v>2847</v>
      </c>
      <c r="G270" s="19">
        <f t="shared" si="9"/>
        <v>188328000</v>
      </c>
      <c r="H270" s="19">
        <f t="shared" si="8"/>
        <v>188328000</v>
      </c>
      <c r="J270" s="19">
        <v>53259000</v>
      </c>
      <c r="K270" t="b">
        <v>1</v>
      </c>
    </row>
    <row r="271" spans="1:11" x14ac:dyDescent="0.25">
      <c r="A271">
        <v>268</v>
      </c>
      <c r="B271" s="33" t="s">
        <v>516</v>
      </c>
      <c r="C271" s="34">
        <v>2046</v>
      </c>
      <c r="D271" s="34">
        <v>1999</v>
      </c>
      <c r="E271" s="34">
        <v>138211</v>
      </c>
      <c r="F271" s="34">
        <v>3448</v>
      </c>
      <c r="G271" s="19">
        <f t="shared" si="9"/>
        <v>138211000</v>
      </c>
      <c r="H271" s="19">
        <v>47828535.5</v>
      </c>
      <c r="I271" t="s">
        <v>610</v>
      </c>
      <c r="J271" s="19">
        <v>312932</v>
      </c>
      <c r="K271" t="b">
        <v>1</v>
      </c>
    </row>
    <row r="272" spans="1:11" x14ac:dyDescent="0.25">
      <c r="A272">
        <v>269</v>
      </c>
      <c r="B272" t="s">
        <v>517</v>
      </c>
      <c r="C272" s="2">
        <v>2054</v>
      </c>
      <c r="D272" s="2">
        <v>2015</v>
      </c>
      <c r="E272" s="2">
        <v>1434070</v>
      </c>
      <c r="F272" s="2">
        <v>4580</v>
      </c>
      <c r="G272" s="19">
        <f t="shared" si="9"/>
        <v>1434070000</v>
      </c>
      <c r="H272" s="19">
        <f t="shared" ref="H272:H298" si="10">G272</f>
        <v>1434070000</v>
      </c>
      <c r="J272" s="19">
        <v>397879000</v>
      </c>
      <c r="K272" t="b">
        <v>1</v>
      </c>
    </row>
    <row r="273" spans="1:11" x14ac:dyDescent="0.25">
      <c r="A273">
        <v>270</v>
      </c>
      <c r="B273" t="s">
        <v>518</v>
      </c>
      <c r="C273" s="2">
        <v>3075</v>
      </c>
      <c r="D273" s="2">
        <v>3022</v>
      </c>
      <c r="E273" s="2">
        <v>265457</v>
      </c>
      <c r="F273" s="2">
        <v>5591</v>
      </c>
      <c r="G273" s="19">
        <f t="shared" si="9"/>
        <v>265457000</v>
      </c>
      <c r="H273" s="19">
        <f t="shared" si="10"/>
        <v>265457000</v>
      </c>
      <c r="J273" s="19">
        <v>7074000</v>
      </c>
      <c r="K273" t="b">
        <v>1</v>
      </c>
    </row>
    <row r="274" spans="1:11" x14ac:dyDescent="0.25">
      <c r="A274">
        <v>271</v>
      </c>
      <c r="B274" t="s">
        <v>519</v>
      </c>
      <c r="C274" s="2">
        <v>18672</v>
      </c>
      <c r="D274" s="2">
        <v>18372</v>
      </c>
      <c r="E274" s="2">
        <v>2891218</v>
      </c>
      <c r="F274" s="2">
        <v>37452</v>
      </c>
      <c r="G274" s="19">
        <f t="shared" si="9"/>
        <v>2891218000</v>
      </c>
      <c r="H274" s="19">
        <f t="shared" si="10"/>
        <v>2891218000</v>
      </c>
      <c r="J274" s="19">
        <v>350883000</v>
      </c>
      <c r="K274" t="b">
        <v>1</v>
      </c>
    </row>
    <row r="275" spans="1:11" x14ac:dyDescent="0.25">
      <c r="A275">
        <v>272</v>
      </c>
      <c r="B275" t="s">
        <v>520</v>
      </c>
      <c r="C275">
        <v>785</v>
      </c>
      <c r="D275">
        <v>767</v>
      </c>
      <c r="E275" s="2">
        <v>63654</v>
      </c>
      <c r="F275" s="2">
        <v>1408</v>
      </c>
      <c r="G275" s="19">
        <f t="shared" si="9"/>
        <v>63654000</v>
      </c>
      <c r="H275" s="19">
        <f t="shared" si="10"/>
        <v>63654000</v>
      </c>
      <c r="J275" s="19">
        <v>4769000</v>
      </c>
      <c r="K275" t="b">
        <v>1</v>
      </c>
    </row>
    <row r="276" spans="1:11" x14ac:dyDescent="0.25">
      <c r="A276">
        <v>273</v>
      </c>
      <c r="B276" t="s">
        <v>521</v>
      </c>
      <c r="C276" s="2">
        <v>9814</v>
      </c>
      <c r="D276" s="2">
        <v>9613</v>
      </c>
      <c r="E276" s="2">
        <v>719659</v>
      </c>
      <c r="F276" s="2">
        <v>17653</v>
      </c>
      <c r="G276" s="19">
        <f t="shared" si="9"/>
        <v>719659000</v>
      </c>
      <c r="H276" s="19">
        <f t="shared" si="10"/>
        <v>719659000</v>
      </c>
      <c r="J276" s="19">
        <v>73064000</v>
      </c>
      <c r="K276" t="b">
        <v>1</v>
      </c>
    </row>
    <row r="277" spans="1:11" x14ac:dyDescent="0.25">
      <c r="A277">
        <v>274</v>
      </c>
      <c r="B277" t="s">
        <v>522</v>
      </c>
      <c r="C277" s="2">
        <v>44338</v>
      </c>
      <c r="D277" s="2">
        <v>43757</v>
      </c>
      <c r="E277" s="2">
        <v>4758117</v>
      </c>
      <c r="F277" s="2">
        <v>62218</v>
      </c>
      <c r="G277" s="19">
        <f t="shared" si="9"/>
        <v>4758117000</v>
      </c>
      <c r="H277" s="19">
        <f t="shared" si="10"/>
        <v>4758117000</v>
      </c>
      <c r="J277" s="19">
        <v>560201000</v>
      </c>
      <c r="K277" t="b">
        <v>1</v>
      </c>
    </row>
    <row r="278" spans="1:11" x14ac:dyDescent="0.25">
      <c r="A278">
        <v>275</v>
      </c>
      <c r="B278" t="s">
        <v>524</v>
      </c>
      <c r="C278" s="2">
        <v>3309</v>
      </c>
      <c r="D278" s="2">
        <v>3245</v>
      </c>
      <c r="E278" s="2">
        <v>340974</v>
      </c>
      <c r="F278" s="2">
        <v>6215</v>
      </c>
      <c r="G278" s="19">
        <f t="shared" si="9"/>
        <v>340974000</v>
      </c>
      <c r="H278" s="19">
        <f t="shared" si="10"/>
        <v>340974000</v>
      </c>
      <c r="J278" s="19">
        <v>-290227000</v>
      </c>
      <c r="K278" t="b">
        <v>0</v>
      </c>
    </row>
    <row r="279" spans="1:11" x14ac:dyDescent="0.25">
      <c r="A279">
        <v>276</v>
      </c>
      <c r="B279" t="s">
        <v>525</v>
      </c>
      <c r="C279" s="2">
        <v>5051</v>
      </c>
      <c r="D279" s="2">
        <v>4988</v>
      </c>
      <c r="E279" s="2">
        <v>1609518</v>
      </c>
      <c r="F279" s="2">
        <v>10850</v>
      </c>
      <c r="G279" s="19">
        <f t="shared" si="9"/>
        <v>1609518000</v>
      </c>
      <c r="H279" s="19">
        <f t="shared" si="10"/>
        <v>1609518000</v>
      </c>
      <c r="J279" s="19">
        <v>1308828000</v>
      </c>
      <c r="K279" t="b">
        <v>0</v>
      </c>
    </row>
    <row r="280" spans="1:11" x14ac:dyDescent="0.25">
      <c r="A280">
        <v>277</v>
      </c>
      <c r="B280" t="s">
        <v>526</v>
      </c>
      <c r="C280" s="2">
        <v>8608</v>
      </c>
      <c r="D280" s="2">
        <v>8450</v>
      </c>
      <c r="E280" s="2">
        <v>433215</v>
      </c>
      <c r="F280" s="2">
        <v>15062</v>
      </c>
      <c r="G280" s="19">
        <f t="shared" si="9"/>
        <v>433215000</v>
      </c>
      <c r="H280" s="19">
        <f t="shared" si="10"/>
        <v>433215000</v>
      </c>
      <c r="J280" s="19">
        <v>-843917000</v>
      </c>
      <c r="K280" t="b">
        <v>0</v>
      </c>
    </row>
    <row r="281" spans="1:11" x14ac:dyDescent="0.25">
      <c r="A281">
        <v>278</v>
      </c>
      <c r="B281" t="s">
        <v>523</v>
      </c>
      <c r="C281" s="2">
        <v>8490</v>
      </c>
      <c r="D281" s="2">
        <v>8278</v>
      </c>
      <c r="E281" s="2">
        <v>699816</v>
      </c>
      <c r="F281" s="2">
        <v>14670</v>
      </c>
      <c r="G281" s="19">
        <f t="shared" si="9"/>
        <v>699816000</v>
      </c>
      <c r="H281" s="19">
        <f t="shared" si="10"/>
        <v>699816000</v>
      </c>
      <c r="J281" s="19">
        <v>281023000</v>
      </c>
      <c r="K281" t="b">
        <v>0</v>
      </c>
    </row>
    <row r="282" spans="1:11" x14ac:dyDescent="0.25">
      <c r="A282">
        <v>279</v>
      </c>
      <c r="B282" t="s">
        <v>527</v>
      </c>
      <c r="C282" s="2">
        <v>4971</v>
      </c>
      <c r="D282" s="2">
        <v>4873</v>
      </c>
      <c r="E282" s="2">
        <v>432271</v>
      </c>
      <c r="F282" s="2">
        <v>8902</v>
      </c>
      <c r="G282" s="19">
        <f t="shared" si="9"/>
        <v>432271000</v>
      </c>
      <c r="H282" s="19">
        <f t="shared" si="10"/>
        <v>432271000</v>
      </c>
      <c r="J282" s="19">
        <v>17660000</v>
      </c>
      <c r="K282" t="b">
        <v>1</v>
      </c>
    </row>
    <row r="283" spans="1:11" x14ac:dyDescent="0.25">
      <c r="A283">
        <v>280</v>
      </c>
      <c r="B283" t="s">
        <v>528</v>
      </c>
      <c r="C283" s="2">
        <v>6073</v>
      </c>
      <c r="D283" s="2">
        <v>5958</v>
      </c>
      <c r="E283" s="2">
        <v>401399</v>
      </c>
      <c r="F283" s="2">
        <v>10581</v>
      </c>
      <c r="G283" s="19">
        <f t="shared" si="9"/>
        <v>401399000</v>
      </c>
      <c r="H283" s="19">
        <f t="shared" si="10"/>
        <v>401399000</v>
      </c>
      <c r="J283" s="19">
        <v>15011000</v>
      </c>
      <c r="K283" t="b">
        <v>1</v>
      </c>
    </row>
    <row r="284" spans="1:11" x14ac:dyDescent="0.25">
      <c r="A284">
        <v>281</v>
      </c>
      <c r="B284" t="s">
        <v>529</v>
      </c>
      <c r="C284" s="2">
        <v>68733</v>
      </c>
      <c r="D284" s="2">
        <v>67041</v>
      </c>
      <c r="E284" s="2">
        <v>2966689</v>
      </c>
      <c r="F284" s="2">
        <v>123573</v>
      </c>
      <c r="G284" s="19">
        <f t="shared" si="9"/>
        <v>2966689000</v>
      </c>
      <c r="H284" s="19">
        <f t="shared" si="10"/>
        <v>2966689000</v>
      </c>
      <c r="J284" s="19">
        <v>74204000</v>
      </c>
      <c r="K284" t="b">
        <v>1</v>
      </c>
    </row>
    <row r="285" spans="1:11" x14ac:dyDescent="0.25">
      <c r="A285">
        <v>282</v>
      </c>
      <c r="B285" t="s">
        <v>530</v>
      </c>
      <c r="C285" s="2">
        <v>4299</v>
      </c>
      <c r="D285" s="2">
        <v>4231</v>
      </c>
      <c r="E285" s="2">
        <v>487890</v>
      </c>
      <c r="F285" s="2">
        <v>8108</v>
      </c>
      <c r="G285" s="19">
        <f t="shared" si="9"/>
        <v>487890000</v>
      </c>
      <c r="H285" s="19">
        <f t="shared" si="10"/>
        <v>487890000</v>
      </c>
      <c r="J285" s="19">
        <v>66892000</v>
      </c>
      <c r="K285" t="b">
        <v>1</v>
      </c>
    </row>
    <row r="286" spans="1:11" x14ac:dyDescent="0.25">
      <c r="A286">
        <v>283</v>
      </c>
      <c r="B286" t="s">
        <v>531</v>
      </c>
      <c r="C286">
        <v>856</v>
      </c>
      <c r="D286">
        <v>836</v>
      </c>
      <c r="E286" s="2">
        <v>136665</v>
      </c>
      <c r="F286" s="2">
        <v>1379</v>
      </c>
      <c r="G286" s="19">
        <f t="shared" si="9"/>
        <v>136665000</v>
      </c>
      <c r="H286" s="19">
        <f t="shared" si="10"/>
        <v>136665000</v>
      </c>
      <c r="J286" s="19">
        <v>36000000</v>
      </c>
      <c r="K286" t="b">
        <v>1</v>
      </c>
    </row>
    <row r="287" spans="1:11" x14ac:dyDescent="0.25">
      <c r="A287">
        <v>284</v>
      </c>
      <c r="B287" t="s">
        <v>532</v>
      </c>
      <c r="C287" s="2">
        <v>12665</v>
      </c>
      <c r="D287" s="2">
        <v>12428</v>
      </c>
      <c r="E287" s="2">
        <v>1361783</v>
      </c>
      <c r="F287" s="2">
        <v>22286</v>
      </c>
      <c r="G287" s="19">
        <f t="shared" si="9"/>
        <v>1361783000</v>
      </c>
      <c r="H287" s="19">
        <f t="shared" si="10"/>
        <v>1361783000</v>
      </c>
      <c r="J287" s="19">
        <v>162541000</v>
      </c>
      <c r="K287" t="b">
        <v>1</v>
      </c>
    </row>
    <row r="288" spans="1:11" x14ac:dyDescent="0.25">
      <c r="A288">
        <v>285</v>
      </c>
      <c r="B288" t="s">
        <v>533</v>
      </c>
      <c r="C288" s="2">
        <v>15356</v>
      </c>
      <c r="D288" s="2">
        <v>15053</v>
      </c>
      <c r="E288" s="2">
        <v>1209344</v>
      </c>
      <c r="F288" s="2">
        <v>27244</v>
      </c>
      <c r="G288" s="19">
        <f t="shared" si="9"/>
        <v>1209344000</v>
      </c>
      <c r="H288" s="19">
        <f t="shared" si="10"/>
        <v>1209344000</v>
      </c>
      <c r="J288" s="19">
        <v>86650000</v>
      </c>
      <c r="K288" t="b">
        <v>1</v>
      </c>
    </row>
    <row r="289" spans="1:11" x14ac:dyDescent="0.25">
      <c r="A289">
        <v>286</v>
      </c>
      <c r="B289" t="s">
        <v>534</v>
      </c>
      <c r="C289" s="2">
        <v>3556</v>
      </c>
      <c r="D289" s="2">
        <v>3501</v>
      </c>
      <c r="E289" s="2">
        <v>681975</v>
      </c>
      <c r="F289" s="2">
        <v>7360</v>
      </c>
      <c r="G289" s="19">
        <f t="shared" si="9"/>
        <v>681975000</v>
      </c>
      <c r="H289" s="19">
        <f t="shared" si="10"/>
        <v>681975000</v>
      </c>
      <c r="J289" s="19">
        <v>89092000</v>
      </c>
      <c r="K289" t="b">
        <v>1</v>
      </c>
    </row>
    <row r="290" spans="1:11" x14ac:dyDescent="0.25">
      <c r="A290">
        <v>287</v>
      </c>
      <c r="B290" t="s">
        <v>535</v>
      </c>
      <c r="C290" s="2">
        <v>5150</v>
      </c>
      <c r="D290" s="2">
        <v>5039</v>
      </c>
      <c r="E290" s="2">
        <v>566771</v>
      </c>
      <c r="F290" s="2">
        <v>9903</v>
      </c>
      <c r="G290" s="19">
        <f t="shared" si="9"/>
        <v>566771000</v>
      </c>
      <c r="H290" s="19">
        <f t="shared" si="10"/>
        <v>566771000</v>
      </c>
      <c r="J290" s="19">
        <v>66335000</v>
      </c>
      <c r="K290" t="b">
        <v>1</v>
      </c>
    </row>
    <row r="291" spans="1:11" x14ac:dyDescent="0.25">
      <c r="A291">
        <v>288</v>
      </c>
      <c r="B291" t="s">
        <v>536</v>
      </c>
      <c r="C291" s="2">
        <v>8565</v>
      </c>
      <c r="D291" s="2">
        <v>8414</v>
      </c>
      <c r="E291" s="2">
        <v>2949482</v>
      </c>
      <c r="F291" s="2">
        <v>19451</v>
      </c>
      <c r="G291" s="19">
        <f t="shared" si="9"/>
        <v>2949482000</v>
      </c>
      <c r="H291" s="19">
        <f t="shared" si="10"/>
        <v>2949482000</v>
      </c>
      <c r="J291" s="19">
        <v>654846000</v>
      </c>
      <c r="K291" t="b">
        <v>1</v>
      </c>
    </row>
    <row r="292" spans="1:11" x14ac:dyDescent="0.25">
      <c r="A292">
        <v>289</v>
      </c>
      <c r="B292" t="s">
        <v>537</v>
      </c>
      <c r="C292" s="2">
        <v>1943</v>
      </c>
      <c r="D292" s="2">
        <v>1901</v>
      </c>
      <c r="E292" s="2">
        <v>218466</v>
      </c>
      <c r="F292" s="2">
        <v>3015</v>
      </c>
      <c r="G292" s="19">
        <f t="shared" si="9"/>
        <v>218466000</v>
      </c>
      <c r="H292" s="19">
        <f t="shared" si="10"/>
        <v>218466000</v>
      </c>
      <c r="J292" s="19">
        <v>103458000</v>
      </c>
      <c r="K292" t="b">
        <v>1</v>
      </c>
    </row>
    <row r="293" spans="1:11" x14ac:dyDescent="0.25">
      <c r="A293">
        <v>290</v>
      </c>
      <c r="B293" t="s">
        <v>538</v>
      </c>
      <c r="C293" s="2">
        <v>4901</v>
      </c>
      <c r="D293" s="2">
        <v>4836</v>
      </c>
      <c r="E293" s="2">
        <v>632811</v>
      </c>
      <c r="F293" s="2">
        <v>9558</v>
      </c>
      <c r="G293" s="19">
        <f t="shared" si="9"/>
        <v>632811000</v>
      </c>
      <c r="H293" s="19">
        <f t="shared" si="10"/>
        <v>632811000</v>
      </c>
      <c r="J293" s="19">
        <v>80305000</v>
      </c>
      <c r="K293" t="b">
        <v>1</v>
      </c>
    </row>
    <row r="294" spans="1:11" x14ac:dyDescent="0.25">
      <c r="A294">
        <v>291</v>
      </c>
      <c r="B294" t="s">
        <v>539</v>
      </c>
      <c r="C294" s="2">
        <v>7521</v>
      </c>
      <c r="D294" s="2">
        <v>7368</v>
      </c>
      <c r="E294" s="2">
        <v>1425100</v>
      </c>
      <c r="F294" s="2">
        <v>14485</v>
      </c>
      <c r="G294" s="19">
        <f t="shared" si="9"/>
        <v>1425100000</v>
      </c>
      <c r="H294" s="19">
        <f t="shared" si="10"/>
        <v>1425100000</v>
      </c>
      <c r="J294" s="19">
        <v>268503000</v>
      </c>
      <c r="K294" t="b">
        <v>1</v>
      </c>
    </row>
    <row r="295" spans="1:11" x14ac:dyDescent="0.25">
      <c r="A295">
        <v>292</v>
      </c>
      <c r="B295" t="s">
        <v>540</v>
      </c>
      <c r="C295" s="2">
        <v>8857</v>
      </c>
      <c r="D295" s="2">
        <v>8645</v>
      </c>
      <c r="E295" s="2">
        <v>701473</v>
      </c>
      <c r="F295" s="2">
        <v>16156</v>
      </c>
      <c r="G295" s="19">
        <f t="shared" si="9"/>
        <v>701473000</v>
      </c>
      <c r="H295" s="19">
        <f t="shared" si="10"/>
        <v>701473000</v>
      </c>
      <c r="J295" s="19">
        <v>44530000</v>
      </c>
      <c r="K295" t="b">
        <v>1</v>
      </c>
    </row>
    <row r="296" spans="1:11" x14ac:dyDescent="0.25">
      <c r="A296">
        <v>293</v>
      </c>
      <c r="B296" t="s">
        <v>541</v>
      </c>
      <c r="C296" s="2">
        <v>30194</v>
      </c>
      <c r="D296" s="2">
        <v>29505</v>
      </c>
      <c r="E296" s="2">
        <v>1823898</v>
      </c>
      <c r="F296" s="2">
        <v>52949</v>
      </c>
      <c r="G296" s="19">
        <f t="shared" si="9"/>
        <v>1823898000</v>
      </c>
      <c r="H296" s="19">
        <f t="shared" si="10"/>
        <v>1823898000</v>
      </c>
      <c r="J296" s="19">
        <v>80115000</v>
      </c>
      <c r="K296" t="b">
        <v>1</v>
      </c>
    </row>
    <row r="297" spans="1:11" x14ac:dyDescent="0.25">
      <c r="A297">
        <v>294</v>
      </c>
      <c r="B297" t="s">
        <v>542</v>
      </c>
      <c r="C297" s="2">
        <v>4064</v>
      </c>
      <c r="D297" s="2">
        <v>3963</v>
      </c>
      <c r="E297" s="2">
        <v>270698</v>
      </c>
      <c r="F297" s="2">
        <v>7497</v>
      </c>
      <c r="G297" s="19">
        <f t="shared" si="9"/>
        <v>270698000</v>
      </c>
      <c r="H297" s="19">
        <f t="shared" si="10"/>
        <v>270698000</v>
      </c>
      <c r="J297" s="19">
        <v>16744000</v>
      </c>
      <c r="K297" t="b">
        <v>1</v>
      </c>
    </row>
    <row r="298" spans="1:11" x14ac:dyDescent="0.25">
      <c r="A298">
        <v>295</v>
      </c>
      <c r="B298" t="s">
        <v>543</v>
      </c>
      <c r="C298" s="2">
        <v>16424</v>
      </c>
      <c r="D298" s="2">
        <v>16164</v>
      </c>
      <c r="E298" s="2">
        <v>1596013</v>
      </c>
      <c r="F298" s="2">
        <v>29527</v>
      </c>
      <c r="G298" s="19">
        <f t="shared" si="9"/>
        <v>1596013000</v>
      </c>
      <c r="H298" s="19">
        <f t="shared" si="10"/>
        <v>1596013000</v>
      </c>
      <c r="J298" s="19">
        <v>114441000</v>
      </c>
      <c r="K298" t="b">
        <v>1</v>
      </c>
    </row>
    <row r="299" spans="1:11" x14ac:dyDescent="0.25">
      <c r="A299">
        <v>296</v>
      </c>
      <c r="B299" s="33" t="s">
        <v>544</v>
      </c>
      <c r="C299" s="34">
        <v>4371</v>
      </c>
      <c r="D299" s="34">
        <v>4282</v>
      </c>
      <c r="E299" s="34">
        <v>395231</v>
      </c>
      <c r="F299" s="34">
        <v>7281</v>
      </c>
      <c r="G299" s="19">
        <f t="shared" si="9"/>
        <v>395231000</v>
      </c>
      <c r="H299" s="19">
        <v>151491720</v>
      </c>
      <c r="I299" t="s">
        <v>610</v>
      </c>
      <c r="J299" s="19">
        <v>20909838.75</v>
      </c>
      <c r="K299" t="b">
        <v>1</v>
      </c>
    </row>
    <row r="300" spans="1:11" x14ac:dyDescent="0.25">
      <c r="A300">
        <v>297</v>
      </c>
      <c r="B300" t="s">
        <v>545</v>
      </c>
      <c r="C300">
        <v>192</v>
      </c>
      <c r="D300">
        <v>190</v>
      </c>
      <c r="E300" s="2">
        <v>15044</v>
      </c>
      <c r="F300">
        <v>331</v>
      </c>
      <c r="G300" s="19">
        <f t="shared" si="9"/>
        <v>15044000</v>
      </c>
      <c r="H300" s="19">
        <f t="shared" ref="H300:H342" si="11">G300</f>
        <v>15044000</v>
      </c>
      <c r="J300" s="19">
        <v>1515000</v>
      </c>
      <c r="K300" t="b">
        <v>1</v>
      </c>
    </row>
    <row r="301" spans="1:11" x14ac:dyDescent="0.25">
      <c r="A301">
        <v>298</v>
      </c>
      <c r="B301" t="s">
        <v>546</v>
      </c>
      <c r="C301" s="2">
        <v>3070</v>
      </c>
      <c r="D301" s="2">
        <v>3023</v>
      </c>
      <c r="E301" s="2">
        <v>632430</v>
      </c>
      <c r="F301" s="2">
        <v>6514</v>
      </c>
      <c r="G301" s="19">
        <f t="shared" si="9"/>
        <v>632430000</v>
      </c>
      <c r="H301" s="19">
        <f t="shared" si="11"/>
        <v>632430000</v>
      </c>
      <c r="J301" s="19">
        <v>110566000</v>
      </c>
      <c r="K301" t="b">
        <v>1</v>
      </c>
    </row>
    <row r="302" spans="1:11" x14ac:dyDescent="0.25">
      <c r="A302">
        <v>299</v>
      </c>
      <c r="B302" t="s">
        <v>547</v>
      </c>
      <c r="C302" s="2">
        <v>4603</v>
      </c>
      <c r="D302" s="2">
        <v>4507</v>
      </c>
      <c r="E302" s="2">
        <v>374488</v>
      </c>
      <c r="F302" s="2">
        <v>8784</v>
      </c>
      <c r="G302" s="19">
        <f t="shared" si="9"/>
        <v>374488000</v>
      </c>
      <c r="H302" s="19">
        <f t="shared" si="11"/>
        <v>374488000</v>
      </c>
      <c r="J302" s="19">
        <v>10209000</v>
      </c>
      <c r="K302" t="b">
        <v>1</v>
      </c>
    </row>
    <row r="303" spans="1:11" x14ac:dyDescent="0.25">
      <c r="A303">
        <v>300</v>
      </c>
      <c r="B303" t="s">
        <v>548</v>
      </c>
      <c r="C303" s="2">
        <v>1393</v>
      </c>
      <c r="D303" s="2">
        <v>1361</v>
      </c>
      <c r="E303" s="2">
        <v>149712</v>
      </c>
      <c r="F303" s="2">
        <v>2173</v>
      </c>
      <c r="G303" s="19">
        <f t="shared" si="9"/>
        <v>149712000</v>
      </c>
      <c r="H303" s="19">
        <f t="shared" si="11"/>
        <v>149712000</v>
      </c>
      <c r="J303" s="19">
        <v>27489000</v>
      </c>
      <c r="K303" t="b">
        <v>1</v>
      </c>
    </row>
    <row r="304" spans="1:11" x14ac:dyDescent="0.25">
      <c r="A304">
        <v>301</v>
      </c>
      <c r="B304" t="s">
        <v>549</v>
      </c>
      <c r="C304" s="2">
        <v>6659</v>
      </c>
      <c r="D304" s="2">
        <v>6554</v>
      </c>
      <c r="E304" s="2">
        <v>692658</v>
      </c>
      <c r="F304" s="2">
        <v>12504</v>
      </c>
      <c r="G304" s="19">
        <f t="shared" si="9"/>
        <v>692658000</v>
      </c>
      <c r="H304" s="19">
        <f t="shared" si="11"/>
        <v>692658000</v>
      </c>
      <c r="J304" s="19">
        <v>83305000</v>
      </c>
      <c r="K304" t="b">
        <v>1</v>
      </c>
    </row>
    <row r="305" spans="1:11" x14ac:dyDescent="0.25">
      <c r="A305">
        <v>302</v>
      </c>
      <c r="B305" t="s">
        <v>550</v>
      </c>
      <c r="C305">
        <v>110</v>
      </c>
      <c r="D305">
        <v>108</v>
      </c>
      <c r="E305" s="2">
        <v>17292</v>
      </c>
      <c r="F305">
        <v>182</v>
      </c>
      <c r="G305" s="19">
        <f t="shared" si="9"/>
        <v>17292000</v>
      </c>
      <c r="H305" s="19">
        <f t="shared" si="11"/>
        <v>17292000</v>
      </c>
      <c r="J305" s="19">
        <v>8391000</v>
      </c>
      <c r="K305" t="b">
        <v>1</v>
      </c>
    </row>
    <row r="306" spans="1:11" x14ac:dyDescent="0.25">
      <c r="A306">
        <v>303</v>
      </c>
      <c r="B306" t="s">
        <v>551</v>
      </c>
      <c r="C306" s="2">
        <v>4021</v>
      </c>
      <c r="D306" s="2">
        <v>3961</v>
      </c>
      <c r="E306" s="2">
        <v>559842</v>
      </c>
      <c r="F306" s="2">
        <v>8099</v>
      </c>
      <c r="G306" s="19">
        <f t="shared" si="9"/>
        <v>559842000</v>
      </c>
      <c r="H306" s="19">
        <f t="shared" si="11"/>
        <v>559842000</v>
      </c>
      <c r="J306" s="19">
        <v>69102000</v>
      </c>
      <c r="K306" t="b">
        <v>1</v>
      </c>
    </row>
    <row r="307" spans="1:11" x14ac:dyDescent="0.25">
      <c r="A307">
        <v>304</v>
      </c>
      <c r="B307" t="s">
        <v>552</v>
      </c>
      <c r="C307" s="2">
        <v>7627</v>
      </c>
      <c r="D307" s="2">
        <v>7478</v>
      </c>
      <c r="E307" s="2">
        <v>654411</v>
      </c>
      <c r="F307" s="2">
        <v>14126</v>
      </c>
      <c r="G307" s="19">
        <f t="shared" si="9"/>
        <v>654411000</v>
      </c>
      <c r="H307" s="19">
        <f t="shared" si="11"/>
        <v>654411000</v>
      </c>
      <c r="J307" s="19">
        <v>31286000</v>
      </c>
      <c r="K307" t="b">
        <v>1</v>
      </c>
    </row>
    <row r="308" spans="1:11" x14ac:dyDescent="0.25">
      <c r="A308">
        <v>305</v>
      </c>
      <c r="B308" t="s">
        <v>553</v>
      </c>
      <c r="C308" s="2">
        <v>14143</v>
      </c>
      <c r="D308" s="2">
        <v>13911</v>
      </c>
      <c r="E308" s="2">
        <v>1677243</v>
      </c>
      <c r="F308" s="2">
        <v>26049</v>
      </c>
      <c r="G308" s="19">
        <f t="shared" si="9"/>
        <v>1677243000</v>
      </c>
      <c r="H308" s="19">
        <f t="shared" si="11"/>
        <v>1677243000</v>
      </c>
      <c r="J308" s="19">
        <v>178566000</v>
      </c>
      <c r="K308" t="b">
        <v>1</v>
      </c>
    </row>
    <row r="309" spans="1:11" x14ac:dyDescent="0.25">
      <c r="A309">
        <v>306</v>
      </c>
      <c r="B309" t="s">
        <v>554</v>
      </c>
      <c r="C309">
        <v>862</v>
      </c>
      <c r="D309">
        <v>839</v>
      </c>
      <c r="E309" s="2">
        <v>52084</v>
      </c>
      <c r="F309" s="2">
        <v>1557</v>
      </c>
      <c r="G309" s="19">
        <f t="shared" si="9"/>
        <v>52084000</v>
      </c>
      <c r="H309" s="19">
        <f t="shared" si="11"/>
        <v>52084000</v>
      </c>
      <c r="J309" s="19">
        <v>1686000</v>
      </c>
      <c r="K309" t="b">
        <v>1</v>
      </c>
    </row>
    <row r="310" spans="1:11" x14ac:dyDescent="0.25">
      <c r="A310">
        <v>307</v>
      </c>
      <c r="B310" t="s">
        <v>555</v>
      </c>
      <c r="C310" s="2">
        <v>13339</v>
      </c>
      <c r="D310" s="2">
        <v>13130</v>
      </c>
      <c r="E310" s="2">
        <v>1890178</v>
      </c>
      <c r="F310" s="2">
        <v>26180</v>
      </c>
      <c r="G310" s="19">
        <f t="shared" si="9"/>
        <v>1890178000</v>
      </c>
      <c r="H310" s="19">
        <f t="shared" si="11"/>
        <v>1890178000</v>
      </c>
      <c r="J310" s="19">
        <v>242982000</v>
      </c>
      <c r="K310" t="b">
        <v>1</v>
      </c>
    </row>
    <row r="311" spans="1:11" x14ac:dyDescent="0.25">
      <c r="A311">
        <v>308</v>
      </c>
      <c r="B311" t="s">
        <v>556</v>
      </c>
      <c r="C311" s="2">
        <v>31009</v>
      </c>
      <c r="D311" s="2">
        <v>30498</v>
      </c>
      <c r="E311" s="2">
        <v>3212439</v>
      </c>
      <c r="F311" s="2">
        <v>50781</v>
      </c>
      <c r="G311" s="19">
        <f t="shared" si="9"/>
        <v>3212439000</v>
      </c>
      <c r="H311" s="19">
        <f t="shared" si="11"/>
        <v>3212439000</v>
      </c>
      <c r="J311" s="19">
        <v>427750000</v>
      </c>
      <c r="K311" t="b">
        <v>1</v>
      </c>
    </row>
    <row r="312" spans="1:11" x14ac:dyDescent="0.25">
      <c r="A312">
        <v>309</v>
      </c>
      <c r="B312" t="s">
        <v>557</v>
      </c>
      <c r="C312" s="2">
        <v>5030</v>
      </c>
      <c r="D312" s="2">
        <v>4905</v>
      </c>
      <c r="E312" s="2">
        <v>275079</v>
      </c>
      <c r="F312" s="2">
        <v>8859</v>
      </c>
      <c r="G312" s="19">
        <f t="shared" si="9"/>
        <v>275079000</v>
      </c>
      <c r="H312" s="19">
        <f t="shared" si="11"/>
        <v>275079000</v>
      </c>
      <c r="J312" s="19">
        <v>10223000</v>
      </c>
      <c r="K312" t="b">
        <v>1</v>
      </c>
    </row>
    <row r="313" spans="1:11" x14ac:dyDescent="0.25">
      <c r="A313">
        <v>310</v>
      </c>
      <c r="B313" t="s">
        <v>558</v>
      </c>
      <c r="C313" s="2">
        <v>11506</v>
      </c>
      <c r="D313" s="2">
        <v>11205</v>
      </c>
      <c r="E313" s="2">
        <v>735781</v>
      </c>
      <c r="F313" s="2">
        <v>19185</v>
      </c>
      <c r="G313" s="19">
        <f t="shared" si="9"/>
        <v>735781000</v>
      </c>
      <c r="H313" s="19">
        <f t="shared" si="11"/>
        <v>735781000</v>
      </c>
      <c r="J313" s="19">
        <v>61987000</v>
      </c>
      <c r="K313" t="b">
        <v>1</v>
      </c>
    </row>
    <row r="314" spans="1:11" x14ac:dyDescent="0.25">
      <c r="A314">
        <v>311</v>
      </c>
      <c r="B314" t="s">
        <v>559</v>
      </c>
      <c r="C314" s="2">
        <v>2046</v>
      </c>
      <c r="D314" s="2">
        <v>2003</v>
      </c>
      <c r="E314" s="2">
        <v>117140</v>
      </c>
      <c r="F314" s="2">
        <v>3638</v>
      </c>
      <c r="G314" s="19">
        <f t="shared" si="9"/>
        <v>117140000</v>
      </c>
      <c r="H314" s="19">
        <f t="shared" si="11"/>
        <v>117140000</v>
      </c>
      <c r="J314" s="19">
        <v>2947000</v>
      </c>
      <c r="K314" t="b">
        <v>1</v>
      </c>
    </row>
    <row r="315" spans="1:11" x14ac:dyDescent="0.25">
      <c r="A315">
        <v>312</v>
      </c>
      <c r="B315" t="s">
        <v>560</v>
      </c>
      <c r="C315">
        <v>378</v>
      </c>
      <c r="D315">
        <v>371</v>
      </c>
      <c r="E315" s="2">
        <v>21868</v>
      </c>
      <c r="F315">
        <v>632</v>
      </c>
      <c r="G315" s="19">
        <f t="shared" si="9"/>
        <v>21868000</v>
      </c>
      <c r="H315" s="19">
        <f t="shared" si="11"/>
        <v>21868000</v>
      </c>
      <c r="J315" s="19">
        <v>2708000</v>
      </c>
      <c r="K315" t="b">
        <v>1</v>
      </c>
    </row>
    <row r="316" spans="1:11" x14ac:dyDescent="0.25">
      <c r="A316">
        <v>313</v>
      </c>
      <c r="B316" t="s">
        <v>561</v>
      </c>
      <c r="C316">
        <v>236</v>
      </c>
      <c r="D316">
        <v>231</v>
      </c>
      <c r="E316" s="2">
        <v>17292</v>
      </c>
      <c r="F316">
        <v>438</v>
      </c>
      <c r="G316" s="19">
        <f t="shared" si="9"/>
        <v>17292000</v>
      </c>
      <c r="H316" s="19">
        <f t="shared" si="11"/>
        <v>17292000</v>
      </c>
      <c r="J316" s="19">
        <v>-20544000</v>
      </c>
      <c r="K316" t="b">
        <v>1</v>
      </c>
    </row>
    <row r="317" spans="1:11" x14ac:dyDescent="0.25">
      <c r="A317">
        <v>314</v>
      </c>
      <c r="B317" t="s">
        <v>562</v>
      </c>
      <c r="C317" s="2">
        <v>19190</v>
      </c>
      <c r="D317" s="2">
        <v>18898</v>
      </c>
      <c r="E317" s="2">
        <v>2188001</v>
      </c>
      <c r="F317" s="2">
        <v>30906</v>
      </c>
      <c r="G317" s="19">
        <f t="shared" si="9"/>
        <v>2188001000</v>
      </c>
      <c r="H317" s="19">
        <f t="shared" si="11"/>
        <v>2188001000</v>
      </c>
      <c r="J317" s="19">
        <v>275393000</v>
      </c>
      <c r="K317" t="b">
        <v>1</v>
      </c>
    </row>
    <row r="318" spans="1:11" x14ac:dyDescent="0.25">
      <c r="A318">
        <v>315</v>
      </c>
      <c r="B318" t="s">
        <v>563</v>
      </c>
      <c r="C318" s="2">
        <v>6642</v>
      </c>
      <c r="D318" s="2">
        <v>6513</v>
      </c>
      <c r="E318" s="2">
        <v>3111517</v>
      </c>
      <c r="F318" s="2">
        <v>14399</v>
      </c>
      <c r="G318" s="19">
        <f t="shared" si="9"/>
        <v>3111517000</v>
      </c>
      <c r="H318" s="19">
        <f t="shared" si="11"/>
        <v>3111517000</v>
      </c>
      <c r="J318" s="19">
        <v>672392000</v>
      </c>
      <c r="K318" t="b">
        <v>1</v>
      </c>
    </row>
    <row r="319" spans="1:11" x14ac:dyDescent="0.25">
      <c r="A319">
        <v>316</v>
      </c>
      <c r="B319" t="s">
        <v>564</v>
      </c>
      <c r="C319" s="2">
        <v>9142</v>
      </c>
      <c r="D319" s="2">
        <v>8948</v>
      </c>
      <c r="E319" s="2">
        <v>626322</v>
      </c>
      <c r="F319" s="2">
        <v>15589</v>
      </c>
      <c r="G319" s="19">
        <f t="shared" si="9"/>
        <v>626322000</v>
      </c>
      <c r="H319" s="19">
        <f t="shared" si="11"/>
        <v>626322000</v>
      </c>
      <c r="J319" s="19">
        <v>74666000</v>
      </c>
      <c r="K319" t="b">
        <v>1</v>
      </c>
    </row>
    <row r="320" spans="1:11" x14ac:dyDescent="0.25">
      <c r="A320">
        <v>317</v>
      </c>
      <c r="B320" t="s">
        <v>565</v>
      </c>
      <c r="C320" s="2">
        <v>11833</v>
      </c>
      <c r="D320" s="2">
        <v>11557</v>
      </c>
      <c r="E320" s="2">
        <v>10216671</v>
      </c>
      <c r="F320" s="2">
        <v>26304</v>
      </c>
      <c r="G320" s="19">
        <f t="shared" si="9"/>
        <v>10216671000</v>
      </c>
      <c r="H320" s="19">
        <f t="shared" si="11"/>
        <v>10216671000</v>
      </c>
      <c r="J320" s="19">
        <v>3295006000</v>
      </c>
      <c r="K320" t="b">
        <v>1</v>
      </c>
    </row>
    <row r="321" spans="1:11" x14ac:dyDescent="0.25">
      <c r="A321">
        <v>318</v>
      </c>
      <c r="B321" t="s">
        <v>566</v>
      </c>
      <c r="C321" s="2">
        <v>2041</v>
      </c>
      <c r="D321" s="2">
        <v>1983</v>
      </c>
      <c r="E321" s="2">
        <v>200215</v>
      </c>
      <c r="F321" s="2">
        <v>3232</v>
      </c>
      <c r="G321" s="19">
        <f t="shared" si="9"/>
        <v>200215000</v>
      </c>
      <c r="H321" s="19">
        <f t="shared" si="11"/>
        <v>200215000</v>
      </c>
      <c r="J321" s="19">
        <v>9547000</v>
      </c>
      <c r="K321" t="b">
        <v>1</v>
      </c>
    </row>
    <row r="322" spans="1:11" x14ac:dyDescent="0.25">
      <c r="A322">
        <v>319</v>
      </c>
      <c r="B322" t="s">
        <v>567</v>
      </c>
      <c r="C322">
        <v>443</v>
      </c>
      <c r="D322">
        <v>414</v>
      </c>
      <c r="E322" s="2">
        <v>21091</v>
      </c>
      <c r="F322">
        <v>741</v>
      </c>
      <c r="G322" s="19">
        <f t="shared" si="9"/>
        <v>21091000</v>
      </c>
      <c r="H322" s="19">
        <f t="shared" si="11"/>
        <v>21091000</v>
      </c>
      <c r="J322" s="19">
        <v>689000</v>
      </c>
      <c r="K322" t="b">
        <v>1</v>
      </c>
    </row>
    <row r="323" spans="1:11" x14ac:dyDescent="0.25">
      <c r="A323">
        <v>320</v>
      </c>
      <c r="B323" t="s">
        <v>568</v>
      </c>
      <c r="C323" s="2">
        <v>1841</v>
      </c>
      <c r="D323" s="2">
        <v>1810</v>
      </c>
      <c r="E323" s="2">
        <v>535268</v>
      </c>
      <c r="F323" s="2">
        <v>3846</v>
      </c>
      <c r="G323" s="19">
        <f t="shared" si="9"/>
        <v>535268000</v>
      </c>
      <c r="H323" s="19">
        <f t="shared" si="11"/>
        <v>535268000</v>
      </c>
      <c r="J323" s="19">
        <v>124557000</v>
      </c>
      <c r="K323" t="b">
        <v>1</v>
      </c>
    </row>
    <row r="324" spans="1:11" x14ac:dyDescent="0.25">
      <c r="A324">
        <v>321</v>
      </c>
      <c r="B324" t="s">
        <v>576</v>
      </c>
      <c r="C324" s="2">
        <v>9869</v>
      </c>
      <c r="D324" s="2">
        <v>9711</v>
      </c>
      <c r="E324" s="2">
        <v>1735793</v>
      </c>
      <c r="F324" s="2">
        <v>20476</v>
      </c>
      <c r="G324" s="19">
        <f t="shared" ref="G324:G358" si="12">E324*1000</f>
        <v>1735793000</v>
      </c>
      <c r="H324" s="19">
        <f t="shared" si="11"/>
        <v>1735793000</v>
      </c>
      <c r="J324" s="19">
        <v>1426898000</v>
      </c>
      <c r="K324" t="b">
        <v>0</v>
      </c>
    </row>
    <row r="325" spans="1:11" x14ac:dyDescent="0.25">
      <c r="A325">
        <v>322</v>
      </c>
      <c r="B325" t="s">
        <v>569</v>
      </c>
      <c r="C325" s="2">
        <v>3822</v>
      </c>
      <c r="D325" s="2">
        <v>3765</v>
      </c>
      <c r="E325" s="2">
        <v>352562</v>
      </c>
      <c r="F325" s="2">
        <v>6936</v>
      </c>
      <c r="G325" s="19">
        <f t="shared" si="12"/>
        <v>352562000</v>
      </c>
      <c r="H325" s="19">
        <f t="shared" si="11"/>
        <v>352562000</v>
      </c>
      <c r="J325" s="19">
        <v>39685000</v>
      </c>
      <c r="K325" t="b">
        <v>0</v>
      </c>
    </row>
    <row r="326" spans="1:11" x14ac:dyDescent="0.25">
      <c r="A326">
        <v>323</v>
      </c>
      <c r="B326" t="s">
        <v>570</v>
      </c>
      <c r="C326" s="2">
        <v>3939</v>
      </c>
      <c r="D326" s="2">
        <v>3867</v>
      </c>
      <c r="E326" s="2">
        <v>341590</v>
      </c>
      <c r="F326" s="2">
        <v>7325</v>
      </c>
      <c r="G326" s="19">
        <f t="shared" si="12"/>
        <v>341590000</v>
      </c>
      <c r="H326" s="19">
        <f t="shared" si="11"/>
        <v>341590000</v>
      </c>
      <c r="J326" s="19">
        <v>186764000</v>
      </c>
      <c r="K326" t="b">
        <v>0</v>
      </c>
    </row>
    <row r="327" spans="1:11" x14ac:dyDescent="0.25">
      <c r="A327">
        <v>324</v>
      </c>
      <c r="B327" t="s">
        <v>571</v>
      </c>
      <c r="C327" s="2">
        <v>2232</v>
      </c>
      <c r="D327" s="2">
        <v>2188</v>
      </c>
      <c r="E327" s="2">
        <v>171143</v>
      </c>
      <c r="F327" s="2">
        <v>3966</v>
      </c>
      <c r="G327" s="19">
        <f t="shared" si="12"/>
        <v>171143000</v>
      </c>
      <c r="H327" s="19">
        <f t="shared" si="11"/>
        <v>171143000</v>
      </c>
      <c r="J327" s="19">
        <v>-182372000</v>
      </c>
      <c r="K327" t="b">
        <v>0</v>
      </c>
    </row>
    <row r="328" spans="1:11" x14ac:dyDescent="0.25">
      <c r="A328">
        <v>325</v>
      </c>
      <c r="B328" t="s">
        <v>577</v>
      </c>
      <c r="C328" s="2">
        <v>19295</v>
      </c>
      <c r="D328" s="2">
        <v>18860</v>
      </c>
      <c r="E328" s="2">
        <v>1392811</v>
      </c>
      <c r="F328" s="2">
        <v>34660</v>
      </c>
      <c r="G328" s="19">
        <f t="shared" si="12"/>
        <v>1392811000</v>
      </c>
      <c r="H328" s="19">
        <f t="shared" si="11"/>
        <v>1392811000</v>
      </c>
      <c r="J328" s="19">
        <v>458351000</v>
      </c>
      <c r="K328" t="b">
        <v>0</v>
      </c>
    </row>
    <row r="329" spans="1:11" x14ac:dyDescent="0.25">
      <c r="A329">
        <v>326</v>
      </c>
      <c r="B329" t="s">
        <v>578</v>
      </c>
      <c r="C329" s="2">
        <v>12111</v>
      </c>
      <c r="D329" s="2">
        <v>11923</v>
      </c>
      <c r="E329" s="2">
        <v>2014741</v>
      </c>
      <c r="F329" s="2">
        <v>26044</v>
      </c>
      <c r="G329" s="19">
        <f t="shared" si="12"/>
        <v>2014741000</v>
      </c>
      <c r="H329" s="19">
        <f t="shared" si="11"/>
        <v>2014741000</v>
      </c>
      <c r="J329" s="19">
        <v>1927389000</v>
      </c>
      <c r="K329" t="b">
        <v>0</v>
      </c>
    </row>
    <row r="330" spans="1:11" x14ac:dyDescent="0.25">
      <c r="A330">
        <v>327</v>
      </c>
      <c r="B330" t="s">
        <v>579</v>
      </c>
      <c r="C330">
        <v>862</v>
      </c>
      <c r="D330">
        <v>835</v>
      </c>
      <c r="E330" s="2">
        <v>80199</v>
      </c>
      <c r="F330" s="2">
        <v>1558</v>
      </c>
      <c r="G330" s="19">
        <f t="shared" si="12"/>
        <v>80199000</v>
      </c>
      <c r="H330" s="19">
        <f t="shared" si="11"/>
        <v>80199000</v>
      </c>
      <c r="J330" s="19">
        <v>-70969000</v>
      </c>
      <c r="K330" t="b">
        <v>0</v>
      </c>
    </row>
    <row r="331" spans="1:11" x14ac:dyDescent="0.25">
      <c r="A331">
        <v>328</v>
      </c>
      <c r="B331" t="s">
        <v>580</v>
      </c>
      <c r="C331" s="2">
        <v>4259</v>
      </c>
      <c r="D331" s="2">
        <v>4175</v>
      </c>
      <c r="E331" s="2">
        <v>404588</v>
      </c>
      <c r="F331" s="2">
        <v>8316</v>
      </c>
      <c r="G331" s="19">
        <f t="shared" si="12"/>
        <v>404588000</v>
      </c>
      <c r="H331" s="19">
        <f t="shared" si="11"/>
        <v>404588000</v>
      </c>
      <c r="J331" s="19">
        <v>-931670000</v>
      </c>
      <c r="K331" t="b">
        <v>0</v>
      </c>
    </row>
    <row r="332" spans="1:11" x14ac:dyDescent="0.25">
      <c r="A332">
        <v>329</v>
      </c>
      <c r="B332" t="s">
        <v>572</v>
      </c>
      <c r="C332" s="2">
        <v>2323</v>
      </c>
      <c r="D332" s="2">
        <v>2281</v>
      </c>
      <c r="E332" s="2">
        <v>429457</v>
      </c>
      <c r="F332" s="2">
        <v>4645</v>
      </c>
      <c r="G332" s="19">
        <f t="shared" si="12"/>
        <v>429457000</v>
      </c>
      <c r="H332" s="19">
        <f t="shared" si="11"/>
        <v>429457000</v>
      </c>
      <c r="J332" s="19">
        <v>-903022000</v>
      </c>
      <c r="K332" t="b">
        <v>0</v>
      </c>
    </row>
    <row r="333" spans="1:11" x14ac:dyDescent="0.25">
      <c r="A333">
        <v>330</v>
      </c>
      <c r="B333" t="s">
        <v>581</v>
      </c>
      <c r="C333" s="2">
        <v>5116</v>
      </c>
      <c r="D333" s="2">
        <v>4977</v>
      </c>
      <c r="E333" s="2">
        <v>6431334</v>
      </c>
      <c r="F333" s="2">
        <v>11292</v>
      </c>
      <c r="G333" s="19">
        <f t="shared" si="12"/>
        <v>6431334000</v>
      </c>
      <c r="H333" s="19">
        <f t="shared" si="11"/>
        <v>6431334000</v>
      </c>
      <c r="J333" s="19">
        <v>4659003000</v>
      </c>
      <c r="K333" t="b">
        <v>0</v>
      </c>
    </row>
    <row r="334" spans="1:11" x14ac:dyDescent="0.25">
      <c r="A334">
        <v>331</v>
      </c>
      <c r="B334" t="s">
        <v>582</v>
      </c>
      <c r="C334" s="2">
        <v>9132</v>
      </c>
      <c r="D334" s="2">
        <v>8938</v>
      </c>
      <c r="E334" s="2">
        <v>931291</v>
      </c>
      <c r="F334" s="2">
        <v>16137</v>
      </c>
      <c r="G334" s="19">
        <f t="shared" si="12"/>
        <v>931291000</v>
      </c>
      <c r="H334" s="19">
        <f t="shared" si="11"/>
        <v>931291000</v>
      </c>
      <c r="J334" s="19">
        <v>848293000</v>
      </c>
      <c r="K334" t="b">
        <v>0</v>
      </c>
    </row>
    <row r="335" spans="1:11" x14ac:dyDescent="0.25">
      <c r="A335">
        <v>332</v>
      </c>
      <c r="B335" t="s">
        <v>573</v>
      </c>
      <c r="C335" s="2">
        <v>14274</v>
      </c>
      <c r="D335" s="2">
        <v>13971</v>
      </c>
      <c r="E335" s="2">
        <v>1037417</v>
      </c>
      <c r="F335" s="2">
        <v>25610</v>
      </c>
      <c r="G335" s="19">
        <f t="shared" si="12"/>
        <v>1037417000</v>
      </c>
      <c r="H335" s="19">
        <f t="shared" si="11"/>
        <v>1037417000</v>
      </c>
      <c r="J335" s="19">
        <v>677738000</v>
      </c>
      <c r="K335" t="b">
        <v>0</v>
      </c>
    </row>
    <row r="336" spans="1:11" x14ac:dyDescent="0.25">
      <c r="A336">
        <v>333</v>
      </c>
      <c r="B336" t="s">
        <v>574</v>
      </c>
      <c r="C336">
        <v>667</v>
      </c>
      <c r="D336">
        <v>657</v>
      </c>
      <c r="E336" s="2">
        <v>121284</v>
      </c>
      <c r="F336" s="2">
        <v>1155</v>
      </c>
      <c r="G336" s="19">
        <f t="shared" si="12"/>
        <v>121284000</v>
      </c>
      <c r="H336" s="19">
        <f t="shared" si="11"/>
        <v>121284000</v>
      </c>
      <c r="J336" s="19">
        <v>-4901190000</v>
      </c>
      <c r="K336" t="b">
        <v>0</v>
      </c>
    </row>
    <row r="337" spans="1:11" x14ac:dyDescent="0.25">
      <c r="A337">
        <v>334</v>
      </c>
      <c r="B337" t="s">
        <v>575</v>
      </c>
      <c r="C337" s="2">
        <v>1205</v>
      </c>
      <c r="D337" s="2">
        <v>1188</v>
      </c>
      <c r="E337" s="2">
        <v>158182</v>
      </c>
      <c r="F337" s="2">
        <v>2041</v>
      </c>
      <c r="G337" s="19">
        <f t="shared" si="12"/>
        <v>158182000</v>
      </c>
      <c r="H337" s="19">
        <f t="shared" si="11"/>
        <v>158182000</v>
      </c>
      <c r="J337" s="19">
        <v>-645842000</v>
      </c>
      <c r="K337" t="b">
        <v>0</v>
      </c>
    </row>
    <row r="338" spans="1:11" x14ac:dyDescent="0.25">
      <c r="A338">
        <v>335</v>
      </c>
      <c r="B338" t="s">
        <v>583</v>
      </c>
      <c r="C338" s="2">
        <v>7793</v>
      </c>
      <c r="D338" s="2">
        <v>7627</v>
      </c>
      <c r="E338" s="2">
        <v>2527880</v>
      </c>
      <c r="F338" s="2">
        <v>16673</v>
      </c>
      <c r="G338" s="19">
        <f t="shared" si="12"/>
        <v>2527880000</v>
      </c>
      <c r="H338" s="19">
        <f t="shared" si="11"/>
        <v>2527880000</v>
      </c>
      <c r="J338" s="19">
        <v>371088000</v>
      </c>
      <c r="K338" t="b">
        <v>1</v>
      </c>
    </row>
    <row r="339" spans="1:11" x14ac:dyDescent="0.25">
      <c r="A339">
        <v>336</v>
      </c>
      <c r="B339" t="s">
        <v>584</v>
      </c>
      <c r="C339" s="2">
        <v>30878</v>
      </c>
      <c r="D339" s="2">
        <v>30310</v>
      </c>
      <c r="E339" s="2">
        <v>2572553</v>
      </c>
      <c r="F339" s="2">
        <v>52494</v>
      </c>
      <c r="G339" s="19">
        <f t="shared" si="12"/>
        <v>2572553000</v>
      </c>
      <c r="H339" s="19">
        <f t="shared" si="11"/>
        <v>2572553000</v>
      </c>
      <c r="J339" s="19">
        <v>210765000</v>
      </c>
      <c r="K339" t="b">
        <v>1</v>
      </c>
    </row>
    <row r="340" spans="1:11" x14ac:dyDescent="0.25">
      <c r="A340">
        <v>337</v>
      </c>
      <c r="B340" t="s">
        <v>585</v>
      </c>
      <c r="C340">
        <v>456</v>
      </c>
      <c r="D340">
        <v>446</v>
      </c>
      <c r="E340" s="2">
        <v>42081</v>
      </c>
      <c r="F340">
        <v>795</v>
      </c>
      <c r="G340" s="19">
        <f t="shared" si="12"/>
        <v>42081000</v>
      </c>
      <c r="H340" s="19">
        <f t="shared" si="11"/>
        <v>42081000</v>
      </c>
      <c r="J340" s="19">
        <v>2731000</v>
      </c>
      <c r="K340" t="b">
        <v>1</v>
      </c>
    </row>
    <row r="341" spans="1:11" x14ac:dyDescent="0.25">
      <c r="A341">
        <v>338</v>
      </c>
      <c r="B341" t="s">
        <v>586</v>
      </c>
      <c r="C341" s="2">
        <v>8050</v>
      </c>
      <c r="D341" s="2">
        <v>7926</v>
      </c>
      <c r="E341" s="2">
        <v>581553</v>
      </c>
      <c r="F341" s="2">
        <v>14526</v>
      </c>
      <c r="G341" s="19">
        <f t="shared" si="12"/>
        <v>581553000</v>
      </c>
      <c r="H341" s="19">
        <f t="shared" si="11"/>
        <v>581553000</v>
      </c>
      <c r="J341" s="19">
        <v>27396000</v>
      </c>
      <c r="K341" t="b">
        <v>1</v>
      </c>
    </row>
    <row r="342" spans="1:11" x14ac:dyDescent="0.25">
      <c r="A342">
        <v>339</v>
      </c>
      <c r="B342" t="s">
        <v>587</v>
      </c>
      <c r="C342" s="2">
        <v>7458</v>
      </c>
      <c r="D342" s="2">
        <v>7320</v>
      </c>
      <c r="E342" s="2">
        <v>789716</v>
      </c>
      <c r="F342" s="2">
        <v>14529</v>
      </c>
      <c r="G342" s="19">
        <f t="shared" si="12"/>
        <v>789716000</v>
      </c>
      <c r="H342" s="19">
        <f t="shared" si="11"/>
        <v>789716000</v>
      </c>
      <c r="J342" s="19">
        <v>46956000</v>
      </c>
      <c r="K342" t="b">
        <v>1</v>
      </c>
    </row>
    <row r="343" spans="1:11" x14ac:dyDescent="0.25">
      <c r="A343">
        <v>340</v>
      </c>
      <c r="B343" s="33" t="s">
        <v>588</v>
      </c>
      <c r="C343" s="34">
        <v>2000</v>
      </c>
      <c r="D343" s="34">
        <v>1946</v>
      </c>
      <c r="E343" s="34">
        <v>170594</v>
      </c>
      <c r="F343" s="34">
        <v>3475</v>
      </c>
      <c r="G343" s="19">
        <f t="shared" si="12"/>
        <v>170594000</v>
      </c>
      <c r="H343" s="19">
        <v>79793381.25</v>
      </c>
      <c r="I343" t="s">
        <v>610</v>
      </c>
      <c r="J343" s="19">
        <v>4600361.25</v>
      </c>
      <c r="K343" t="b">
        <v>1</v>
      </c>
    </row>
    <row r="344" spans="1:11" x14ac:dyDescent="0.25">
      <c r="A344">
        <v>341</v>
      </c>
      <c r="B344" t="s">
        <v>589</v>
      </c>
      <c r="C344" s="2">
        <v>2997</v>
      </c>
      <c r="D344" s="2">
        <v>2926</v>
      </c>
      <c r="E344" s="2">
        <v>362106</v>
      </c>
      <c r="F344" s="2">
        <v>5487</v>
      </c>
      <c r="G344" s="19">
        <f t="shared" si="12"/>
        <v>362106000</v>
      </c>
      <c r="H344" s="19">
        <f t="shared" ref="H344:H354" si="13">G344</f>
        <v>362106000</v>
      </c>
      <c r="J344" s="19">
        <v>67474000</v>
      </c>
      <c r="K344" t="b">
        <v>1</v>
      </c>
    </row>
    <row r="345" spans="1:11" x14ac:dyDescent="0.25">
      <c r="A345">
        <v>342</v>
      </c>
      <c r="B345" t="s">
        <v>590</v>
      </c>
      <c r="C345" s="2">
        <v>12121</v>
      </c>
      <c r="D345" s="2">
        <v>11903</v>
      </c>
      <c r="E345" s="2">
        <v>1332706</v>
      </c>
      <c r="F345" s="2">
        <v>23239</v>
      </c>
      <c r="G345" s="19">
        <f t="shared" si="12"/>
        <v>1332706000</v>
      </c>
      <c r="H345" s="19">
        <f t="shared" si="13"/>
        <v>1332706000</v>
      </c>
      <c r="J345" s="19">
        <v>100050000</v>
      </c>
      <c r="K345" t="b">
        <v>1</v>
      </c>
    </row>
    <row r="346" spans="1:11" x14ac:dyDescent="0.25">
      <c r="A346">
        <v>343</v>
      </c>
      <c r="B346" t="s">
        <v>591</v>
      </c>
      <c r="C346" s="2">
        <v>4793</v>
      </c>
      <c r="D346" s="2">
        <v>4676</v>
      </c>
      <c r="E346" s="2">
        <v>283733</v>
      </c>
      <c r="F346" s="2">
        <v>8923</v>
      </c>
      <c r="G346" s="19">
        <f t="shared" si="12"/>
        <v>283733000</v>
      </c>
      <c r="H346" s="19">
        <f t="shared" si="13"/>
        <v>283733000</v>
      </c>
      <c r="J346" s="19">
        <v>6086000</v>
      </c>
      <c r="K346" t="b">
        <v>1</v>
      </c>
    </row>
    <row r="347" spans="1:11" x14ac:dyDescent="0.25">
      <c r="A347">
        <v>344</v>
      </c>
      <c r="B347" t="s">
        <v>592</v>
      </c>
      <c r="C347" s="2">
        <v>10455</v>
      </c>
      <c r="D347" s="2">
        <v>10227</v>
      </c>
      <c r="E347" s="2">
        <v>3980223</v>
      </c>
      <c r="F347" s="2">
        <v>23112</v>
      </c>
      <c r="G347" s="19">
        <f t="shared" si="12"/>
        <v>3980223000</v>
      </c>
      <c r="H347" s="19">
        <f t="shared" si="13"/>
        <v>3980223000</v>
      </c>
      <c r="J347" s="19">
        <v>877999000</v>
      </c>
      <c r="K347" t="b">
        <v>1</v>
      </c>
    </row>
    <row r="348" spans="1:11" x14ac:dyDescent="0.25">
      <c r="A348">
        <v>345</v>
      </c>
      <c r="B348" t="s">
        <v>593</v>
      </c>
      <c r="C348">
        <v>378</v>
      </c>
      <c r="D348">
        <v>371</v>
      </c>
      <c r="E348" s="2">
        <v>29781</v>
      </c>
      <c r="F348">
        <v>674</v>
      </c>
      <c r="G348" s="19">
        <f t="shared" si="12"/>
        <v>29781000</v>
      </c>
      <c r="H348" s="19">
        <f t="shared" si="13"/>
        <v>29781000</v>
      </c>
      <c r="J348" s="19">
        <v>3312000</v>
      </c>
      <c r="K348" t="b">
        <v>1</v>
      </c>
    </row>
    <row r="349" spans="1:11" x14ac:dyDescent="0.25">
      <c r="A349">
        <v>346</v>
      </c>
      <c r="B349" t="s">
        <v>594</v>
      </c>
      <c r="C349" s="2">
        <v>9517</v>
      </c>
      <c r="D349" s="2">
        <v>9332</v>
      </c>
      <c r="E349" s="2">
        <v>837919</v>
      </c>
      <c r="F349" s="2">
        <v>16066</v>
      </c>
      <c r="G349" s="19">
        <f t="shared" si="12"/>
        <v>837919000</v>
      </c>
      <c r="H349" s="19">
        <f t="shared" si="13"/>
        <v>837919000</v>
      </c>
      <c r="J349" s="19">
        <v>49269000</v>
      </c>
      <c r="K349" t="b">
        <v>1</v>
      </c>
    </row>
    <row r="350" spans="1:11" x14ac:dyDescent="0.25">
      <c r="A350">
        <v>347</v>
      </c>
      <c r="B350" t="s">
        <v>595</v>
      </c>
      <c r="C350" s="2">
        <v>22190</v>
      </c>
      <c r="D350" s="2">
        <v>21843</v>
      </c>
      <c r="E350" s="2">
        <v>2222985</v>
      </c>
      <c r="F350" s="2">
        <v>38177</v>
      </c>
      <c r="G350" s="19">
        <f t="shared" si="12"/>
        <v>2222985000</v>
      </c>
      <c r="H350" s="19">
        <f t="shared" si="13"/>
        <v>2222985000</v>
      </c>
      <c r="J350" s="19">
        <v>199383000</v>
      </c>
      <c r="K350" t="b">
        <v>1</v>
      </c>
    </row>
    <row r="351" spans="1:11" x14ac:dyDescent="0.25">
      <c r="A351">
        <v>348</v>
      </c>
      <c r="B351" t="s">
        <v>596</v>
      </c>
      <c r="C351" s="2">
        <v>87932</v>
      </c>
      <c r="D351" s="2">
        <v>86226</v>
      </c>
      <c r="E351" s="2">
        <v>5225475</v>
      </c>
      <c r="F351" s="2">
        <v>151683</v>
      </c>
      <c r="G351" s="19">
        <f t="shared" si="12"/>
        <v>5225475000</v>
      </c>
      <c r="H351" s="19">
        <f t="shared" si="13"/>
        <v>5225475000</v>
      </c>
      <c r="J351" s="19">
        <v>221734000</v>
      </c>
      <c r="K351" t="b">
        <v>1</v>
      </c>
    </row>
    <row r="352" spans="1:11" x14ac:dyDescent="0.25">
      <c r="A352">
        <v>349</v>
      </c>
      <c r="B352" t="s">
        <v>597</v>
      </c>
      <c r="C352">
        <v>601</v>
      </c>
      <c r="D352">
        <v>586</v>
      </c>
      <c r="E352" s="2">
        <v>39385</v>
      </c>
      <c r="F352" s="2">
        <v>1091</v>
      </c>
      <c r="G352" s="19">
        <f t="shared" si="12"/>
        <v>39385000</v>
      </c>
      <c r="H352" s="19">
        <f t="shared" si="13"/>
        <v>39385000</v>
      </c>
      <c r="J352" s="19">
        <v>-606000</v>
      </c>
      <c r="K352" t="b">
        <v>1</v>
      </c>
    </row>
    <row r="353" spans="1:11" x14ac:dyDescent="0.25">
      <c r="A353">
        <v>350</v>
      </c>
      <c r="B353" t="s">
        <v>598</v>
      </c>
      <c r="C353" s="2">
        <v>6292</v>
      </c>
      <c r="D353" s="2">
        <v>6196</v>
      </c>
      <c r="E353" s="2">
        <v>922083</v>
      </c>
      <c r="F353" s="2">
        <v>12331</v>
      </c>
      <c r="G353" s="19">
        <f t="shared" si="12"/>
        <v>922083000</v>
      </c>
      <c r="H353" s="19">
        <f t="shared" si="13"/>
        <v>922083000</v>
      </c>
      <c r="J353" s="19">
        <v>147352000</v>
      </c>
      <c r="K353" t="b">
        <v>1</v>
      </c>
    </row>
    <row r="354" spans="1:11" x14ac:dyDescent="0.25">
      <c r="A354">
        <v>351</v>
      </c>
      <c r="B354" t="s">
        <v>599</v>
      </c>
      <c r="C354" s="2">
        <v>14658</v>
      </c>
      <c r="D354" s="2">
        <v>14277</v>
      </c>
      <c r="E354" s="2">
        <v>1131027</v>
      </c>
      <c r="F354" s="2">
        <v>24029</v>
      </c>
      <c r="G354" s="19">
        <f t="shared" si="12"/>
        <v>1131027000</v>
      </c>
      <c r="H354" s="19">
        <f t="shared" si="13"/>
        <v>1131027000</v>
      </c>
      <c r="J354" s="19">
        <v>194589000</v>
      </c>
      <c r="K354" t="b">
        <v>1</v>
      </c>
    </row>
    <row r="355" spans="1:11" x14ac:dyDescent="0.25">
      <c r="B355" t="s">
        <v>611</v>
      </c>
      <c r="C355">
        <v>271</v>
      </c>
      <c r="D355">
        <v>260</v>
      </c>
      <c r="E355" s="2">
        <v>30368</v>
      </c>
      <c r="F355">
        <v>529</v>
      </c>
      <c r="G355" s="19">
        <f t="shared" si="12"/>
        <v>30368000</v>
      </c>
      <c r="H355" s="19"/>
    </row>
    <row r="356" spans="1:11" x14ac:dyDescent="0.25">
      <c r="B356" t="s">
        <v>612</v>
      </c>
      <c r="C356">
        <v>361</v>
      </c>
      <c r="D356">
        <v>337</v>
      </c>
      <c r="E356" s="2">
        <v>18387</v>
      </c>
      <c r="F356">
        <v>944</v>
      </c>
      <c r="G356" s="19">
        <f t="shared" si="12"/>
        <v>18387000</v>
      </c>
      <c r="H356" s="19"/>
    </row>
    <row r="357" spans="1:11" x14ac:dyDescent="0.25">
      <c r="B357" t="s">
        <v>613</v>
      </c>
      <c r="C357" s="2">
        <v>559280</v>
      </c>
      <c r="D357" s="2">
        <v>524175</v>
      </c>
      <c r="E357" s="2">
        <v>47603186</v>
      </c>
      <c r="F357" s="2">
        <v>1053711</v>
      </c>
      <c r="G357" s="19">
        <f t="shared" si="12"/>
        <v>47603186000</v>
      </c>
      <c r="H357" s="19"/>
    </row>
    <row r="358" spans="1:11" x14ac:dyDescent="0.25">
      <c r="B358" t="s">
        <v>614</v>
      </c>
      <c r="C358" s="2">
        <v>4024910</v>
      </c>
      <c r="D358" s="2">
        <v>3924245</v>
      </c>
      <c r="E358" s="2">
        <v>480078966</v>
      </c>
      <c r="F358" s="2">
        <v>7230534</v>
      </c>
      <c r="G358" s="19">
        <f t="shared" si="12"/>
        <v>480078966000</v>
      </c>
      <c r="H358" s="19"/>
    </row>
    <row r="360" spans="1:11" x14ac:dyDescent="0.25">
      <c r="C360" s="36"/>
      <c r="D360" s="36"/>
      <c r="E360" s="36"/>
      <c r="F360" s="36">
        <f>SUM(F4:F354)</f>
        <v>6175350</v>
      </c>
      <c r="G360" s="36">
        <f>SUM(G4:G354)</f>
        <v>432427030000</v>
      </c>
      <c r="H360">
        <f>G360/F360</f>
        <v>70024.699814585401</v>
      </c>
    </row>
  </sheetData>
  <autoFilter ref="K3:K358" xr:uid="{D718E354-7923-4280-ADB1-0BCBB4D73E8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F88C-3238-490E-B4F5-1ADDCE48C798}">
  <dimension ref="A1:S71"/>
  <sheetViews>
    <sheetView workbookViewId="0">
      <selection activeCell="F9" sqref="F9"/>
    </sheetView>
  </sheetViews>
  <sheetFormatPr defaultRowHeight="15" x14ac:dyDescent="0.25"/>
  <cols>
    <col min="3" max="3" width="15.5703125" style="10" customWidth="1"/>
    <col min="6" max="6" width="48.5703125" bestFit="1" customWidth="1"/>
    <col min="7" max="7" width="15.5703125" style="10" customWidth="1"/>
    <col min="11" max="11" width="15.5703125" style="10" customWidth="1"/>
    <col min="12" max="12" width="15.5703125" hidden="1" customWidth="1"/>
    <col min="13" max="13" width="0" hidden="1" customWidth="1"/>
    <col min="17" max="17" width="13.5703125" style="10" bestFit="1" customWidth="1"/>
    <col min="18" max="18" width="13.5703125" hidden="1" customWidth="1"/>
    <col min="19" max="19" width="0" hidden="1" customWidth="1"/>
  </cols>
  <sheetData>
    <row r="1" spans="1:19" x14ac:dyDescent="0.25">
      <c r="B1">
        <f>COUNTA(B3:B350)</f>
        <v>33</v>
      </c>
      <c r="C1" s="16">
        <v>1499998.8</v>
      </c>
      <c r="F1">
        <f>COUNTA(F3:F350)</f>
        <v>47</v>
      </c>
      <c r="G1" s="16">
        <f>SUM(G3:G49)</f>
        <v>3500000</v>
      </c>
      <c r="J1">
        <f>COUNTA(J3:J350)</f>
        <v>51</v>
      </c>
      <c r="K1" s="16">
        <f>SUM(K3:K53)</f>
        <v>2999999.9999999995</v>
      </c>
      <c r="L1" s="17">
        <f>SUM(L3:L53)</f>
        <v>3500000.0000000005</v>
      </c>
      <c r="P1">
        <f>COUNTA(P3:P350)</f>
        <v>68</v>
      </c>
      <c r="Q1" s="15">
        <f>SUM(Q3:Q70)</f>
        <v>4000000.0000000005</v>
      </c>
      <c r="R1" s="13">
        <f>SUM(R3:R70)</f>
        <v>2999999.9999999995</v>
      </c>
    </row>
    <row r="2" spans="1:19" x14ac:dyDescent="0.25">
      <c r="A2" t="s">
        <v>0</v>
      </c>
      <c r="B2" t="s">
        <v>1</v>
      </c>
      <c r="C2" s="10" t="s">
        <v>126</v>
      </c>
      <c r="E2" t="s">
        <v>87</v>
      </c>
      <c r="F2" t="s">
        <v>1</v>
      </c>
      <c r="G2" s="10" t="s">
        <v>174</v>
      </c>
      <c r="I2" t="s">
        <v>0</v>
      </c>
      <c r="J2" t="s">
        <v>1</v>
      </c>
      <c r="K2" s="10" t="s">
        <v>14</v>
      </c>
      <c r="L2" t="s">
        <v>175</v>
      </c>
      <c r="M2" t="s">
        <v>90</v>
      </c>
      <c r="O2" t="s">
        <v>0</v>
      </c>
      <c r="P2" t="s">
        <v>1</v>
      </c>
      <c r="Q2" s="14" t="s">
        <v>13</v>
      </c>
      <c r="R2" s="18" t="s">
        <v>14</v>
      </c>
      <c r="S2" t="s">
        <v>90</v>
      </c>
    </row>
    <row r="3" spans="1:19" x14ac:dyDescent="0.25">
      <c r="A3">
        <v>45</v>
      </c>
      <c r="B3" t="s">
        <v>119</v>
      </c>
      <c r="C3" s="16">
        <v>14760</v>
      </c>
      <c r="E3">
        <v>43</v>
      </c>
      <c r="F3" t="s">
        <v>132</v>
      </c>
      <c r="G3" s="16">
        <v>67768</v>
      </c>
      <c r="I3">
        <v>43</v>
      </c>
      <c r="J3" t="s">
        <v>176</v>
      </c>
      <c r="K3" s="16">
        <v>63749.48</v>
      </c>
      <c r="L3" s="17">
        <v>67767.87</v>
      </c>
      <c r="M3" s="17">
        <f>VLOOKUP(I3,E:G,3,0)-L3</f>
        <v>0.13000000000465661</v>
      </c>
      <c r="O3">
        <v>41</v>
      </c>
      <c r="P3" t="s">
        <v>236</v>
      </c>
      <c r="Q3" s="15">
        <v>19879.099999999999</v>
      </c>
      <c r="R3" s="13">
        <v>0</v>
      </c>
      <c r="S3" s="13" t="e">
        <f>VLOOKUP(O3,I:K,3,0)-R3</f>
        <v>#N/A</v>
      </c>
    </row>
    <row r="4" spans="1:19" x14ac:dyDescent="0.25">
      <c r="A4">
        <v>63</v>
      </c>
      <c r="B4" t="s">
        <v>114</v>
      </c>
      <c r="C4" s="16">
        <v>13877</v>
      </c>
      <c r="E4">
        <v>45</v>
      </c>
      <c r="F4" t="s">
        <v>154</v>
      </c>
      <c r="G4" s="16">
        <v>34567</v>
      </c>
      <c r="I4">
        <v>45</v>
      </c>
      <c r="J4" t="s">
        <v>198</v>
      </c>
      <c r="K4" s="16">
        <v>31976.44</v>
      </c>
      <c r="L4" s="17">
        <v>34566.67</v>
      </c>
      <c r="M4" s="17">
        <f t="shared" ref="M4:M53" si="0">VLOOKUP(I4,E:G,3,0)-L4</f>
        <v>0.33000000000174623</v>
      </c>
      <c r="O4">
        <v>43</v>
      </c>
      <c r="P4" t="s">
        <v>176</v>
      </c>
      <c r="Q4" s="15">
        <v>59850.97</v>
      </c>
      <c r="R4" s="13">
        <v>63749.48</v>
      </c>
      <c r="S4" s="13">
        <f t="shared" ref="S4:S67" si="1">VLOOKUP(O4,I:K,3,0)-R4</f>
        <v>0</v>
      </c>
    </row>
    <row r="5" spans="1:19" x14ac:dyDescent="0.25">
      <c r="A5">
        <v>85</v>
      </c>
      <c r="B5" t="s">
        <v>123</v>
      </c>
      <c r="C5" s="16">
        <v>3199</v>
      </c>
      <c r="E5">
        <v>63</v>
      </c>
      <c r="F5" t="s">
        <v>155</v>
      </c>
      <c r="G5" s="16">
        <v>28808</v>
      </c>
      <c r="I5">
        <v>63</v>
      </c>
      <c r="J5" t="s">
        <v>199</v>
      </c>
      <c r="K5" s="16">
        <v>24222.39</v>
      </c>
      <c r="L5" s="17">
        <v>28808.48</v>
      </c>
      <c r="M5" s="17">
        <f t="shared" si="0"/>
        <v>-0.47999999999956344</v>
      </c>
      <c r="O5">
        <v>45</v>
      </c>
      <c r="P5" t="s">
        <v>198</v>
      </c>
      <c r="Q5" s="15">
        <v>36780.17</v>
      </c>
      <c r="R5" s="13">
        <v>31976.44</v>
      </c>
      <c r="S5" s="13">
        <f t="shared" si="1"/>
        <v>0</v>
      </c>
    </row>
    <row r="6" spans="1:19" x14ac:dyDescent="0.25">
      <c r="A6">
        <v>91</v>
      </c>
      <c r="B6" t="s">
        <v>113</v>
      </c>
      <c r="C6" s="16">
        <v>4153</v>
      </c>
      <c r="E6">
        <v>77</v>
      </c>
      <c r="F6" t="s">
        <v>168</v>
      </c>
      <c r="G6" s="16">
        <v>47130</v>
      </c>
      <c r="I6">
        <v>74</v>
      </c>
      <c r="J6" t="s">
        <v>177</v>
      </c>
      <c r="K6" s="16">
        <v>28965.69</v>
      </c>
      <c r="L6" s="13">
        <v>0</v>
      </c>
      <c r="M6" s="17" t="e">
        <f t="shared" si="0"/>
        <v>#N/A</v>
      </c>
      <c r="O6">
        <v>63</v>
      </c>
      <c r="P6" t="s">
        <v>199</v>
      </c>
      <c r="Q6" s="15">
        <v>32167.97</v>
      </c>
      <c r="R6" s="13">
        <v>24222.39</v>
      </c>
      <c r="S6" s="13">
        <f t="shared" si="1"/>
        <v>0</v>
      </c>
    </row>
    <row r="7" spans="1:19" x14ac:dyDescent="0.25">
      <c r="A7">
        <v>98</v>
      </c>
      <c r="B7" t="s">
        <v>95</v>
      </c>
      <c r="C7" s="16">
        <v>10029</v>
      </c>
      <c r="E7">
        <v>85</v>
      </c>
      <c r="F7" t="s">
        <v>160</v>
      </c>
      <c r="G7" s="16">
        <v>7093</v>
      </c>
      <c r="I7">
        <v>77</v>
      </c>
      <c r="J7" t="s">
        <v>212</v>
      </c>
      <c r="K7" s="16">
        <v>36177.39</v>
      </c>
      <c r="L7">
        <v>47129.79</v>
      </c>
      <c r="M7" s="17">
        <f t="shared" si="0"/>
        <v>0.20999999999912689</v>
      </c>
      <c r="O7">
        <v>68</v>
      </c>
      <c r="P7" t="s">
        <v>227</v>
      </c>
      <c r="Q7" s="15">
        <v>8151.03</v>
      </c>
      <c r="R7" s="13">
        <v>0</v>
      </c>
      <c r="S7" s="13" t="e">
        <f t="shared" si="1"/>
        <v>#N/A</v>
      </c>
    </row>
    <row r="8" spans="1:19" x14ac:dyDescent="0.25">
      <c r="A8">
        <v>121</v>
      </c>
      <c r="B8" t="s">
        <v>99</v>
      </c>
      <c r="C8" s="16">
        <v>4679</v>
      </c>
      <c r="E8">
        <v>91</v>
      </c>
      <c r="F8" t="s">
        <v>159</v>
      </c>
      <c r="G8" s="16">
        <v>8702</v>
      </c>
      <c r="I8">
        <v>85</v>
      </c>
      <c r="J8" t="s">
        <v>226</v>
      </c>
      <c r="K8" s="16">
        <v>0</v>
      </c>
      <c r="L8">
        <v>7093.49</v>
      </c>
      <c r="M8" s="17">
        <f t="shared" si="0"/>
        <v>-0.48999999999978172</v>
      </c>
      <c r="O8">
        <v>74</v>
      </c>
      <c r="P8" t="s">
        <v>177</v>
      </c>
      <c r="Q8" s="15">
        <v>28126.07</v>
      </c>
      <c r="R8" s="13">
        <v>28965.69</v>
      </c>
      <c r="S8" s="13">
        <f t="shared" si="1"/>
        <v>0</v>
      </c>
    </row>
    <row r="9" spans="1:19" x14ac:dyDescent="0.25">
      <c r="A9">
        <v>127</v>
      </c>
      <c r="B9" t="s">
        <v>121</v>
      </c>
      <c r="C9" s="16">
        <v>6375</v>
      </c>
      <c r="E9">
        <v>98</v>
      </c>
      <c r="F9" t="s">
        <v>142</v>
      </c>
      <c r="G9" s="16">
        <v>17357</v>
      </c>
      <c r="I9">
        <v>89</v>
      </c>
      <c r="J9" t="s">
        <v>200</v>
      </c>
      <c r="K9" s="16">
        <v>17003.84</v>
      </c>
      <c r="L9" s="17">
        <v>0</v>
      </c>
      <c r="M9" s="17" t="e">
        <f t="shared" si="0"/>
        <v>#N/A</v>
      </c>
      <c r="O9">
        <v>77</v>
      </c>
      <c r="P9" t="s">
        <v>212</v>
      </c>
      <c r="Q9" s="15">
        <v>37103.74</v>
      </c>
      <c r="R9" s="13">
        <v>36177.39</v>
      </c>
      <c r="S9" s="13">
        <f t="shared" si="1"/>
        <v>0</v>
      </c>
    </row>
    <row r="10" spans="1:19" x14ac:dyDescent="0.25">
      <c r="A10">
        <v>135</v>
      </c>
      <c r="B10" t="s">
        <v>120</v>
      </c>
      <c r="C10" s="16">
        <v>7461</v>
      </c>
      <c r="E10">
        <v>121</v>
      </c>
      <c r="F10" t="s">
        <v>145</v>
      </c>
      <c r="G10" s="16">
        <v>8129</v>
      </c>
      <c r="I10">
        <v>91</v>
      </c>
      <c r="J10" t="s">
        <v>201</v>
      </c>
      <c r="K10" s="16">
        <v>7654.36</v>
      </c>
      <c r="L10" s="17">
        <v>8702.14</v>
      </c>
      <c r="M10" s="17">
        <f t="shared" si="0"/>
        <v>-0.13999999999941792</v>
      </c>
      <c r="O10">
        <v>85</v>
      </c>
      <c r="P10" t="s">
        <v>226</v>
      </c>
      <c r="Q10" s="15">
        <v>9423.11</v>
      </c>
      <c r="R10" s="13">
        <v>0</v>
      </c>
      <c r="S10" s="13">
        <f t="shared" si="1"/>
        <v>0</v>
      </c>
    </row>
    <row r="11" spans="1:19" x14ac:dyDescent="0.25">
      <c r="A11">
        <v>191</v>
      </c>
      <c r="B11" t="s">
        <v>117</v>
      </c>
      <c r="C11" s="16">
        <v>43130</v>
      </c>
      <c r="E11">
        <v>127</v>
      </c>
      <c r="F11" t="s">
        <v>173</v>
      </c>
      <c r="G11" s="16">
        <v>5547</v>
      </c>
      <c r="I11">
        <v>98</v>
      </c>
      <c r="J11" t="s">
        <v>178</v>
      </c>
      <c r="K11" s="16">
        <v>13230.42</v>
      </c>
      <c r="L11" s="17">
        <v>17356.8</v>
      </c>
      <c r="M11" s="17">
        <f t="shared" si="0"/>
        <v>0.2000000000007276</v>
      </c>
      <c r="O11">
        <v>89</v>
      </c>
      <c r="P11" t="s">
        <v>200</v>
      </c>
      <c r="Q11" s="15">
        <v>0</v>
      </c>
      <c r="R11" s="13">
        <v>17003.84</v>
      </c>
      <c r="S11" s="13">
        <f t="shared" si="1"/>
        <v>0</v>
      </c>
    </row>
    <row r="12" spans="1:19" x14ac:dyDescent="0.25">
      <c r="A12">
        <v>223</v>
      </c>
      <c r="B12" t="s">
        <v>112</v>
      </c>
      <c r="C12" s="16">
        <v>51458</v>
      </c>
      <c r="E12">
        <v>135</v>
      </c>
      <c r="F12" t="s">
        <v>156</v>
      </c>
      <c r="G12" s="16">
        <v>18969</v>
      </c>
      <c r="I12">
        <v>121</v>
      </c>
      <c r="J12" t="s">
        <v>179</v>
      </c>
      <c r="K12" s="16">
        <v>7597.83</v>
      </c>
      <c r="L12" s="17">
        <v>8128.66</v>
      </c>
      <c r="M12" s="17">
        <f t="shared" si="0"/>
        <v>0.34000000000014552</v>
      </c>
      <c r="O12">
        <v>91</v>
      </c>
      <c r="P12" t="s">
        <v>201</v>
      </c>
      <c r="Q12" s="15">
        <v>9566.4699999999993</v>
      </c>
      <c r="R12" s="13">
        <v>7654.36</v>
      </c>
      <c r="S12" s="13">
        <f t="shared" si="1"/>
        <v>0</v>
      </c>
    </row>
    <row r="13" spans="1:19" x14ac:dyDescent="0.25">
      <c r="A13">
        <v>234</v>
      </c>
      <c r="B13" t="s">
        <v>107</v>
      </c>
      <c r="C13" s="16">
        <v>7124</v>
      </c>
      <c r="E13">
        <v>150</v>
      </c>
      <c r="F13" t="s">
        <v>172</v>
      </c>
      <c r="G13" s="16">
        <v>12708</v>
      </c>
      <c r="I13">
        <v>127</v>
      </c>
      <c r="J13" t="s">
        <v>213</v>
      </c>
      <c r="K13" s="16">
        <v>4370.97</v>
      </c>
      <c r="L13">
        <v>5546.66</v>
      </c>
      <c r="M13" s="17">
        <f t="shared" si="0"/>
        <v>0.34000000000014552</v>
      </c>
      <c r="O13">
        <v>98</v>
      </c>
      <c r="P13" t="s">
        <v>178</v>
      </c>
      <c r="Q13" s="15">
        <v>9977.85</v>
      </c>
      <c r="R13" s="13">
        <v>13230.42</v>
      </c>
      <c r="S13" s="13">
        <f t="shared" si="1"/>
        <v>0</v>
      </c>
    </row>
    <row r="14" spans="1:19" x14ac:dyDescent="0.25">
      <c r="A14">
        <v>253</v>
      </c>
      <c r="B14" t="s">
        <v>96</v>
      </c>
      <c r="C14" s="16">
        <v>3913</v>
      </c>
      <c r="E14">
        <v>191</v>
      </c>
      <c r="F14" t="s">
        <v>169</v>
      </c>
      <c r="G14" s="16">
        <v>38627</v>
      </c>
      <c r="I14">
        <v>135</v>
      </c>
      <c r="J14" t="s">
        <v>202</v>
      </c>
      <c r="K14" s="16">
        <v>14693.94</v>
      </c>
      <c r="L14" s="17">
        <v>18968.98</v>
      </c>
      <c r="M14" s="17">
        <f t="shared" si="0"/>
        <v>2.0000000000436557E-2</v>
      </c>
      <c r="O14">
        <v>111</v>
      </c>
      <c r="P14" t="s">
        <v>241</v>
      </c>
      <c r="Q14" s="15">
        <v>24168.22</v>
      </c>
      <c r="R14" s="13">
        <v>0</v>
      </c>
      <c r="S14" s="13" t="e">
        <f t="shared" si="1"/>
        <v>#N/A</v>
      </c>
    </row>
    <row r="15" spans="1:19" x14ac:dyDescent="0.25">
      <c r="A15">
        <v>263</v>
      </c>
      <c r="B15" t="s">
        <v>97</v>
      </c>
      <c r="C15" s="16">
        <v>11336</v>
      </c>
      <c r="E15">
        <v>215</v>
      </c>
      <c r="F15" t="s">
        <v>170</v>
      </c>
      <c r="G15" s="16">
        <v>33183</v>
      </c>
      <c r="I15">
        <v>150</v>
      </c>
      <c r="J15" t="s">
        <v>214</v>
      </c>
      <c r="K15" s="16">
        <v>9363.14</v>
      </c>
      <c r="L15">
        <v>12708.42</v>
      </c>
      <c r="M15" s="17">
        <f t="shared" si="0"/>
        <v>-0.42000000000007276</v>
      </c>
      <c r="O15">
        <v>117</v>
      </c>
      <c r="P15" t="s">
        <v>242</v>
      </c>
      <c r="Q15" s="15">
        <v>7877.61</v>
      </c>
      <c r="R15" s="13">
        <v>0</v>
      </c>
      <c r="S15" s="13" t="e">
        <f t="shared" si="1"/>
        <v>#N/A</v>
      </c>
    </row>
    <row r="16" spans="1:19" x14ac:dyDescent="0.25">
      <c r="A16">
        <v>289</v>
      </c>
      <c r="B16" t="s">
        <v>118</v>
      </c>
      <c r="C16" s="16">
        <v>4840</v>
      </c>
      <c r="E16">
        <v>223</v>
      </c>
      <c r="F16" t="s">
        <v>149</v>
      </c>
      <c r="G16" s="16">
        <v>117085</v>
      </c>
      <c r="I16">
        <v>191</v>
      </c>
      <c r="J16" t="s">
        <v>215</v>
      </c>
      <c r="K16" s="16">
        <v>29832.92</v>
      </c>
      <c r="L16">
        <v>38627.480000000003</v>
      </c>
      <c r="M16" s="17">
        <f t="shared" si="0"/>
        <v>-0.48000000000320142</v>
      </c>
      <c r="O16">
        <v>121</v>
      </c>
      <c r="P16" t="s">
        <v>179</v>
      </c>
      <c r="Q16" s="15">
        <v>8246.85</v>
      </c>
      <c r="R16" s="13">
        <v>7597.83</v>
      </c>
      <c r="S16" s="13">
        <f t="shared" si="1"/>
        <v>0</v>
      </c>
    </row>
    <row r="17" spans="1:19" x14ac:dyDescent="0.25">
      <c r="A17">
        <v>300</v>
      </c>
      <c r="B17" t="s">
        <v>110</v>
      </c>
      <c r="C17" s="16">
        <v>12644</v>
      </c>
      <c r="E17">
        <v>234</v>
      </c>
      <c r="F17" t="s">
        <v>143</v>
      </c>
      <c r="G17" s="16">
        <v>14746</v>
      </c>
      <c r="I17">
        <v>215</v>
      </c>
      <c r="J17" t="s">
        <v>216</v>
      </c>
      <c r="K17" s="16">
        <v>25024.65</v>
      </c>
      <c r="L17">
        <v>33182.54</v>
      </c>
      <c r="M17" s="17">
        <f t="shared" si="0"/>
        <v>0.45999999999912689</v>
      </c>
      <c r="O17">
        <v>127</v>
      </c>
      <c r="P17" t="s">
        <v>213</v>
      </c>
      <c r="Q17" s="15">
        <v>15744.95</v>
      </c>
      <c r="R17" s="13">
        <v>4370.97</v>
      </c>
      <c r="S17" s="13">
        <f t="shared" si="1"/>
        <v>0</v>
      </c>
    </row>
    <row r="18" spans="1:19" x14ac:dyDescent="0.25">
      <c r="A18">
        <v>306</v>
      </c>
      <c r="B18" t="s">
        <v>94</v>
      </c>
      <c r="C18" s="15">
        <v>36479.800000000003</v>
      </c>
      <c r="E18">
        <v>240</v>
      </c>
      <c r="F18" t="s">
        <v>157</v>
      </c>
      <c r="G18" s="15">
        <v>12514</v>
      </c>
      <c r="I18">
        <v>223</v>
      </c>
      <c r="J18" t="s">
        <v>203</v>
      </c>
      <c r="K18" s="15">
        <v>97139.77</v>
      </c>
      <c r="L18" s="17">
        <v>117084.61</v>
      </c>
      <c r="M18" s="17">
        <f t="shared" si="0"/>
        <v>0.38999999999941792</v>
      </c>
      <c r="O18">
        <v>135</v>
      </c>
      <c r="P18" t="s">
        <v>202</v>
      </c>
      <c r="Q18" s="15">
        <v>14258.09</v>
      </c>
      <c r="R18" s="13">
        <v>14693.94</v>
      </c>
      <c r="S18" s="13">
        <f t="shared" si="1"/>
        <v>0</v>
      </c>
    </row>
    <row r="19" spans="1:19" x14ac:dyDescent="0.25">
      <c r="A19">
        <v>318</v>
      </c>
      <c r="B19" t="s">
        <v>106</v>
      </c>
      <c r="C19" s="16">
        <v>7431</v>
      </c>
      <c r="E19">
        <v>253</v>
      </c>
      <c r="F19" t="s">
        <v>146</v>
      </c>
      <c r="G19" s="16">
        <v>5916</v>
      </c>
      <c r="I19">
        <v>234</v>
      </c>
      <c r="J19" t="s">
        <v>180</v>
      </c>
      <c r="K19" s="16">
        <v>13518.56</v>
      </c>
      <c r="L19" s="17">
        <v>14745.75</v>
      </c>
      <c r="M19" s="17">
        <f t="shared" si="0"/>
        <v>0.25</v>
      </c>
      <c r="O19">
        <v>150</v>
      </c>
      <c r="P19" t="s">
        <v>214</v>
      </c>
      <c r="Q19" s="15">
        <v>9903.35</v>
      </c>
      <c r="R19" s="13">
        <v>9363.14</v>
      </c>
      <c r="S19" s="13">
        <f t="shared" si="1"/>
        <v>0</v>
      </c>
    </row>
    <row r="20" spans="1:19" x14ac:dyDescent="0.25">
      <c r="A20">
        <v>327</v>
      </c>
      <c r="B20" t="s">
        <v>108</v>
      </c>
      <c r="C20" s="16">
        <v>15095</v>
      </c>
      <c r="E20">
        <v>263</v>
      </c>
      <c r="F20" t="s">
        <v>140</v>
      </c>
      <c r="G20" s="16">
        <v>22595</v>
      </c>
      <c r="I20">
        <v>240</v>
      </c>
      <c r="J20" t="s">
        <v>204</v>
      </c>
      <c r="K20" s="16">
        <v>12272.49</v>
      </c>
      <c r="L20" s="17">
        <v>12514.29</v>
      </c>
      <c r="M20" s="17">
        <f t="shared" si="0"/>
        <v>-0.29000000000087311</v>
      </c>
      <c r="O20">
        <v>154</v>
      </c>
      <c r="P20" t="s">
        <v>228</v>
      </c>
      <c r="Q20" s="15">
        <v>10056.02</v>
      </c>
      <c r="R20" s="13">
        <v>0</v>
      </c>
      <c r="S20" s="13" t="e">
        <f t="shared" si="1"/>
        <v>#N/A</v>
      </c>
    </row>
    <row r="21" spans="1:19" x14ac:dyDescent="0.25">
      <c r="A21">
        <v>605</v>
      </c>
      <c r="B21" t="s">
        <v>111</v>
      </c>
      <c r="C21" s="16">
        <v>42609</v>
      </c>
      <c r="E21">
        <v>272</v>
      </c>
      <c r="F21" t="s">
        <v>135</v>
      </c>
      <c r="G21" s="16">
        <v>34282</v>
      </c>
      <c r="I21">
        <v>253</v>
      </c>
      <c r="J21" t="s">
        <v>181</v>
      </c>
      <c r="K21" s="16">
        <v>5536.31</v>
      </c>
      <c r="L21" s="17">
        <v>5916.49</v>
      </c>
      <c r="M21" s="17">
        <f t="shared" si="0"/>
        <v>-0.48999999999978172</v>
      </c>
      <c r="O21">
        <v>191</v>
      </c>
      <c r="P21" t="s">
        <v>215</v>
      </c>
      <c r="Q21" s="15">
        <v>101995.01</v>
      </c>
      <c r="R21" s="13">
        <v>29832.92</v>
      </c>
      <c r="S21" s="13">
        <f t="shared" si="1"/>
        <v>0</v>
      </c>
    </row>
    <row r="22" spans="1:19" x14ac:dyDescent="0.25">
      <c r="A22">
        <v>618</v>
      </c>
      <c r="B22" t="s">
        <v>124</v>
      </c>
      <c r="C22" s="16">
        <v>21275</v>
      </c>
      <c r="E22">
        <v>289</v>
      </c>
      <c r="F22" t="s">
        <v>158</v>
      </c>
      <c r="G22" s="16">
        <v>10857</v>
      </c>
      <c r="I22">
        <v>263</v>
      </c>
      <c r="J22" t="s">
        <v>182</v>
      </c>
      <c r="K22" s="16">
        <v>12894.92</v>
      </c>
      <c r="L22" s="17">
        <v>22594.97</v>
      </c>
      <c r="M22" s="17">
        <f t="shared" si="0"/>
        <v>2.9999999998835847E-2</v>
      </c>
      <c r="O22">
        <v>215</v>
      </c>
      <c r="P22" t="s">
        <v>216</v>
      </c>
      <c r="Q22" s="15">
        <v>28805.48</v>
      </c>
      <c r="R22" s="13">
        <v>25024.65</v>
      </c>
      <c r="S22" s="13">
        <f t="shared" si="1"/>
        <v>0</v>
      </c>
    </row>
    <row r="23" spans="1:19" x14ac:dyDescent="0.25">
      <c r="A23">
        <v>632</v>
      </c>
      <c r="B23" t="s">
        <v>104</v>
      </c>
      <c r="C23" s="16">
        <v>17962</v>
      </c>
      <c r="E23">
        <v>300</v>
      </c>
      <c r="F23" t="s">
        <v>139</v>
      </c>
      <c r="G23" s="16">
        <v>23325</v>
      </c>
      <c r="I23">
        <v>272</v>
      </c>
      <c r="J23" t="s">
        <v>183</v>
      </c>
      <c r="K23" s="16">
        <v>25019.06</v>
      </c>
      <c r="L23" s="17">
        <v>34281.85</v>
      </c>
      <c r="M23" s="17">
        <f t="shared" si="0"/>
        <v>0.15000000000145519</v>
      </c>
      <c r="O23">
        <v>223</v>
      </c>
      <c r="P23" t="s">
        <v>203</v>
      </c>
      <c r="Q23" s="15">
        <v>110213.87</v>
      </c>
      <c r="R23" s="13">
        <v>97139.77</v>
      </c>
      <c r="S23" s="13">
        <f t="shared" si="1"/>
        <v>0</v>
      </c>
    </row>
    <row r="24" spans="1:19" x14ac:dyDescent="0.25">
      <c r="A24">
        <v>635</v>
      </c>
      <c r="B24" t="s">
        <v>103</v>
      </c>
      <c r="C24" s="16">
        <v>246056</v>
      </c>
      <c r="E24">
        <v>306</v>
      </c>
      <c r="F24" t="s">
        <v>133</v>
      </c>
      <c r="G24" s="16">
        <v>55101</v>
      </c>
      <c r="I24">
        <v>289</v>
      </c>
      <c r="J24" t="s">
        <v>205</v>
      </c>
      <c r="K24" s="16">
        <v>6996.65</v>
      </c>
      <c r="L24" s="17">
        <v>10856.88</v>
      </c>
      <c r="M24" s="17">
        <f t="shared" si="0"/>
        <v>0.12000000000080036</v>
      </c>
      <c r="O24">
        <v>224</v>
      </c>
      <c r="P24" t="s">
        <v>237</v>
      </c>
      <c r="Q24" s="15">
        <v>8614.27</v>
      </c>
      <c r="R24" s="13">
        <v>0</v>
      </c>
      <c r="S24" s="13" t="e">
        <f t="shared" si="1"/>
        <v>#N/A</v>
      </c>
    </row>
    <row r="25" spans="1:19" x14ac:dyDescent="0.25">
      <c r="A25">
        <v>662</v>
      </c>
      <c r="B25" t="s">
        <v>109</v>
      </c>
      <c r="C25" s="16">
        <v>16150</v>
      </c>
      <c r="E25">
        <v>318</v>
      </c>
      <c r="F25" t="s">
        <v>144</v>
      </c>
      <c r="G25" s="16">
        <v>11573</v>
      </c>
      <c r="I25">
        <v>300</v>
      </c>
      <c r="J25" t="s">
        <v>184</v>
      </c>
      <c r="K25" s="16">
        <v>19748.64</v>
      </c>
      <c r="L25" s="17">
        <v>23324.67</v>
      </c>
      <c r="M25" s="17">
        <f t="shared" si="0"/>
        <v>0.33000000000174623</v>
      </c>
      <c r="O25">
        <v>230</v>
      </c>
      <c r="P25" t="s">
        <v>229</v>
      </c>
      <c r="Q25" s="15">
        <v>6888.96</v>
      </c>
      <c r="R25" s="13">
        <v>0</v>
      </c>
      <c r="S25" s="13" t="e">
        <f t="shared" si="1"/>
        <v>#N/A</v>
      </c>
    </row>
    <row r="26" spans="1:19" x14ac:dyDescent="0.25">
      <c r="A26">
        <v>672</v>
      </c>
      <c r="B26" t="s">
        <v>101</v>
      </c>
      <c r="C26" s="16">
        <v>157048</v>
      </c>
      <c r="E26">
        <v>327</v>
      </c>
      <c r="F26" t="s">
        <v>141</v>
      </c>
      <c r="G26" s="16">
        <v>22504</v>
      </c>
      <c r="I26">
        <v>306</v>
      </c>
      <c r="J26" t="s">
        <v>185</v>
      </c>
      <c r="K26" s="16">
        <v>49168.01</v>
      </c>
      <c r="L26" s="17">
        <v>55101.11</v>
      </c>
      <c r="M26" s="17">
        <f t="shared" si="0"/>
        <v>-0.11000000000058208</v>
      </c>
      <c r="O26">
        <v>234</v>
      </c>
      <c r="P26" t="s">
        <v>180</v>
      </c>
      <c r="Q26" s="15">
        <v>13628.01</v>
      </c>
      <c r="R26" s="13">
        <v>13518.56</v>
      </c>
      <c r="S26" s="13">
        <f t="shared" si="1"/>
        <v>0</v>
      </c>
    </row>
    <row r="27" spans="1:19" x14ac:dyDescent="0.25">
      <c r="A27">
        <v>685</v>
      </c>
      <c r="B27" t="s">
        <v>98</v>
      </c>
      <c r="C27" s="16">
        <v>23096</v>
      </c>
      <c r="E27">
        <v>331</v>
      </c>
      <c r="F27" t="s">
        <v>171</v>
      </c>
      <c r="G27" s="16">
        <v>23841</v>
      </c>
      <c r="I27">
        <v>318</v>
      </c>
      <c r="J27" t="s">
        <v>186</v>
      </c>
      <c r="K27" s="16">
        <v>10814.92</v>
      </c>
      <c r="L27" s="17">
        <v>11573.11</v>
      </c>
      <c r="M27" s="17">
        <f t="shared" si="0"/>
        <v>-0.11000000000058208</v>
      </c>
      <c r="O27">
        <v>240</v>
      </c>
      <c r="P27" t="s">
        <v>204</v>
      </c>
      <c r="Q27" s="15">
        <v>13506.46</v>
      </c>
      <c r="R27" s="13">
        <v>12272.49</v>
      </c>
      <c r="S27" s="13">
        <f t="shared" si="1"/>
        <v>0</v>
      </c>
    </row>
    <row r="28" spans="1:19" x14ac:dyDescent="0.25">
      <c r="A28">
        <v>715</v>
      </c>
      <c r="B28" t="s">
        <v>115</v>
      </c>
      <c r="C28" s="16">
        <v>27988</v>
      </c>
      <c r="E28">
        <v>343</v>
      </c>
      <c r="F28" t="s">
        <v>163</v>
      </c>
      <c r="G28" s="16">
        <v>90912</v>
      </c>
      <c r="I28">
        <v>327</v>
      </c>
      <c r="J28" t="s">
        <v>187</v>
      </c>
      <c r="K28" s="16">
        <v>16289.83</v>
      </c>
      <c r="L28" s="17">
        <v>22504.42</v>
      </c>
      <c r="M28" s="17">
        <f t="shared" si="0"/>
        <v>-0.41999999999825377</v>
      </c>
      <c r="O28">
        <v>250</v>
      </c>
      <c r="P28" t="s">
        <v>238</v>
      </c>
      <c r="Q28" s="15">
        <v>38711.199999999997</v>
      </c>
      <c r="R28" s="13">
        <v>0</v>
      </c>
      <c r="S28" s="13" t="e">
        <f t="shared" si="1"/>
        <v>#N/A</v>
      </c>
    </row>
    <row r="29" spans="1:19" x14ac:dyDescent="0.25">
      <c r="A29">
        <v>717</v>
      </c>
      <c r="B29" t="s">
        <v>105</v>
      </c>
      <c r="C29" s="16">
        <v>132932</v>
      </c>
      <c r="E29">
        <v>603</v>
      </c>
      <c r="F29" t="s">
        <v>164</v>
      </c>
      <c r="G29" s="16">
        <v>81569</v>
      </c>
      <c r="I29">
        <v>331</v>
      </c>
      <c r="J29" t="s">
        <v>217</v>
      </c>
      <c r="K29" s="16">
        <v>18465.18</v>
      </c>
      <c r="L29">
        <v>23841.06</v>
      </c>
      <c r="M29" s="17">
        <f t="shared" si="0"/>
        <v>-6.0000000001309672E-2</v>
      </c>
      <c r="O29">
        <v>253</v>
      </c>
      <c r="P29" t="s">
        <v>181</v>
      </c>
      <c r="Q29" s="15">
        <v>5110.92</v>
      </c>
      <c r="R29" s="13">
        <v>5536.31</v>
      </c>
      <c r="S29" s="13">
        <f t="shared" si="1"/>
        <v>0</v>
      </c>
    </row>
    <row r="30" spans="1:19" x14ac:dyDescent="0.25">
      <c r="A30">
        <v>728</v>
      </c>
      <c r="B30" t="s">
        <v>100</v>
      </c>
      <c r="C30" s="16">
        <v>21657</v>
      </c>
      <c r="E30">
        <v>605</v>
      </c>
      <c r="F30" t="s">
        <v>151</v>
      </c>
      <c r="G30" s="16">
        <v>93807</v>
      </c>
      <c r="I30">
        <v>343</v>
      </c>
      <c r="J30" t="s">
        <v>218</v>
      </c>
      <c r="K30" s="16">
        <v>66144.25</v>
      </c>
      <c r="L30">
        <v>90912.09</v>
      </c>
      <c r="M30" s="17">
        <f t="shared" si="0"/>
        <v>-8.999999999650754E-2</v>
      </c>
      <c r="O30">
        <v>263</v>
      </c>
      <c r="P30" t="s">
        <v>182</v>
      </c>
      <c r="Q30" s="15">
        <v>4773.72</v>
      </c>
      <c r="R30" s="13">
        <v>12894.92</v>
      </c>
      <c r="S30" s="13">
        <f t="shared" si="1"/>
        <v>0</v>
      </c>
    </row>
    <row r="31" spans="1:19" x14ac:dyDescent="0.25">
      <c r="A31">
        <v>750</v>
      </c>
      <c r="B31" t="s">
        <v>102</v>
      </c>
      <c r="C31" s="16">
        <v>92593</v>
      </c>
      <c r="E31">
        <v>610</v>
      </c>
      <c r="F31" t="s">
        <v>162</v>
      </c>
      <c r="G31" s="16">
        <v>96328</v>
      </c>
      <c r="I31">
        <v>349</v>
      </c>
      <c r="J31" t="s">
        <v>188</v>
      </c>
      <c r="K31" s="16">
        <v>11820.72</v>
      </c>
      <c r="L31" s="17">
        <v>0</v>
      </c>
      <c r="M31" s="17" t="e">
        <f t="shared" si="0"/>
        <v>#N/A</v>
      </c>
      <c r="O31">
        <v>272</v>
      </c>
      <c r="P31" t="s">
        <v>183</v>
      </c>
      <c r="Q31" s="15">
        <v>22846.63</v>
      </c>
      <c r="R31" s="13">
        <v>25019.06</v>
      </c>
      <c r="S31" s="13">
        <f t="shared" si="1"/>
        <v>0</v>
      </c>
    </row>
    <row r="32" spans="1:19" x14ac:dyDescent="0.25">
      <c r="A32">
        <v>753</v>
      </c>
      <c r="B32" t="s">
        <v>116</v>
      </c>
      <c r="C32" s="16">
        <v>119758</v>
      </c>
      <c r="E32">
        <v>615</v>
      </c>
      <c r="F32" t="s">
        <v>161</v>
      </c>
      <c r="G32" s="16">
        <v>118896</v>
      </c>
      <c r="I32">
        <v>603</v>
      </c>
      <c r="J32" t="s">
        <v>219</v>
      </c>
      <c r="K32" s="16">
        <v>60145.01</v>
      </c>
      <c r="L32">
        <v>81569.2</v>
      </c>
      <c r="M32" s="17">
        <f t="shared" si="0"/>
        <v>-0.19999999999708962</v>
      </c>
      <c r="O32">
        <v>275</v>
      </c>
      <c r="P32" t="s">
        <v>239</v>
      </c>
      <c r="Q32" s="15">
        <v>35816.839999999997</v>
      </c>
      <c r="R32" s="13">
        <v>0</v>
      </c>
      <c r="S32" s="13" t="e">
        <f t="shared" si="1"/>
        <v>#N/A</v>
      </c>
    </row>
    <row r="33" spans="1:19" x14ac:dyDescent="0.25">
      <c r="A33">
        <v>755</v>
      </c>
      <c r="B33" t="s">
        <v>93</v>
      </c>
      <c r="C33" s="16">
        <v>183774</v>
      </c>
      <c r="E33">
        <v>618</v>
      </c>
      <c r="F33" t="s">
        <v>153</v>
      </c>
      <c r="G33" s="16">
        <v>46036</v>
      </c>
      <c r="I33">
        <v>605</v>
      </c>
      <c r="J33" t="s">
        <v>206</v>
      </c>
      <c r="K33" s="16">
        <v>75978.61</v>
      </c>
      <c r="L33" s="17">
        <v>93807.42</v>
      </c>
      <c r="M33" s="17">
        <f t="shared" si="0"/>
        <v>-0.41999999999825377</v>
      </c>
      <c r="O33">
        <v>287</v>
      </c>
      <c r="P33" t="s">
        <v>243</v>
      </c>
      <c r="Q33" s="15">
        <v>26086.35</v>
      </c>
      <c r="R33" s="13">
        <v>0</v>
      </c>
      <c r="S33" s="13" t="e">
        <f t="shared" si="1"/>
        <v>#N/A</v>
      </c>
    </row>
    <row r="34" spans="1:19" x14ac:dyDescent="0.25">
      <c r="A34">
        <v>766</v>
      </c>
      <c r="B34" t="s">
        <v>122</v>
      </c>
      <c r="C34" s="16">
        <v>52292</v>
      </c>
      <c r="E34">
        <v>632</v>
      </c>
      <c r="F34" t="s">
        <v>137</v>
      </c>
      <c r="G34" s="16">
        <v>24840</v>
      </c>
      <c r="I34">
        <v>610</v>
      </c>
      <c r="J34" t="s">
        <v>220</v>
      </c>
      <c r="K34" s="16">
        <v>78181.7</v>
      </c>
      <c r="L34">
        <v>96327.97</v>
      </c>
      <c r="M34" s="17">
        <f t="shared" si="0"/>
        <v>2.9999999998835847E-2</v>
      </c>
      <c r="O34">
        <v>289</v>
      </c>
      <c r="P34" t="s">
        <v>205</v>
      </c>
      <c r="Q34" s="15">
        <v>15151.28</v>
      </c>
      <c r="R34" s="13">
        <v>6996.65</v>
      </c>
      <c r="S34" s="13">
        <f t="shared" si="1"/>
        <v>0</v>
      </c>
    </row>
    <row r="35" spans="1:19" x14ac:dyDescent="0.25">
      <c r="A35">
        <v>770</v>
      </c>
      <c r="B35" t="s">
        <v>125</v>
      </c>
      <c r="C35" s="16">
        <v>86825</v>
      </c>
      <c r="E35">
        <v>635</v>
      </c>
      <c r="F35" t="s">
        <v>127</v>
      </c>
      <c r="G35" s="16">
        <v>395150</v>
      </c>
      <c r="I35">
        <v>615</v>
      </c>
      <c r="J35" t="s">
        <v>221</v>
      </c>
      <c r="K35" s="16">
        <v>97445.86</v>
      </c>
      <c r="L35">
        <v>118896.17</v>
      </c>
      <c r="M35" s="17">
        <f t="shared" si="0"/>
        <v>-0.16999999999825377</v>
      </c>
      <c r="O35">
        <v>300</v>
      </c>
      <c r="P35" t="s">
        <v>184</v>
      </c>
      <c r="Q35" s="15">
        <v>19835.88</v>
      </c>
      <c r="R35" s="13">
        <v>19748.64</v>
      </c>
      <c r="S35" s="13">
        <f t="shared" si="1"/>
        <v>0</v>
      </c>
    </row>
    <row r="36" spans="1:19" x14ac:dyDescent="0.25">
      <c r="E36">
        <v>662</v>
      </c>
      <c r="F36" t="s">
        <v>138</v>
      </c>
      <c r="G36" s="16">
        <v>23465</v>
      </c>
      <c r="I36">
        <v>618</v>
      </c>
      <c r="J36" t="s">
        <v>207</v>
      </c>
      <c r="K36" s="16">
        <v>38980.58</v>
      </c>
      <c r="L36" s="17">
        <v>46036.38</v>
      </c>
      <c r="M36" s="17">
        <f t="shared" si="0"/>
        <v>-0.37999999999738066</v>
      </c>
      <c r="O36">
        <v>306</v>
      </c>
      <c r="P36" t="s">
        <v>185</v>
      </c>
      <c r="Q36" s="15">
        <v>49205.09</v>
      </c>
      <c r="R36" s="13">
        <v>49168.01</v>
      </c>
      <c r="S36" s="13">
        <f t="shared" si="1"/>
        <v>0</v>
      </c>
    </row>
    <row r="37" spans="1:19" x14ac:dyDescent="0.25">
      <c r="E37">
        <v>672</v>
      </c>
      <c r="F37" t="s">
        <v>129</v>
      </c>
      <c r="G37" s="16">
        <v>260836</v>
      </c>
      <c r="I37">
        <v>632</v>
      </c>
      <c r="J37" t="s">
        <v>189</v>
      </c>
      <c r="K37" s="16">
        <v>20128.689999999999</v>
      </c>
      <c r="L37" s="17">
        <v>24840.080000000002</v>
      </c>
      <c r="M37" s="17">
        <f t="shared" si="0"/>
        <v>-8.000000000174623E-2</v>
      </c>
      <c r="O37">
        <v>318</v>
      </c>
      <c r="P37" t="s">
        <v>186</v>
      </c>
      <c r="Q37" s="15">
        <v>11216.07</v>
      </c>
      <c r="R37" s="13">
        <v>10814.92</v>
      </c>
      <c r="S37" s="13">
        <f t="shared" si="1"/>
        <v>0</v>
      </c>
    </row>
    <row r="38" spans="1:19" x14ac:dyDescent="0.25">
      <c r="E38">
        <v>674</v>
      </c>
      <c r="F38" t="s">
        <v>167</v>
      </c>
      <c r="G38" s="16">
        <v>55095</v>
      </c>
      <c r="I38">
        <v>635</v>
      </c>
      <c r="J38" t="s">
        <v>190</v>
      </c>
      <c r="K38" s="16">
        <v>336916.47</v>
      </c>
      <c r="L38" s="17">
        <v>395149.78</v>
      </c>
      <c r="M38" s="17">
        <f t="shared" si="0"/>
        <v>0.21999999997206032</v>
      </c>
      <c r="O38">
        <v>327</v>
      </c>
      <c r="P38" t="s">
        <v>187</v>
      </c>
      <c r="Q38" s="15">
        <v>10747.74</v>
      </c>
      <c r="R38" s="13">
        <v>16289.83</v>
      </c>
      <c r="S38" s="13">
        <f t="shared" si="1"/>
        <v>0</v>
      </c>
    </row>
    <row r="39" spans="1:19" x14ac:dyDescent="0.25">
      <c r="E39">
        <v>685</v>
      </c>
      <c r="F39" t="s">
        <v>134</v>
      </c>
      <c r="G39" s="16">
        <v>34645</v>
      </c>
      <c r="I39">
        <v>662</v>
      </c>
      <c r="J39" t="s">
        <v>191</v>
      </c>
      <c r="K39" s="16">
        <v>19684.759999999998</v>
      </c>
      <c r="L39" s="17">
        <v>23464.78</v>
      </c>
      <c r="M39" s="17">
        <f t="shared" si="0"/>
        <v>0.22000000000116415</v>
      </c>
      <c r="O39">
        <v>331</v>
      </c>
      <c r="P39" t="s">
        <v>217</v>
      </c>
      <c r="Q39" s="15">
        <v>22850.73</v>
      </c>
      <c r="R39" s="13">
        <v>18465.18</v>
      </c>
      <c r="S39" s="13">
        <f t="shared" si="1"/>
        <v>0</v>
      </c>
    </row>
    <row r="40" spans="1:19" x14ac:dyDescent="0.25">
      <c r="E40">
        <v>715</v>
      </c>
      <c r="F40" t="s">
        <v>152</v>
      </c>
      <c r="G40" s="16">
        <v>64723</v>
      </c>
      <c r="I40">
        <v>672</v>
      </c>
      <c r="J40" t="s">
        <v>192</v>
      </c>
      <c r="K40" s="16">
        <v>223213.79</v>
      </c>
      <c r="L40" s="17">
        <v>260836.12</v>
      </c>
      <c r="M40" s="17">
        <f t="shared" si="0"/>
        <v>-0.11999999999534339</v>
      </c>
      <c r="O40">
        <v>337</v>
      </c>
      <c r="P40" t="s">
        <v>230</v>
      </c>
      <c r="Q40" s="15">
        <v>9369.44</v>
      </c>
      <c r="R40" s="13">
        <v>0</v>
      </c>
      <c r="S40" s="13" t="e">
        <f t="shared" si="1"/>
        <v>#N/A</v>
      </c>
    </row>
    <row r="41" spans="1:19" x14ac:dyDescent="0.25">
      <c r="E41">
        <v>717</v>
      </c>
      <c r="F41" t="s">
        <v>130</v>
      </c>
      <c r="G41" s="16">
        <v>244156</v>
      </c>
      <c r="I41">
        <v>674</v>
      </c>
      <c r="J41" t="s">
        <v>222</v>
      </c>
      <c r="K41" s="16">
        <v>44972.98</v>
      </c>
      <c r="L41">
        <v>55095.21</v>
      </c>
      <c r="M41" s="17">
        <f t="shared" si="0"/>
        <v>-0.20999999999912689</v>
      </c>
      <c r="O41">
        <v>340</v>
      </c>
      <c r="P41" t="s">
        <v>231</v>
      </c>
      <c r="Q41" s="15">
        <v>37231.589999999997</v>
      </c>
      <c r="R41" s="13">
        <v>0</v>
      </c>
      <c r="S41" s="13" t="e">
        <f t="shared" si="1"/>
        <v>#N/A</v>
      </c>
    </row>
    <row r="42" spans="1:19" x14ac:dyDescent="0.25">
      <c r="E42">
        <v>720</v>
      </c>
      <c r="F42" t="s">
        <v>166</v>
      </c>
      <c r="G42" s="16">
        <v>72572</v>
      </c>
      <c r="I42">
        <v>685</v>
      </c>
      <c r="J42" t="s">
        <v>193</v>
      </c>
      <c r="K42" s="16">
        <v>27643.31</v>
      </c>
      <c r="L42" s="17">
        <v>34644.620000000003</v>
      </c>
      <c r="M42" s="17">
        <f t="shared" si="0"/>
        <v>0.37999999999738066</v>
      </c>
      <c r="O42">
        <v>343</v>
      </c>
      <c r="P42" t="s">
        <v>218</v>
      </c>
      <c r="Q42" s="15">
        <v>81258.039999999994</v>
      </c>
      <c r="R42" s="13">
        <v>66144.25</v>
      </c>
      <c r="S42" s="13">
        <f t="shared" si="1"/>
        <v>0</v>
      </c>
    </row>
    <row r="43" spans="1:19" x14ac:dyDescent="0.25">
      <c r="E43">
        <v>728</v>
      </c>
      <c r="F43" t="s">
        <v>136</v>
      </c>
      <c r="G43" s="16">
        <v>33977</v>
      </c>
      <c r="I43">
        <v>715</v>
      </c>
      <c r="J43" t="s">
        <v>208</v>
      </c>
      <c r="K43" s="16">
        <v>52302.64</v>
      </c>
      <c r="L43" s="17">
        <v>64723.03</v>
      </c>
      <c r="M43" s="17">
        <f t="shared" si="0"/>
        <v>-2.9999999998835847E-2</v>
      </c>
      <c r="O43">
        <v>349</v>
      </c>
      <c r="P43" t="s">
        <v>188</v>
      </c>
      <c r="Q43" s="15">
        <v>10465.57</v>
      </c>
      <c r="R43" s="13">
        <v>11820.72</v>
      </c>
      <c r="S43" s="13">
        <f t="shared" si="1"/>
        <v>0</v>
      </c>
    </row>
    <row r="44" spans="1:19" x14ac:dyDescent="0.25">
      <c r="E44">
        <v>750</v>
      </c>
      <c r="F44" t="s">
        <v>131</v>
      </c>
      <c r="G44" s="16">
        <v>157654</v>
      </c>
      <c r="I44">
        <v>717</v>
      </c>
      <c r="J44" t="s">
        <v>194</v>
      </c>
      <c r="K44" s="16">
        <v>192644.19</v>
      </c>
      <c r="L44" s="17">
        <v>244155.96</v>
      </c>
      <c r="M44" s="17">
        <f t="shared" si="0"/>
        <v>4.0000000008149073E-2</v>
      </c>
      <c r="O44">
        <v>603</v>
      </c>
      <c r="P44" t="s">
        <v>219</v>
      </c>
      <c r="Q44" s="15">
        <v>72937.539999999994</v>
      </c>
      <c r="R44" s="13">
        <v>60145.01</v>
      </c>
      <c r="S44" s="13">
        <f t="shared" si="1"/>
        <v>0</v>
      </c>
    </row>
    <row r="45" spans="1:19" x14ac:dyDescent="0.25">
      <c r="E45">
        <v>753</v>
      </c>
      <c r="F45" t="s">
        <v>147</v>
      </c>
      <c r="G45" s="16">
        <v>242603</v>
      </c>
      <c r="I45">
        <v>720</v>
      </c>
      <c r="J45" t="s">
        <v>223</v>
      </c>
      <c r="K45" s="16">
        <v>57746.89</v>
      </c>
      <c r="L45">
        <v>72571.83</v>
      </c>
      <c r="M45" s="17">
        <f t="shared" si="0"/>
        <v>0.16999999999825377</v>
      </c>
      <c r="O45">
        <v>605</v>
      </c>
      <c r="P45" t="s">
        <v>206</v>
      </c>
      <c r="Q45" s="15">
        <v>90085.91</v>
      </c>
      <c r="R45" s="13">
        <v>75978.61</v>
      </c>
      <c r="S45" s="13">
        <f t="shared" si="1"/>
        <v>0</v>
      </c>
    </row>
    <row r="46" spans="1:19" x14ac:dyDescent="0.25">
      <c r="E46">
        <v>755</v>
      </c>
      <c r="F46" t="s">
        <v>128</v>
      </c>
      <c r="G46" s="16">
        <v>291982</v>
      </c>
      <c r="I46">
        <v>728</v>
      </c>
      <c r="J46" t="s">
        <v>195</v>
      </c>
      <c r="K46" s="16">
        <v>30610.7</v>
      </c>
      <c r="L46" s="17">
        <v>33976.92</v>
      </c>
      <c r="M46" s="17">
        <f t="shared" si="0"/>
        <v>8.000000000174623E-2</v>
      </c>
      <c r="O46">
        <v>610</v>
      </c>
      <c r="P46" t="s">
        <v>220</v>
      </c>
      <c r="Q46" s="15">
        <v>89702.05</v>
      </c>
      <c r="R46" s="13">
        <v>78181.7</v>
      </c>
      <c r="S46" s="13">
        <f t="shared" si="1"/>
        <v>0</v>
      </c>
    </row>
    <row r="47" spans="1:19" x14ac:dyDescent="0.25">
      <c r="E47">
        <v>766</v>
      </c>
      <c r="F47" t="s">
        <v>150</v>
      </c>
      <c r="G47" s="16">
        <v>113343</v>
      </c>
      <c r="I47">
        <v>750</v>
      </c>
      <c r="J47" t="s">
        <v>196</v>
      </c>
      <c r="K47" s="16">
        <v>123611.85</v>
      </c>
      <c r="L47" s="17">
        <v>157654.35999999999</v>
      </c>
      <c r="M47" s="17">
        <f t="shared" si="0"/>
        <v>-0.35999999998603016</v>
      </c>
      <c r="O47">
        <v>615</v>
      </c>
      <c r="P47" t="s">
        <v>221</v>
      </c>
      <c r="Q47" s="15">
        <v>113416.26</v>
      </c>
      <c r="R47" s="13">
        <v>97445.86</v>
      </c>
      <c r="S47" s="13">
        <f t="shared" si="1"/>
        <v>0</v>
      </c>
    </row>
    <row r="48" spans="1:19" x14ac:dyDescent="0.25">
      <c r="E48">
        <v>770</v>
      </c>
      <c r="F48" t="s">
        <v>148</v>
      </c>
      <c r="G48" s="16">
        <v>200892</v>
      </c>
      <c r="I48">
        <v>753</v>
      </c>
      <c r="J48" t="s">
        <v>209</v>
      </c>
      <c r="K48" s="16">
        <v>212419.67</v>
      </c>
      <c r="L48">
        <v>242602.7</v>
      </c>
      <c r="M48" s="17">
        <f t="shared" si="0"/>
        <v>0.29999999998835847</v>
      </c>
      <c r="O48">
        <v>618</v>
      </c>
      <c r="P48" t="s">
        <v>207</v>
      </c>
      <c r="Q48" s="15">
        <v>105273.79</v>
      </c>
      <c r="R48" s="13">
        <v>38980.58</v>
      </c>
      <c r="S48" s="13">
        <f t="shared" si="1"/>
        <v>0</v>
      </c>
    </row>
    <row r="49" spans="5:19" x14ac:dyDescent="0.25">
      <c r="E49">
        <v>778</v>
      </c>
      <c r="F49" t="s">
        <v>165</v>
      </c>
      <c r="G49" s="16">
        <v>73592</v>
      </c>
      <c r="I49">
        <v>755</v>
      </c>
      <c r="J49" t="s">
        <v>197</v>
      </c>
      <c r="K49" s="16">
        <v>247191.84</v>
      </c>
      <c r="L49" s="17">
        <v>291981.65000000002</v>
      </c>
      <c r="M49" s="17">
        <f t="shared" si="0"/>
        <v>0.34999999997671694</v>
      </c>
      <c r="O49">
        <v>632</v>
      </c>
      <c r="P49" t="s">
        <v>189</v>
      </c>
      <c r="Q49" s="15">
        <v>16579.849999999999</v>
      </c>
      <c r="R49" s="13">
        <v>20128.689999999999</v>
      </c>
      <c r="S49" s="13">
        <f t="shared" si="1"/>
        <v>0</v>
      </c>
    </row>
    <row r="50" spans="5:19" x14ac:dyDescent="0.25">
      <c r="I50">
        <v>760</v>
      </c>
      <c r="J50" t="s">
        <v>224</v>
      </c>
      <c r="K50" s="16">
        <v>47951.8</v>
      </c>
      <c r="L50">
        <v>0</v>
      </c>
      <c r="M50" s="17" t="e">
        <f t="shared" si="0"/>
        <v>#N/A</v>
      </c>
      <c r="O50">
        <v>635</v>
      </c>
      <c r="P50" t="s">
        <v>190</v>
      </c>
      <c r="Q50" s="15">
        <v>359344.39</v>
      </c>
      <c r="R50" s="13">
        <v>336916.47</v>
      </c>
      <c r="S50" s="13">
        <f t="shared" si="1"/>
        <v>0</v>
      </c>
    </row>
    <row r="51" spans="5:19" x14ac:dyDescent="0.25">
      <c r="I51">
        <v>766</v>
      </c>
      <c r="J51" t="s">
        <v>210</v>
      </c>
      <c r="K51" s="16">
        <v>106610.14</v>
      </c>
      <c r="L51">
        <v>113342.53</v>
      </c>
      <c r="M51" s="17">
        <f t="shared" si="0"/>
        <v>0.47000000000116415</v>
      </c>
      <c r="O51">
        <v>660</v>
      </c>
      <c r="P51" t="s">
        <v>240</v>
      </c>
      <c r="Q51" s="15">
        <v>57890.2</v>
      </c>
      <c r="R51" s="13">
        <v>0</v>
      </c>
      <c r="S51" s="13" t="e">
        <f t="shared" si="1"/>
        <v>#N/A</v>
      </c>
    </row>
    <row r="52" spans="5:19" x14ac:dyDescent="0.25">
      <c r="I52">
        <v>770</v>
      </c>
      <c r="J52" t="s">
        <v>211</v>
      </c>
      <c r="K52" s="16">
        <v>171748.46</v>
      </c>
      <c r="L52">
        <v>200892.39</v>
      </c>
      <c r="M52" s="17">
        <f t="shared" si="0"/>
        <v>-0.39000000001396984</v>
      </c>
      <c r="O52">
        <v>662</v>
      </c>
      <c r="P52" t="s">
        <v>191</v>
      </c>
      <c r="Q52" s="15">
        <v>21173.69</v>
      </c>
      <c r="R52" s="13">
        <v>19684.759999999998</v>
      </c>
      <c r="S52" s="13">
        <f t="shared" si="1"/>
        <v>0</v>
      </c>
    </row>
    <row r="53" spans="5:19" x14ac:dyDescent="0.25">
      <c r="I53">
        <v>778</v>
      </c>
      <c r="J53" t="s">
        <v>225</v>
      </c>
      <c r="K53" s="16">
        <v>54177.29</v>
      </c>
      <c r="L53">
        <v>73591.62</v>
      </c>
      <c r="M53" s="17">
        <f t="shared" si="0"/>
        <v>0.38000000000465661</v>
      </c>
      <c r="O53">
        <v>670</v>
      </c>
      <c r="P53" t="s">
        <v>232</v>
      </c>
      <c r="Q53" s="15">
        <v>59128.91</v>
      </c>
      <c r="R53" s="13">
        <v>0</v>
      </c>
      <c r="S53" s="13" t="e">
        <f t="shared" si="1"/>
        <v>#N/A</v>
      </c>
    </row>
    <row r="54" spans="5:19" x14ac:dyDescent="0.25">
      <c r="O54">
        <v>672</v>
      </c>
      <c r="P54" t="s">
        <v>192</v>
      </c>
      <c r="Q54" s="15">
        <v>219254.43</v>
      </c>
      <c r="R54" s="13">
        <v>223213.79</v>
      </c>
      <c r="S54" s="13">
        <f t="shared" si="1"/>
        <v>0</v>
      </c>
    </row>
    <row r="55" spans="5:19" x14ac:dyDescent="0.25">
      <c r="O55">
        <v>674</v>
      </c>
      <c r="P55" t="s">
        <v>222</v>
      </c>
      <c r="Q55" s="15">
        <v>48339.93</v>
      </c>
      <c r="R55" s="13">
        <v>44972.98</v>
      </c>
      <c r="S55" s="13">
        <f t="shared" si="1"/>
        <v>0</v>
      </c>
    </row>
    <row r="56" spans="5:19" x14ac:dyDescent="0.25">
      <c r="O56">
        <v>683</v>
      </c>
      <c r="P56" t="s">
        <v>233</v>
      </c>
      <c r="Q56" s="15">
        <v>109247.12</v>
      </c>
      <c r="R56" s="13">
        <v>0</v>
      </c>
      <c r="S56" s="13" t="e">
        <f t="shared" si="1"/>
        <v>#N/A</v>
      </c>
    </row>
    <row r="57" spans="5:19" x14ac:dyDescent="0.25">
      <c r="O57">
        <v>685</v>
      </c>
      <c r="P57" t="s">
        <v>193</v>
      </c>
      <c r="Q57" s="15">
        <v>24294.37</v>
      </c>
      <c r="R57" s="13">
        <v>27643.31</v>
      </c>
      <c r="S57" s="13">
        <f t="shared" si="1"/>
        <v>0</v>
      </c>
    </row>
    <row r="58" spans="5:19" x14ac:dyDescent="0.25">
      <c r="O58">
        <v>700</v>
      </c>
      <c r="P58" t="s">
        <v>234</v>
      </c>
      <c r="Q58" s="15">
        <v>100133.94</v>
      </c>
      <c r="R58" s="13">
        <v>0</v>
      </c>
      <c r="S58" s="13" t="e">
        <f t="shared" si="1"/>
        <v>#N/A</v>
      </c>
    </row>
    <row r="59" spans="5:19" x14ac:dyDescent="0.25">
      <c r="O59">
        <v>715</v>
      </c>
      <c r="P59" t="s">
        <v>208</v>
      </c>
      <c r="Q59" s="15">
        <v>71452</v>
      </c>
      <c r="R59" s="13">
        <v>52302.64</v>
      </c>
      <c r="S59" s="13">
        <f t="shared" si="1"/>
        <v>0</v>
      </c>
    </row>
    <row r="60" spans="5:19" x14ac:dyDescent="0.25">
      <c r="O60">
        <v>717</v>
      </c>
      <c r="P60" t="s">
        <v>194</v>
      </c>
      <c r="Q60" s="15">
        <v>161077.13</v>
      </c>
      <c r="R60" s="13">
        <v>192644.19</v>
      </c>
      <c r="S60" s="13">
        <f t="shared" si="1"/>
        <v>0</v>
      </c>
    </row>
    <row r="61" spans="5:19" x14ac:dyDescent="0.25">
      <c r="O61">
        <v>720</v>
      </c>
      <c r="P61" t="s">
        <v>223</v>
      </c>
      <c r="Q61" s="15">
        <v>63992.22</v>
      </c>
      <c r="R61" s="13">
        <v>57746.89</v>
      </c>
      <c r="S61" s="13">
        <f t="shared" si="1"/>
        <v>0</v>
      </c>
    </row>
    <row r="62" spans="5:19" x14ac:dyDescent="0.25">
      <c r="O62">
        <v>728</v>
      </c>
      <c r="P62" t="s">
        <v>195</v>
      </c>
      <c r="Q62" s="15">
        <v>36580.660000000003</v>
      </c>
      <c r="R62" s="13">
        <v>30610.7</v>
      </c>
      <c r="S62" s="13">
        <f t="shared" si="1"/>
        <v>0</v>
      </c>
    </row>
    <row r="63" spans="5:19" x14ac:dyDescent="0.25">
      <c r="O63">
        <v>750</v>
      </c>
      <c r="P63" t="s">
        <v>196</v>
      </c>
      <c r="Q63" s="15">
        <v>116848.39</v>
      </c>
      <c r="R63" s="13">
        <v>123611.85</v>
      </c>
      <c r="S63" s="13">
        <f t="shared" si="1"/>
        <v>0</v>
      </c>
    </row>
    <row r="64" spans="5:19" x14ac:dyDescent="0.25">
      <c r="O64">
        <v>753</v>
      </c>
      <c r="P64" t="s">
        <v>209</v>
      </c>
      <c r="Q64" s="15">
        <v>261905.33</v>
      </c>
      <c r="R64" s="13">
        <v>212419.67</v>
      </c>
      <c r="S64" s="13">
        <f t="shared" si="1"/>
        <v>0</v>
      </c>
    </row>
    <row r="65" spans="15:19" x14ac:dyDescent="0.25">
      <c r="O65">
        <v>755</v>
      </c>
      <c r="P65" t="s">
        <v>197</v>
      </c>
      <c r="Q65" s="15">
        <v>260024.46</v>
      </c>
      <c r="R65" s="13">
        <v>247191.84</v>
      </c>
      <c r="S65" s="13">
        <f t="shared" si="1"/>
        <v>0</v>
      </c>
    </row>
    <row r="66" spans="15:19" x14ac:dyDescent="0.25">
      <c r="O66">
        <v>760</v>
      </c>
      <c r="P66" t="s">
        <v>224</v>
      </c>
      <c r="Q66" s="15">
        <v>58972.01</v>
      </c>
      <c r="R66" s="13">
        <v>47951.8</v>
      </c>
      <c r="S66" s="13">
        <f t="shared" si="1"/>
        <v>0</v>
      </c>
    </row>
    <row r="67" spans="15:19" x14ac:dyDescent="0.25">
      <c r="O67">
        <v>765</v>
      </c>
      <c r="P67" t="s">
        <v>235</v>
      </c>
      <c r="Q67" s="15">
        <v>70159.16</v>
      </c>
      <c r="R67" s="13">
        <v>0</v>
      </c>
      <c r="S67" s="13" t="e">
        <f t="shared" si="1"/>
        <v>#N/A</v>
      </c>
    </row>
    <row r="68" spans="15:19" x14ac:dyDescent="0.25">
      <c r="O68">
        <v>766</v>
      </c>
      <c r="P68" t="s">
        <v>210</v>
      </c>
      <c r="Q68" s="15">
        <v>113358.32</v>
      </c>
      <c r="R68" s="13">
        <v>106610.14</v>
      </c>
      <c r="S68" s="13">
        <f t="shared" ref="S68:S70" si="2">VLOOKUP(O68,I:K,3,0)-R68</f>
        <v>0</v>
      </c>
    </row>
    <row r="69" spans="15:19" x14ac:dyDescent="0.25">
      <c r="O69">
        <v>770</v>
      </c>
      <c r="P69" t="s">
        <v>211</v>
      </c>
      <c r="Q69" s="15">
        <v>208630.74</v>
      </c>
      <c r="R69" s="13">
        <v>171748.46</v>
      </c>
      <c r="S69" s="13">
        <f t="shared" si="2"/>
        <v>0</v>
      </c>
    </row>
    <row r="70" spans="15:19" x14ac:dyDescent="0.25">
      <c r="O70">
        <v>778</v>
      </c>
      <c r="P70" t="s">
        <v>225</v>
      </c>
      <c r="Q70" s="15">
        <v>64586.48</v>
      </c>
      <c r="R70" s="13">
        <v>54177.29</v>
      </c>
      <c r="S70" s="13">
        <f t="shared" si="2"/>
        <v>0</v>
      </c>
    </row>
    <row r="71" spans="15:19" x14ac:dyDescent="0.25">
      <c r="Q71" s="15"/>
      <c r="R71" s="13"/>
    </row>
  </sheetData>
  <sortState xmlns:xlrd2="http://schemas.microsoft.com/office/spreadsheetml/2017/richdata2" ref="I3:L53">
    <sortCondition ref="I3:I5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5EB0-3114-45D2-85E8-64A89E34AC5F}">
  <dimension ref="A1:K7"/>
  <sheetViews>
    <sheetView workbookViewId="0">
      <selection activeCell="K15" sqref="K15"/>
    </sheetView>
  </sheetViews>
  <sheetFormatPr defaultRowHeight="15" x14ac:dyDescent="0.25"/>
  <sheetData>
    <row r="1" spans="1:11" x14ac:dyDescent="0.25">
      <c r="A1" t="s">
        <v>602</v>
      </c>
      <c r="G1" t="s">
        <v>603</v>
      </c>
    </row>
    <row r="2" spans="1:11" x14ac:dyDescent="0.25">
      <c r="A2" s="10" t="s">
        <v>87</v>
      </c>
      <c r="B2" s="10" t="s">
        <v>1</v>
      </c>
      <c r="C2" s="10" t="s">
        <v>87</v>
      </c>
      <c r="D2" s="10" t="s">
        <v>600</v>
      </c>
      <c r="E2" s="24" t="s">
        <v>601</v>
      </c>
      <c r="G2" s="10" t="s">
        <v>87</v>
      </c>
      <c r="H2" s="10" t="s">
        <v>1</v>
      </c>
      <c r="I2" s="10" t="s">
        <v>87</v>
      </c>
      <c r="J2" s="10" t="s">
        <v>600</v>
      </c>
      <c r="K2" s="24" t="s">
        <v>601</v>
      </c>
    </row>
    <row r="3" spans="1:11" x14ac:dyDescent="0.25">
      <c r="A3" s="25">
        <v>750</v>
      </c>
      <c r="B3" s="25" t="s">
        <v>88</v>
      </c>
      <c r="C3" s="25">
        <v>29</v>
      </c>
      <c r="D3" s="25" t="s">
        <v>83</v>
      </c>
      <c r="E3">
        <v>23.39</v>
      </c>
      <c r="G3" s="25">
        <v>750</v>
      </c>
      <c r="H3" s="25" t="s">
        <v>88</v>
      </c>
      <c r="I3" s="25">
        <v>29</v>
      </c>
      <c r="J3" s="25" t="s">
        <v>83</v>
      </c>
      <c r="K3">
        <v>23.39</v>
      </c>
    </row>
    <row r="4" spans="1:11" x14ac:dyDescent="0.25">
      <c r="A4" s="25">
        <v>750</v>
      </c>
      <c r="B4" s="25" t="s">
        <v>88</v>
      </c>
      <c r="C4" s="25">
        <v>156</v>
      </c>
      <c r="D4" s="25" t="s">
        <v>84</v>
      </c>
      <c r="E4">
        <v>17.899999999999999</v>
      </c>
      <c r="G4" s="25">
        <v>750</v>
      </c>
      <c r="H4" s="25" t="s">
        <v>88</v>
      </c>
      <c r="I4" s="25">
        <v>156</v>
      </c>
      <c r="J4" s="25" t="s">
        <v>84</v>
      </c>
      <c r="K4">
        <v>17.899999999999999</v>
      </c>
    </row>
    <row r="5" spans="1:11" x14ac:dyDescent="0.25">
      <c r="A5" s="25">
        <v>750</v>
      </c>
      <c r="B5" s="25" t="s">
        <v>88</v>
      </c>
      <c r="C5" s="25">
        <v>216</v>
      </c>
      <c r="D5" s="25" t="s">
        <v>85</v>
      </c>
      <c r="E5">
        <v>34.28</v>
      </c>
      <c r="G5" s="25">
        <v>750</v>
      </c>
      <c r="H5" s="25" t="s">
        <v>88</v>
      </c>
      <c r="I5" s="25">
        <v>216</v>
      </c>
      <c r="J5" s="25" t="s">
        <v>85</v>
      </c>
      <c r="K5">
        <v>34.28</v>
      </c>
    </row>
    <row r="6" spans="1:11" x14ac:dyDescent="0.25">
      <c r="A6" s="25">
        <v>750</v>
      </c>
      <c r="B6" s="25" t="s">
        <v>88</v>
      </c>
      <c r="C6" s="25">
        <v>312</v>
      </c>
      <c r="D6" s="25" t="s">
        <v>86</v>
      </c>
      <c r="E6">
        <v>37.340000000000003</v>
      </c>
    </row>
    <row r="7" spans="1:11" x14ac:dyDescent="0.25">
      <c r="E7">
        <f>SUM(E3:E6)</f>
        <v>112.91</v>
      </c>
      <c r="K7">
        <f>SUM(K3:K5)</f>
        <v>75.569999999999993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FY25_RuralAid</vt:lpstr>
      <vt:lpstr>NetAGI_Orig</vt:lpstr>
      <vt:lpstr>prior year distributions</vt:lpstr>
      <vt:lpstr>Pioneer Valley and Warwick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Rural School Aid</dc:title>
  <dc:creator>DESE</dc:creator>
  <cp:lastModifiedBy>Zou, Dong (EOE)</cp:lastModifiedBy>
  <dcterms:created xsi:type="dcterms:W3CDTF">2022-08-23T15:23:11Z</dcterms:created>
  <dcterms:modified xsi:type="dcterms:W3CDTF">2024-12-19T18:34:41Z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19 2024 12:00AM</vt:lpwstr>
  </property>
</Properties>
</file>