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3.xml" ContentType="application/vnd.ms-excel.controlproperties+xml"/>
  <Override PartName="/customXml/itemProps4.xml" ContentType="application/vnd.openxmlformats-officedocument.customXm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15600" windowHeight="8085" tabRatio="889"/>
  </bookViews>
  <sheets>
    <sheet name="FY18 244 Budget SY" sheetId="9" r:id="rId1"/>
    <sheet name="FY18 244 Budget Summer)" sheetId="41" r:id="rId2"/>
    <sheet name="FY18 244 total Budget " sheetId="42" r:id="rId3"/>
    <sheet name="Title I Amendment" sheetId="17" state="hidden" r:id="rId4"/>
    <sheet name="Summary Sheet" sheetId="13" state="hidden" r:id="rId5"/>
    <sheet name="dataESEcontact" sheetId="33" state="hidden" r:id="rId6"/>
    <sheet name="dataLookupValues" sheetId="19" state="hidden" r:id="rId7"/>
    <sheet name="dataDistrictList" sheetId="20" state="hidden" r:id="rId8"/>
    <sheet name="dataExport" sheetId="23" state="hidden" r:id="rId9"/>
    <sheet name="dataSchoolInfo" sheetId="26" state="hidden" r:id="rId10"/>
    <sheet name="dataReservation" sheetId="30" state="hidden" r:id="rId11"/>
  </sheets>
  <definedNames>
    <definedName name="_xlnm._FilterDatabase" localSheetId="7" hidden="1">dataDistrictList!$A$1:$O$1</definedName>
    <definedName name="_xlnm._FilterDatabase" localSheetId="5" hidden="1">dataESEcontact!$A$1:$D$414</definedName>
    <definedName name="_xlnm._FilterDatabase" localSheetId="9"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'FY18 244 Budget Summer)'!$B$2:$AB$92</definedName>
    <definedName name="_xlnm.Print_Area" localSheetId="0">'FY18 244 Budget SY'!$B$2:$AB$92</definedName>
    <definedName name="_xlnm.Print_Area" localSheetId="2">'FY18 244 total Budget '!$B$2:$AB$92</definedName>
    <definedName name="_xlnm.Print_Area" localSheetId="4">'Summary Sheet'!$B$1:$J$43</definedName>
    <definedName name="_xlnm.Print_Area" localSheetId="3">'Title I Amendment'!$B$2:$H$72</definedName>
    <definedName name="_xlnm.Print_Titles" localSheetId="1">'FY18 244 Budget Summer)'!$2:$6</definedName>
    <definedName name="_xlnm.Print_Titles" localSheetId="0">'FY18 244 Budget SY'!$2:$6</definedName>
    <definedName name="_xlnm.Print_Titles" localSheetId="2">'FY18 244 total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6">dataLookupValues!$A$237</definedName>
    <definedName name="TotalLowInc" localSheetId="1">#REF!</definedName>
    <definedName name="TotalLowInc" localSheetId="2">#REF!</definedName>
    <definedName name="TotalLowInc">#REF!</definedName>
    <definedName name="TotPrivEnr" localSheetId="1">#REF!</definedName>
    <definedName name="TotPrivEnr" localSheetId="2">#REF!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 localSheetId="2">#REF!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 localSheetId="2">#REF!</definedName>
    <definedName name="valminPerPupilTotal">#REF!</definedName>
    <definedName name="valNonPrivEnr" localSheetId="1">#REF!</definedName>
    <definedName name="valNonPrivEnr" localSheetId="2">#REF!</definedName>
    <definedName name="valNonPrivEnr">#REF!</definedName>
    <definedName name="ValNonPub_Col_C" localSheetId="1">#REF!</definedName>
    <definedName name="ValNonPub_Col_C" localSheetId="2">#REF!</definedName>
    <definedName name="ValNonPub_Col_C">#REF!</definedName>
    <definedName name="valorg4code">dataLookupValues!$D$1</definedName>
    <definedName name="valParent" localSheetId="1">#REF!</definedName>
    <definedName name="valParent" localSheetId="2">#REF!</definedName>
    <definedName name="valParent">#REF!</definedName>
    <definedName name="valPD" localSheetId="1">#REF!</definedName>
    <definedName name="valPD" localSheetId="2">#REF!</definedName>
    <definedName name="valPD">#REF!</definedName>
    <definedName name="valReqReserv" localSheetId="1">#REF!</definedName>
    <definedName name="valReqReserv" localSheetId="2">#REF!</definedName>
    <definedName name="valReqReserv">#REF!</definedName>
    <definedName name="valSchAlloc" localSheetId="1">#REF!</definedName>
    <definedName name="valSchAlloc" localSheetId="2">#REF!</definedName>
    <definedName name="valSchAlloc">#REF!</definedName>
    <definedName name="valSchAlloc_F2" localSheetId="1">#REF!</definedName>
    <definedName name="valSchAlloc_F2" localSheetId="2">#REF!</definedName>
    <definedName name="valSchAlloc_F2">#REF!</definedName>
    <definedName name="valSwitchFormula" localSheetId="1">#REF!</definedName>
    <definedName name="valSwitchFormula" localSheetId="2">#REF!</definedName>
    <definedName name="valSwitchFormula">#REF!</definedName>
    <definedName name="valTIAlloc" localSheetId="1">#REF!</definedName>
    <definedName name="valTIAlloc" localSheetId="2">#REF!</definedName>
    <definedName name="valTIAlloc">#REF!</definedName>
    <definedName name="valTILn1" localSheetId="1">'FY18 244 Budget Summer)'!$P$20</definedName>
    <definedName name="valTILn1" localSheetId="2">'FY18 244 total Budget '!$P$20</definedName>
    <definedName name="valTILn1">'FY18 244 Budget SY'!$P$20</definedName>
    <definedName name="valTILn10" localSheetId="1">'FY18 244 Budget Summer)'!$P$80</definedName>
    <definedName name="valTILn10" localSheetId="2">'FY18 244 total Budget '!$P$80</definedName>
    <definedName name="valTILn10">'FY18 244 Budget SY'!$P$80</definedName>
    <definedName name="valTILn11" localSheetId="1">'FY18 244 Budget Summer)'!$P$88</definedName>
    <definedName name="valTILn11" localSheetId="2">'FY18 244 total Budget '!$P$88</definedName>
    <definedName name="valTILn11">'FY18 244 Budget SY'!$P$88</definedName>
    <definedName name="valTILn2" localSheetId="1">'FY18 244 Budget Summer)'!$P$26</definedName>
    <definedName name="valTILn2" localSheetId="2">'FY18 244 total Budget '!$P$26</definedName>
    <definedName name="valTILn2">'FY18 244 Budget SY'!$P$26</definedName>
    <definedName name="valTILn3" localSheetId="1">'FY18 244 Budget Summer)'!$P$32</definedName>
    <definedName name="valTILn3" localSheetId="2">'FY18 244 total Budget '!$P$32</definedName>
    <definedName name="valTILn3">'FY18 244 Budget SY'!$P$32</definedName>
    <definedName name="valTILn4" localSheetId="1">'FY18 244 Budget Summer)'!$P$39</definedName>
    <definedName name="valTILn4" localSheetId="2">'FY18 244 total Budget '!$P$39</definedName>
    <definedName name="valTILn4">'FY18 244 Budget SY'!$P$39</definedName>
    <definedName name="valTILn5a" localSheetId="1">'FY18 244 Budget Summer)'!$P$41</definedName>
    <definedName name="valTILn5a" localSheetId="2">'FY18 244 total Budget '!$P$41</definedName>
    <definedName name="valTILn5a">'FY18 244 Budget SY'!$P$41</definedName>
    <definedName name="valTILn5b" localSheetId="1">'FY18 244 Budget Summer)'!$P$42</definedName>
    <definedName name="valTILn5b" localSheetId="2">'FY18 244 total Budget '!$P$42</definedName>
    <definedName name="valTILn5b">'FY18 244 Budget SY'!$P$42</definedName>
    <definedName name="valTILn6" localSheetId="1">'FY18 244 Budget Summer)'!$P$57</definedName>
    <definedName name="valTILn6" localSheetId="2">'FY18 244 total Budget '!$P$57</definedName>
    <definedName name="valTILn6">'FY18 244 Budget SY'!$P$57</definedName>
    <definedName name="valTILn7" localSheetId="1">'FY18 244 Budget Summer)'!$P$64</definedName>
    <definedName name="valTILn7" localSheetId="2">'FY18 244 total Budget '!$P$64</definedName>
    <definedName name="valTILn7">'FY18 244 Budget SY'!$P$64</definedName>
    <definedName name="valTILn8" localSheetId="1">'FY18 244 Budget Summer)'!$P$71</definedName>
    <definedName name="valTILn8" localSheetId="2">'FY18 244 total Budget '!$P$71</definedName>
    <definedName name="valTILn8">'FY18 244 Budget SY'!$P$71</definedName>
    <definedName name="valTILn9" localSheetId="1">'FY18 244 Budget Summer)'!$P$78</definedName>
    <definedName name="valTILn9" localSheetId="2">'FY18 244 total Budget '!$P$78</definedName>
    <definedName name="valTILn9">'FY18 244 Budget SY'!$P$78</definedName>
    <definedName name="valTIoptionA" localSheetId="1">#REF!</definedName>
    <definedName name="valTIoptionA" localSheetId="2">#REF!</definedName>
    <definedName name="valTIoptionA">#REF!</definedName>
    <definedName name="valTitleI">dataLookupValues!$B$22</definedName>
    <definedName name="valTITot" localSheetId="1">'FY18 244 Budget Summer)'!$P$90</definedName>
    <definedName name="valTITot" localSheetId="2">'FY18 244 total Budget '!$P$90</definedName>
    <definedName name="valTITot">'FY18 244 Budget SY'!$P$90</definedName>
    <definedName name="valYes">dataLookupValues!$A$223:$A$224</definedName>
    <definedName name="Yes_No_Private">dataLookupValues!$A$274:$A$275</definedName>
  </definedNames>
  <calcPr calcId="125725"/>
</workbook>
</file>

<file path=xl/calcChain.xml><?xml version="1.0" encoding="utf-8"?>
<calcChain xmlns="http://schemas.openxmlformats.org/spreadsheetml/2006/main">
  <c r="P17" i="42"/>
  <c r="P18"/>
  <c r="P76"/>
  <c r="P75"/>
  <c r="P74"/>
  <c r="P73"/>
  <c r="P69"/>
  <c r="P68"/>
  <c r="P67"/>
  <c r="P66"/>
  <c r="P62"/>
  <c r="P61"/>
  <c r="P60"/>
  <c r="P59"/>
  <c r="P55"/>
  <c r="P54"/>
  <c r="P53"/>
  <c r="P52"/>
  <c r="P51"/>
  <c r="P50"/>
  <c r="P45"/>
  <c r="P44"/>
  <c r="P43"/>
  <c r="P42"/>
  <c r="P41"/>
  <c r="P37"/>
  <c r="P36"/>
  <c r="P35"/>
  <c r="N35" s="1"/>
  <c r="P34"/>
  <c r="P30"/>
  <c r="N30" s="1"/>
  <c r="P29"/>
  <c r="N29" s="1"/>
  <c r="P28"/>
  <c r="N28" s="1"/>
  <c r="P24"/>
  <c r="P23"/>
  <c r="N23" s="1"/>
  <c r="P22"/>
  <c r="K3"/>
  <c r="F7"/>
  <c r="F5"/>
  <c r="F3"/>
  <c r="K3" i="41"/>
  <c r="F7"/>
  <c r="F5"/>
  <c r="F3"/>
  <c r="P88" i="42"/>
  <c r="N37"/>
  <c r="M37"/>
  <c r="N36"/>
  <c r="M36"/>
  <c r="M35"/>
  <c r="M39" s="1"/>
  <c r="N34"/>
  <c r="M34"/>
  <c r="M32"/>
  <c r="M26"/>
  <c r="N24"/>
  <c r="N22"/>
  <c r="M20"/>
  <c r="N18"/>
  <c r="N17"/>
  <c r="P88" i="41"/>
  <c r="P81"/>
  <c r="P77"/>
  <c r="P70"/>
  <c r="P63"/>
  <c r="P56"/>
  <c r="P47"/>
  <c r="P38"/>
  <c r="N37"/>
  <c r="M37"/>
  <c r="N36"/>
  <c r="M36"/>
  <c r="N35"/>
  <c r="N39" s="1"/>
  <c r="M35"/>
  <c r="M39" s="1"/>
  <c r="N34"/>
  <c r="M34"/>
  <c r="M32"/>
  <c r="P31"/>
  <c r="N30"/>
  <c r="N29"/>
  <c r="N28"/>
  <c r="M26"/>
  <c r="P25"/>
  <c r="N24"/>
  <c r="N23"/>
  <c r="N22"/>
  <c r="M20"/>
  <c r="P19"/>
  <c r="N18"/>
  <c r="N17"/>
  <c r="P38" i="9"/>
  <c r="P81"/>
  <c r="P81" i="42" s="1"/>
  <c r="P77" i="9"/>
  <c r="P70"/>
  <c r="P63"/>
  <c r="P56"/>
  <c r="P47"/>
  <c r="P31"/>
  <c r="P25"/>
  <c r="P19"/>
  <c r="P19" i="42" s="1"/>
  <c r="N39" l="1"/>
  <c r="P77"/>
  <c r="P70"/>
  <c r="P63"/>
  <c r="N20" i="41"/>
  <c r="P47" i="42"/>
  <c r="P38"/>
  <c r="N20"/>
  <c r="P56"/>
  <c r="N32"/>
  <c r="P31"/>
  <c r="N32" i="41"/>
  <c r="N26"/>
  <c r="P25" i="42"/>
  <c r="N26"/>
  <c r="P90" i="41"/>
  <c r="P90" i="9"/>
  <c r="O3" i="23"/>
  <c r="M32" i="9"/>
  <c r="E56" i="17"/>
  <c r="H47"/>
  <c r="G47" s="1"/>
  <c r="C13" i="13"/>
  <c r="E14"/>
  <c r="E24" s="1"/>
  <c r="D14"/>
  <c r="D24" s="1"/>
  <c r="F56" i="17"/>
  <c r="H54"/>
  <c r="G54" s="1"/>
  <c r="P88" i="9"/>
  <c r="H55" i="17" s="1"/>
  <c r="G55" s="1"/>
  <c r="C20" i="13"/>
  <c r="H52" i="17"/>
  <c r="G52" s="1"/>
  <c r="H51"/>
  <c r="G51" s="1"/>
  <c r="H50"/>
  <c r="G50" s="1"/>
  <c r="H49"/>
  <c r="G49" s="1"/>
  <c r="N37" i="9"/>
  <c r="M37"/>
  <c r="N36"/>
  <c r="M36"/>
  <c r="N35"/>
  <c r="M35"/>
  <c r="N34"/>
  <c r="M34"/>
  <c r="N30"/>
  <c r="N29"/>
  <c r="N28"/>
  <c r="C12" i="13"/>
  <c r="M26" i="9"/>
  <c r="N24"/>
  <c r="N23"/>
  <c r="N22"/>
  <c r="H44" i="17"/>
  <c r="G44" s="1"/>
  <c r="M20" i="9"/>
  <c r="N18"/>
  <c r="N17"/>
  <c r="D2" i="19"/>
  <c r="D1"/>
  <c r="B1"/>
  <c r="E3" i="23"/>
  <c r="D3"/>
  <c r="C3"/>
  <c r="B3"/>
  <c r="S3"/>
  <c r="M3"/>
  <c r="L3"/>
  <c r="K3"/>
  <c r="J3"/>
  <c r="I3"/>
  <c r="H3"/>
  <c r="G3"/>
  <c r="F3"/>
  <c r="B2" i="19"/>
  <c r="B3"/>
  <c r="B4"/>
  <c r="E17" i="17" s="1"/>
  <c r="C21" i="13"/>
  <c r="C25"/>
  <c r="C40" s="1"/>
  <c r="C16"/>
  <c r="P90" i="42" l="1"/>
  <c r="C19" i="13"/>
  <c r="C18"/>
  <c r="H46" i="17"/>
  <c r="G46" s="1"/>
  <c r="C41" i="13"/>
  <c r="C30"/>
  <c r="C38"/>
  <c r="E16" i="17"/>
  <c r="E14"/>
  <c r="E15"/>
  <c r="C35" i="13"/>
  <c r="C33"/>
  <c r="C32"/>
  <c r="C31"/>
  <c r="C39"/>
  <c r="C22"/>
  <c r="N32" i="9"/>
  <c r="C17" i="13"/>
  <c r="C14"/>
  <c r="N20" i="9"/>
  <c r="C11" i="13"/>
  <c r="H45" i="17"/>
  <c r="G45" s="1"/>
  <c r="N39" i="9"/>
  <c r="G14" i="13"/>
  <c r="H53" i="17"/>
  <c r="G53" s="1"/>
  <c r="N26" i="9"/>
  <c r="M39"/>
  <c r="Q3" i="23"/>
  <c r="F14" i="13"/>
  <c r="H14" s="1"/>
  <c r="H24" s="1"/>
  <c r="C36"/>
  <c r="C37"/>
  <c r="C4"/>
  <c r="N3" i="23"/>
  <c r="P3"/>
  <c r="R3"/>
  <c r="I14" i="13" l="1"/>
  <c r="I24" s="1"/>
  <c r="G24"/>
  <c r="F24"/>
  <c r="C15" l="1"/>
  <c r="C24" s="1"/>
  <c r="C34"/>
  <c r="H48" i="17"/>
  <c r="H56" s="1"/>
  <c r="C26" i="13" l="1"/>
  <c r="C43"/>
  <c r="G48" i="17"/>
  <c r="G56" s="1"/>
</calcChain>
</file>

<file path=xl/comments1.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authors>
    <author>jbf</author>
  </authors>
  <commentList>
    <comment ref="U9" authorId="0">
      <text>
        <r>
          <rPr>
            <sz val="9"/>
            <color indexed="81"/>
            <rFont val="Tahoma"/>
            <family val="2"/>
          </rPr>
          <t xml:space="preserve">Flexed amounts are indicated in the Title IIA grant budget only.
</t>
        </r>
      </text>
    </comment>
  </commentList>
</comments>
</file>

<file path=xl/comments4.xml><?xml version="1.0" encoding="utf-8"?>
<comments xmlns="http://schemas.openxmlformats.org/spreadsheetml/2006/main">
  <authors>
    <author>Author</author>
  </authors>
  <commentList>
    <comment ref="L1" author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<sst xmlns="http://schemas.openxmlformats.org/spreadsheetml/2006/main" count="24420" uniqueCount="6599">
  <si>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</si>
  <si>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</si>
  <si>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</si>
  <si>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</si>
  <si>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</si>
  <si>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</si>
  <si>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</si>
  <si>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</si>
  <si>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</si>
  <si>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</si>
  <si>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</si>
  <si>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</si>
  <si>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</si>
  <si>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</si>
  <si>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</si>
  <si>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</si>
  <si>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</si>
  <si>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</si>
  <si>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</si>
  <si>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</si>
  <si>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</si>
  <si>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</si>
  <si>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</si>
  <si>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</si>
  <si>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</si>
  <si>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</si>
  <si>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</si>
  <si>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</si>
  <si>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</si>
  <si>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</si>
  <si>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</si>
  <si>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</si>
  <si>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</si>
  <si>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</si>
  <si>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</si>
  <si>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</si>
  <si>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</si>
  <si>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</si>
  <si>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</si>
  <si>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</si>
  <si>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</si>
  <si>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</si>
  <si>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</si>
  <si>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</si>
  <si>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</si>
  <si>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</si>
  <si>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</si>
  <si>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</si>
  <si>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</si>
  <si>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</si>
  <si>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</si>
  <si>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</si>
  <si>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</si>
  <si>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</si>
  <si>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</si>
  <si>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</si>
  <si>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</si>
  <si>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</si>
  <si>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</si>
  <si>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</si>
  <si>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</si>
  <si>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</si>
  <si>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</si>
  <si>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</si>
  <si>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</si>
  <si>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</si>
  <si>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</si>
  <si>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</si>
  <si>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</si>
  <si>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</si>
  <si>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</si>
  <si>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</si>
  <si>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</si>
  <si>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</si>
  <si>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</si>
  <si>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</si>
  <si>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</si>
  <si>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</si>
  <si>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</si>
  <si>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</si>
  <si>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</si>
  <si>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</si>
  <si>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</si>
  <si>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</si>
  <si>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</si>
  <si>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</si>
  <si>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</si>
  <si>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</si>
  <si>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</si>
  <si>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</si>
  <si>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</si>
  <si>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</si>
  <si>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</si>
  <si>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</si>
  <si>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</si>
  <si>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</si>
  <si>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</si>
  <si>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</si>
  <si>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</si>
  <si>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</si>
  <si>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</si>
  <si>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</si>
  <si>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</si>
  <si>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</si>
  <si>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</si>
  <si>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</si>
  <si>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</si>
  <si>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</si>
  <si>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</si>
  <si>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</si>
  <si>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</si>
  <si>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</si>
  <si>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</si>
  <si>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</si>
  <si>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</si>
  <si>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</si>
  <si>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</si>
  <si>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</si>
  <si>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</si>
  <si>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</si>
  <si>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</si>
  <si>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</si>
  <si>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</si>
  <si>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</si>
  <si>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</si>
  <si>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</si>
  <si>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</si>
  <si>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</si>
  <si>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</si>
  <si>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</si>
  <si>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</si>
  <si>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</si>
  <si>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</si>
  <si>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</si>
  <si>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</si>
  <si>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</si>
  <si>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</si>
  <si>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</si>
  <si>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</si>
  <si>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</si>
  <si>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</si>
  <si>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</si>
  <si>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</si>
  <si>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</si>
  <si>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</si>
  <si>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</si>
  <si>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</si>
  <si>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</si>
  <si>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</si>
  <si>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</si>
  <si>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</si>
  <si>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</si>
  <si>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</si>
  <si>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</si>
  <si>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</si>
  <si>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</si>
  <si>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</si>
  <si>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</si>
  <si>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</si>
  <si>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</si>
  <si>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</si>
  <si>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</si>
  <si>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</si>
  <si>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</si>
  <si>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</si>
  <si>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</si>
  <si>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</si>
  <si>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</si>
  <si>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</si>
  <si>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</si>
  <si>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</si>
  <si>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</si>
  <si>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</si>
  <si>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</si>
  <si>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</si>
  <si>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</si>
  <si>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</si>
  <si>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</si>
  <si>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</si>
  <si>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</si>
  <si>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</si>
  <si>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</si>
  <si>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</si>
  <si>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</si>
  <si>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</si>
  <si>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</si>
  <si>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</si>
  <si>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</si>
  <si>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</si>
  <si>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</si>
  <si>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</si>
  <si>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</si>
  <si>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</si>
  <si>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</si>
  <si>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</si>
  <si>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</si>
  <si>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</si>
  <si>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</si>
  <si>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</si>
  <si>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</si>
  <si>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</si>
  <si>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</si>
  <si>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</si>
  <si>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</si>
  <si>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</si>
  <si>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</si>
  <si>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</si>
  <si>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</si>
  <si>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</si>
  <si>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</si>
  <si>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</si>
  <si>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</si>
  <si>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</si>
  <si>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</si>
  <si>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</si>
  <si>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</si>
  <si>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</si>
  <si>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</si>
  <si>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</si>
  <si>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</si>
  <si>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</si>
  <si>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</si>
  <si>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</si>
  <si>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</si>
  <si>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</si>
  <si>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</si>
  <si>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</si>
  <si>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</si>
  <si>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</si>
  <si>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</si>
  <si>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</si>
  <si>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</si>
  <si>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</si>
  <si>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</si>
  <si>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</si>
  <si>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</si>
  <si>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</si>
  <si>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</si>
  <si>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</si>
  <si>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</si>
  <si>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</si>
  <si>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</si>
  <si>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</si>
  <si>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</si>
  <si>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</si>
  <si>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</si>
  <si>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</si>
  <si>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</si>
  <si>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</si>
  <si>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</si>
  <si>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</si>
  <si>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</si>
  <si>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</si>
  <si>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</si>
  <si>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</si>
  <si>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</si>
  <si>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</si>
  <si>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</si>
  <si>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</si>
  <si>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</si>
  <si>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</si>
  <si>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</si>
  <si>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</si>
  <si>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</si>
  <si>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</si>
  <si>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</si>
  <si>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</si>
  <si>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</si>
  <si>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</si>
  <si>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</si>
  <si>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</si>
  <si>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</si>
  <si>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</si>
  <si>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</si>
  <si>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</si>
  <si>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</si>
  <si>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</si>
  <si>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</si>
  <si>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</si>
  <si>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</si>
  <si>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</si>
  <si>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</si>
  <si>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</si>
  <si>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</si>
  <si>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</si>
  <si>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</si>
  <si>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</si>
  <si>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</si>
  <si>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</si>
  <si>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</si>
  <si>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</si>
  <si>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</si>
  <si>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</si>
  <si>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</si>
  <si>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</si>
  <si>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</si>
  <si>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</si>
  <si>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</si>
  <si>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</si>
  <si>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</si>
  <si>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</si>
  <si>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</si>
  <si>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</si>
  <si>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</si>
  <si>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</si>
  <si>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</si>
  <si>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</si>
  <si>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</si>
  <si>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</si>
  <si>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</si>
  <si>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</si>
  <si>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</si>
  <si>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</si>
  <si>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</si>
  <si>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</si>
  <si>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</si>
  <si>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</si>
  <si>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</si>
  <si>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</si>
  <si>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</si>
  <si>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</si>
  <si>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</si>
  <si>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</si>
  <si>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</si>
  <si>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</si>
  <si>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</si>
  <si>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</si>
  <si>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</si>
  <si>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</si>
  <si>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</si>
  <si>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</si>
  <si>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</si>
  <si>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</si>
  <si>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</si>
  <si>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</si>
  <si>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</si>
  <si>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</si>
  <si>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</si>
  <si>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</si>
  <si>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</si>
  <si>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</si>
  <si>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</si>
  <si>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</si>
  <si>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</si>
  <si>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</si>
  <si>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</si>
  <si>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</si>
  <si>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</si>
  <si>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</si>
  <si>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</si>
  <si>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</si>
  <si>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</si>
  <si>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</si>
  <si>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</si>
  <si>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</si>
  <si>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</si>
  <si>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</si>
  <si>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</si>
  <si>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</si>
  <si>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</si>
  <si>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</si>
  <si>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</si>
  <si>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</si>
  <si>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</si>
  <si>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</si>
  <si>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</si>
  <si>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</si>
  <si>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</si>
  <si>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</si>
  <si>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</si>
  <si>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</si>
  <si>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</si>
  <si>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</si>
  <si>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</si>
  <si>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</si>
  <si>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</si>
  <si>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</si>
  <si>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</si>
  <si>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</si>
  <si>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</si>
  <si>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</si>
  <si>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</si>
  <si>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</si>
  <si>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</si>
  <si>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</si>
  <si>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</si>
  <si>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</si>
  <si>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</si>
  <si>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</si>
  <si>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</si>
  <si>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</si>
  <si>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</si>
  <si>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</si>
  <si>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</si>
  <si>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</si>
  <si>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</si>
  <si>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</si>
  <si>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</si>
  <si>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</si>
  <si>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</si>
  <si>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</si>
  <si>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</si>
  <si>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</si>
  <si>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</si>
  <si>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</si>
  <si>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</si>
  <si>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</si>
  <si>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</si>
  <si>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</si>
  <si>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</si>
  <si>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</si>
  <si>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</si>
  <si>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</si>
  <si>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</si>
  <si>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</si>
  <si>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</si>
  <si>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</si>
  <si>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</si>
  <si>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</si>
  <si>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</si>
  <si>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</si>
  <si>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</si>
  <si>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</si>
  <si>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</si>
  <si>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</si>
  <si>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</si>
  <si>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</si>
  <si>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</si>
  <si>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</si>
  <si>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</si>
  <si>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</si>
  <si>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</si>
  <si>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</si>
  <si>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</si>
  <si>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</si>
  <si>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</si>
  <si>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</si>
  <si>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</si>
  <si>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</si>
  <si>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</si>
  <si>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</si>
  <si>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</si>
  <si>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</si>
  <si>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</si>
  <si>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</si>
  <si>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</si>
  <si>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</si>
  <si>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</si>
  <si>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</si>
  <si>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</si>
  <si>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</si>
  <si>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</si>
  <si>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</si>
  <si>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</si>
  <si>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</si>
  <si>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</si>
  <si>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</si>
  <si>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</si>
  <si>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</si>
  <si>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</si>
  <si>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</si>
  <si>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</si>
  <si>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</si>
  <si>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</si>
  <si>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</si>
  <si>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</si>
  <si>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</si>
  <si>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</si>
  <si>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</si>
  <si>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</si>
  <si>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</si>
  <si>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</si>
  <si>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</si>
  <si>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</si>
  <si>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</si>
  <si>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</si>
  <si>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</si>
  <si>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</si>
  <si>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</si>
  <si>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</si>
  <si>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</si>
  <si>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</si>
  <si>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</si>
  <si>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</si>
  <si>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</si>
  <si>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</si>
  <si>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</si>
  <si>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</si>
  <si>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</si>
  <si>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</si>
  <si>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</si>
  <si>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</si>
  <si>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</si>
  <si>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</si>
  <si>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</si>
  <si>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</si>
  <si>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</si>
  <si>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</si>
  <si>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</si>
  <si>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</si>
  <si>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</si>
  <si>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</si>
  <si>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</si>
  <si>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</si>
  <si>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</si>
  <si>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</si>
  <si>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</si>
  <si>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</si>
  <si>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</si>
  <si>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</si>
  <si>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</si>
  <si>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</si>
  <si>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</si>
  <si>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</si>
  <si>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</si>
  <si>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</si>
  <si>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</si>
  <si>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</si>
  <si>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</si>
  <si>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</si>
  <si>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</si>
  <si>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</si>
  <si>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</si>
  <si>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</si>
  <si>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</si>
  <si>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</si>
  <si>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</si>
  <si>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</si>
  <si>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</si>
  <si>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</si>
  <si>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</si>
  <si>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</si>
  <si>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</si>
  <si>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</si>
  <si>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</si>
  <si>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</si>
  <si>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</si>
  <si>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</si>
  <si>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</si>
  <si>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</si>
  <si>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</si>
  <si>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</si>
  <si>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</si>
  <si>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</si>
  <si>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</si>
  <si>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</si>
  <si>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</si>
  <si>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</si>
  <si>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</si>
  <si>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</si>
  <si>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</si>
  <si>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</si>
  <si>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</si>
  <si>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</si>
  <si>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</si>
  <si>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</si>
  <si>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</si>
  <si>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</si>
  <si>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</si>
  <si>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</si>
  <si>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</si>
  <si>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</si>
  <si>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</si>
  <si>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</si>
  <si>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</si>
  <si>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</si>
  <si>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</si>
  <si>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</si>
  <si>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</si>
  <si>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</si>
  <si>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</si>
  <si>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</si>
  <si>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</si>
  <si>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</si>
  <si>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</si>
  <si>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</si>
  <si>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</si>
  <si>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</si>
  <si>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</si>
  <si>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</si>
  <si>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</si>
  <si>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</si>
  <si>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</si>
  <si>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</si>
  <si>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</si>
  <si>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</si>
  <si>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</si>
  <si>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</si>
  <si>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</si>
  <si>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</si>
  <si>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</si>
  <si>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</si>
  <si>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</si>
  <si>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</si>
  <si>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</si>
  <si>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</si>
  <si>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</si>
  <si>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</si>
  <si>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</si>
  <si>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</si>
  <si>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</si>
  <si>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</si>
  <si>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</si>
  <si>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</si>
  <si>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</si>
  <si>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</si>
  <si>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</si>
  <si>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</si>
  <si>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</si>
  <si>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</si>
  <si>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</si>
  <si>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</si>
  <si>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</si>
  <si>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</si>
  <si>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</si>
  <si>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</si>
  <si>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</si>
  <si>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</si>
  <si>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</si>
  <si>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</si>
  <si>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</si>
  <si>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</si>
  <si>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</si>
  <si>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</si>
  <si>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</si>
  <si>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</si>
  <si>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</si>
  <si>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</si>
  <si>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</si>
  <si>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</si>
  <si>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</si>
  <si>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</si>
  <si>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</si>
  <si>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</si>
  <si>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</si>
  <si>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</si>
  <si>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</si>
  <si>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</si>
  <si>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</si>
  <si>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</si>
  <si>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</si>
  <si>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</si>
  <si>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</si>
  <si>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</si>
  <si>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</si>
  <si>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</si>
  <si>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</si>
  <si>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</si>
  <si>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</si>
  <si>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</si>
  <si>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</si>
  <si>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</si>
  <si>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</si>
  <si>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</si>
  <si>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</si>
  <si>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</si>
  <si>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</si>
  <si>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</si>
  <si>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</si>
  <si>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</si>
  <si>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</si>
  <si>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</si>
  <si>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</si>
  <si>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</si>
  <si>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</si>
  <si>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</si>
  <si>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</si>
  <si>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</si>
  <si>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</si>
  <si>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</si>
  <si>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</si>
  <si>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</si>
  <si>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</si>
  <si>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</si>
  <si>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</si>
  <si>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</si>
  <si>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</si>
  <si>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</si>
  <si>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</si>
  <si>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</si>
  <si>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</si>
  <si>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</si>
  <si>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</si>
  <si>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</si>
  <si>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</si>
  <si>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</si>
  <si>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</si>
  <si>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</si>
  <si>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</si>
  <si>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</si>
  <si>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</si>
  <si>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</si>
  <si>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</si>
  <si>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</si>
  <si>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</si>
  <si>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</si>
  <si>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</si>
  <si>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</si>
  <si>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</si>
  <si>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</si>
  <si>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</si>
  <si>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</si>
  <si>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</si>
  <si>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</si>
  <si>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</si>
  <si>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</si>
  <si>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</si>
  <si>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</si>
  <si>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</si>
  <si>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</si>
  <si>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</si>
  <si>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</si>
  <si>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</si>
  <si>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</si>
  <si>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</si>
  <si>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</si>
  <si>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</si>
  <si>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</si>
  <si>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</si>
  <si>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</si>
  <si>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</si>
  <si>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</si>
  <si>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</si>
  <si>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</si>
  <si>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</si>
  <si>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</si>
  <si>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</si>
  <si>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</si>
  <si>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</si>
  <si>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</si>
  <si>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</si>
  <si>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</si>
  <si>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</si>
  <si>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</si>
  <si>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</si>
  <si>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</si>
  <si>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</si>
  <si>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</si>
  <si>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</si>
  <si>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</si>
  <si>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</si>
  <si>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</si>
  <si>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</si>
  <si>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</si>
  <si>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</si>
  <si>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</si>
  <si>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</si>
  <si>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</si>
  <si>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</si>
  <si>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</si>
  <si>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</si>
  <si>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</si>
  <si>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</si>
  <si>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</si>
  <si>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</si>
  <si>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</si>
  <si>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</si>
  <si>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</si>
  <si>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</si>
  <si>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</si>
  <si>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</si>
  <si>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</si>
  <si>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</si>
  <si>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</si>
  <si>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</si>
  <si>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</si>
  <si>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</si>
  <si>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</si>
  <si>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</si>
  <si>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</si>
  <si>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</si>
  <si>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</si>
  <si>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</si>
  <si>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</si>
  <si>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</si>
  <si>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</si>
  <si>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</si>
  <si>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</si>
  <si>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</si>
  <si>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</si>
  <si>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</si>
  <si>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</si>
  <si>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</si>
  <si>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</si>
  <si>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</si>
  <si>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</si>
  <si>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</si>
  <si>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</si>
  <si>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</si>
  <si>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</si>
  <si>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</si>
  <si>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</si>
  <si>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</si>
  <si>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</si>
  <si>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</si>
  <si>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</si>
  <si>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</si>
  <si>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</si>
  <si>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</si>
  <si>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</si>
  <si>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</si>
  <si>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</si>
  <si>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</si>
  <si>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</si>
  <si>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</si>
  <si>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</si>
  <si>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</si>
  <si>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</si>
  <si>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</si>
  <si>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</si>
  <si>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</si>
  <si>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</si>
  <si>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</si>
  <si>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</si>
  <si>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</si>
  <si>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</si>
  <si>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</si>
  <si>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</si>
  <si>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</si>
  <si>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</si>
  <si>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</si>
  <si>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</si>
  <si>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</si>
  <si>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</si>
  <si>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</si>
  <si>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</si>
  <si>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</si>
  <si>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</si>
  <si>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</si>
  <si>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</si>
  <si>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</si>
  <si>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</si>
  <si>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</si>
  <si>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</si>
  <si>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</si>
  <si>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</si>
  <si>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</si>
  <si>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</si>
  <si>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</si>
  <si>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</si>
  <si>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</si>
  <si>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</si>
  <si>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</si>
  <si>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</si>
  <si>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</si>
  <si>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</si>
  <si>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</si>
  <si>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</si>
  <si>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</si>
  <si>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</si>
  <si>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</si>
  <si>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</si>
  <si>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</si>
  <si>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</si>
  <si>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</si>
  <si>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</si>
  <si>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</si>
  <si>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</si>
  <si>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</si>
  <si>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</si>
  <si>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</si>
  <si>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</si>
  <si>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</si>
  <si>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</si>
  <si>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</si>
  <si>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</si>
  <si>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</si>
  <si>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</si>
  <si>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</si>
  <si>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</si>
  <si>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</si>
  <si>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</si>
  <si>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</si>
  <si>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</si>
  <si>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</si>
  <si>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</si>
  <si>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</si>
  <si>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</si>
  <si>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</si>
  <si>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</si>
  <si>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</si>
  <si>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</si>
  <si>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</si>
  <si>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</si>
  <si>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</si>
  <si>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</si>
  <si>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</si>
  <si>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</si>
  <si>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</si>
  <si>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</si>
  <si>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</si>
  <si>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</si>
  <si>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</si>
  <si>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</si>
  <si>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</si>
  <si>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</si>
  <si>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</si>
  <si>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</si>
  <si>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</si>
  <si>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</si>
  <si>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</si>
  <si>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</si>
  <si>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</si>
  <si>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</si>
  <si>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</si>
  <si>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</si>
  <si>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</si>
  <si>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</si>
  <si>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</si>
  <si>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</si>
  <si>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</si>
  <si>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</si>
  <si>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</si>
  <si>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</si>
  <si>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</si>
  <si>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</si>
  <si>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</si>
  <si>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</si>
  <si>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</si>
  <si>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</si>
  <si>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</si>
  <si>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</si>
  <si>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</si>
  <si>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</si>
  <si>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</si>
  <si>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</si>
  <si>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</si>
  <si>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</si>
  <si>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</si>
  <si>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</si>
  <si>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</si>
  <si>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</si>
  <si>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</si>
  <si>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</si>
  <si>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</si>
  <si>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</si>
  <si>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</si>
  <si>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</si>
  <si>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</si>
  <si>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</si>
  <si>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</si>
  <si>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</si>
  <si>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</si>
  <si>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</si>
  <si>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</si>
  <si>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</si>
  <si>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</si>
  <si>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</si>
  <si>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</si>
  <si>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</si>
  <si>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</si>
  <si>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</si>
  <si>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</si>
  <si>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</si>
  <si>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</si>
  <si>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</si>
  <si>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</si>
  <si>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</si>
  <si>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</si>
  <si>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</si>
  <si>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</si>
  <si>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</si>
  <si>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</si>
  <si>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</si>
  <si>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</si>
  <si>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</si>
  <si>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</si>
  <si>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</si>
  <si>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</si>
  <si>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</si>
  <si>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</si>
  <si>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</si>
  <si>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</si>
  <si>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</si>
  <si>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</si>
  <si>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</si>
  <si>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</si>
  <si>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</si>
  <si>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</si>
  <si>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</si>
  <si>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</si>
  <si>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</si>
  <si>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</si>
  <si>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</si>
  <si>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</si>
  <si>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</si>
  <si>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</si>
  <si>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</si>
  <si>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</si>
  <si>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</si>
  <si>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</si>
  <si>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</si>
  <si>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</si>
  <si>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</si>
  <si>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</si>
  <si>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</si>
  <si>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</si>
  <si>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</si>
  <si>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</si>
  <si>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</si>
  <si>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</si>
  <si>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</si>
  <si>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</si>
  <si>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</si>
  <si>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</si>
  <si>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</si>
  <si>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</si>
  <si>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</si>
  <si>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</si>
  <si>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</si>
  <si>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</si>
  <si>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</si>
  <si>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</si>
  <si>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</si>
  <si>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</si>
  <si>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</si>
  <si>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</si>
  <si>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</si>
  <si>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</si>
  <si>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</si>
  <si>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</si>
  <si>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</si>
  <si>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</si>
  <si>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</si>
  <si>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</si>
  <si>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</si>
  <si>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</si>
  <si>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</si>
  <si>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</si>
  <si>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</si>
  <si>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</si>
  <si>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</si>
  <si>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</si>
  <si>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</si>
  <si>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</si>
  <si>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</si>
  <si>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</si>
  <si>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</si>
  <si>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</si>
  <si>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</si>
  <si>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</si>
  <si>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</si>
  <si>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</si>
  <si>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</si>
  <si>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</si>
  <si>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</si>
  <si>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</si>
  <si>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</si>
  <si>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</si>
  <si>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</si>
  <si>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</si>
  <si>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</si>
  <si>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</si>
  <si>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</si>
  <si>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</si>
  <si>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</si>
  <si>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</si>
  <si>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</si>
  <si>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</si>
  <si>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</si>
  <si>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</si>
  <si>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</si>
  <si>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</si>
  <si>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</si>
  <si>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</si>
  <si>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</si>
  <si>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</si>
  <si>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</si>
  <si>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</si>
  <si>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</si>
  <si>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</si>
  <si>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</si>
  <si>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</si>
  <si>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</si>
  <si>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</si>
  <si>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</si>
  <si>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</si>
  <si>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</si>
  <si>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</si>
  <si>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</si>
  <si>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</si>
  <si>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</si>
  <si>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</si>
  <si>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</si>
  <si>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</si>
  <si>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</si>
  <si>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</si>
  <si>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</si>
  <si>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</si>
  <si>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</si>
  <si>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</si>
  <si>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</si>
  <si>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</si>
  <si>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</si>
  <si>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</si>
  <si>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</si>
  <si>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</si>
  <si>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</si>
  <si>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</si>
  <si>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</si>
  <si>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</si>
  <si>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</si>
  <si>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</si>
  <si>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</si>
  <si>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</si>
  <si>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</si>
  <si>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</si>
  <si>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</si>
  <si>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</si>
  <si>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</si>
  <si>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</si>
  <si>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</si>
  <si>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</si>
  <si>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</si>
  <si>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</si>
  <si>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</si>
  <si>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</si>
  <si>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</si>
  <si>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</si>
  <si>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</si>
  <si>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</si>
  <si>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</si>
  <si>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</si>
  <si>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</si>
  <si>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</si>
  <si>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</si>
  <si>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</si>
  <si>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</si>
  <si>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</si>
  <si>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</si>
  <si>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</si>
  <si>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</si>
  <si>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</si>
  <si>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</si>
  <si>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</si>
  <si>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</si>
  <si>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</si>
  <si>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</si>
  <si>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</si>
  <si>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</si>
  <si>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</si>
  <si>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</si>
  <si>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</si>
  <si>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</si>
  <si>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</si>
  <si>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</si>
  <si>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</si>
  <si>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</si>
  <si>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</si>
  <si>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</si>
  <si>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</si>
  <si>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</si>
  <si>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</si>
  <si>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</si>
  <si>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</si>
  <si>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</si>
  <si>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</si>
  <si>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</si>
  <si>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</si>
  <si>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</si>
  <si>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</si>
  <si>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</si>
  <si>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</si>
  <si>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</si>
  <si>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</si>
  <si>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</si>
  <si>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</si>
  <si>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</si>
  <si>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</si>
  <si>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</si>
  <si>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</si>
  <si>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</si>
  <si>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</si>
  <si>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</si>
  <si>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</si>
  <si>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</si>
  <si>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</si>
  <si>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</si>
  <si>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</si>
  <si>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</si>
  <si>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</si>
  <si>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</si>
  <si>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</si>
  <si>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</si>
  <si>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</si>
  <si>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</si>
  <si>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</si>
  <si>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</si>
  <si>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</si>
  <si>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</si>
  <si>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</si>
  <si>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</si>
  <si>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</si>
  <si>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</si>
  <si>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</si>
  <si>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</si>
  <si>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</si>
  <si>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</si>
  <si>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</si>
  <si>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</si>
  <si>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</si>
  <si>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</si>
  <si>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</si>
  <si>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</si>
  <si>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</si>
  <si>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</si>
  <si>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</si>
  <si>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</si>
  <si>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</si>
  <si>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</si>
  <si>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</si>
  <si>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</si>
  <si>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</si>
  <si>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</si>
  <si>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</si>
  <si>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</si>
  <si>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</si>
  <si>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</si>
  <si>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</si>
  <si>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</si>
  <si>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</si>
  <si>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</si>
  <si>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</si>
  <si>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</si>
  <si>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</si>
  <si>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</si>
  <si>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</si>
  <si>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</si>
  <si>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</si>
  <si>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</si>
  <si>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</si>
  <si>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</si>
  <si>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</si>
  <si>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</si>
  <si>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</si>
  <si>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</si>
  <si>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</si>
  <si>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</si>
  <si>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</si>
  <si>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</si>
  <si>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</si>
  <si>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</si>
  <si>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</si>
  <si>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</si>
  <si>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</si>
  <si>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</si>
  <si>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</si>
  <si>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</si>
  <si>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</si>
  <si>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</si>
  <si>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</si>
  <si>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</si>
  <si>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</si>
  <si>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</si>
  <si>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</si>
  <si>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</si>
  <si>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</si>
  <si>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</si>
  <si>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</si>
  <si>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</si>
  <si>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</si>
  <si>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</si>
  <si>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</si>
  <si>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</si>
  <si>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</si>
  <si>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</si>
  <si>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</si>
  <si>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</si>
  <si>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</si>
  <si>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</si>
  <si>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</si>
  <si>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</si>
  <si>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</si>
  <si>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</si>
  <si>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</si>
  <si>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</si>
  <si>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</si>
  <si>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</si>
  <si>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</si>
  <si>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</si>
  <si>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</si>
  <si>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</si>
  <si>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</si>
  <si>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</si>
  <si>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</si>
  <si>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</si>
  <si>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</si>
  <si>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</si>
  <si>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</si>
  <si>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</si>
  <si>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</si>
  <si>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</si>
  <si>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</si>
  <si>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</si>
  <si>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</si>
  <si>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</si>
  <si>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</si>
  <si>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</si>
  <si>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</si>
  <si>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</si>
  <si>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</si>
  <si>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</si>
  <si>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</si>
  <si>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</si>
  <si>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</si>
  <si>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</si>
  <si>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</si>
  <si>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</si>
  <si>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</si>
  <si>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</si>
  <si>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</si>
  <si>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</si>
  <si>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</si>
  <si>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</si>
  <si>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</si>
  <si>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</si>
  <si>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</si>
  <si>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</si>
  <si>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</si>
  <si>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</si>
  <si>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</si>
  <si>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</si>
  <si>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</si>
  <si>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</si>
  <si>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</si>
  <si>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</si>
  <si>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</si>
  <si>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</si>
  <si>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</si>
  <si>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</si>
  <si>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</si>
  <si>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</si>
  <si>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</si>
  <si>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</si>
  <si>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</si>
  <si>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</si>
  <si>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</si>
  <si>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</si>
  <si>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</si>
  <si>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</si>
  <si>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</si>
  <si>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</si>
  <si>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</si>
  <si>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</si>
  <si>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</si>
  <si>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</si>
  <si>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</si>
  <si>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</si>
  <si>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</si>
  <si>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</si>
  <si>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</si>
  <si>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</si>
  <si>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</si>
  <si>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</si>
  <si>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</si>
  <si>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</si>
  <si>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</si>
  <si>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</si>
  <si>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</si>
  <si>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</si>
  <si>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</si>
  <si>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</si>
  <si>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</si>
  <si>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</si>
  <si>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</si>
  <si>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</si>
  <si>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</si>
  <si>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</si>
  <si>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</si>
  <si>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</si>
  <si>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</si>
  <si>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</si>
  <si>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</si>
  <si>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</si>
  <si>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</si>
  <si>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</si>
  <si>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</si>
  <si>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</si>
  <si>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</si>
  <si>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</si>
  <si>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</si>
  <si>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</si>
  <si>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</si>
  <si>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</si>
  <si>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</si>
  <si>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</si>
  <si>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</si>
  <si>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</si>
  <si>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</si>
  <si>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</si>
  <si>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</si>
  <si>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</si>
  <si>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</si>
  <si>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</si>
  <si>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</si>
  <si>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</si>
  <si>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</si>
  <si>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</si>
  <si>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</si>
  <si>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</si>
  <si>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</si>
  <si>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</si>
  <si>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</si>
  <si>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</si>
  <si>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</si>
  <si>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</si>
  <si>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</si>
  <si>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</si>
  <si>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</si>
  <si>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</si>
  <si>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</si>
  <si>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</si>
  <si>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</si>
  <si>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</si>
  <si>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</si>
  <si>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</si>
  <si>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</si>
  <si>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</si>
  <si>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</si>
  <si>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</si>
  <si>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</si>
  <si>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</si>
  <si>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</si>
  <si>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</si>
  <si>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</si>
  <si>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</si>
  <si>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</si>
  <si>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</si>
  <si>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</si>
  <si>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</si>
  <si>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</si>
  <si>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</si>
  <si>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</si>
  <si>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</si>
  <si>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</si>
  <si>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</si>
  <si>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</si>
  <si>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</si>
  <si>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</si>
  <si>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</si>
  <si>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</si>
  <si>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</si>
  <si>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</si>
  <si>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</si>
  <si>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</si>
  <si>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</si>
  <si>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</si>
  <si>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</si>
  <si>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</si>
  <si>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</si>
  <si>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</si>
  <si>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</si>
  <si>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</si>
  <si>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</si>
  <si>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</si>
  <si>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</si>
  <si>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</si>
  <si>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</si>
  <si>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</si>
  <si>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</si>
  <si>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</si>
  <si>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</si>
  <si>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</si>
  <si>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</si>
  <si>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</si>
  <si>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</si>
  <si>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</si>
  <si>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</si>
  <si>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</si>
  <si>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</si>
  <si>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</si>
  <si>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</si>
  <si>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</si>
  <si>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</si>
  <si>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</si>
  <si>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</si>
  <si>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</si>
  <si>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</si>
  <si>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</si>
  <si>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</si>
  <si>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</si>
  <si>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</si>
  <si>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</si>
  <si>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</si>
  <si>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</si>
  <si>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</si>
  <si>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</si>
  <si>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</si>
  <si>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</si>
  <si>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</si>
  <si>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</si>
  <si>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</si>
  <si>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</si>
  <si>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</si>
  <si>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</si>
  <si>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</si>
  <si>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</si>
  <si>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</si>
  <si>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</si>
  <si>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</si>
  <si>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</si>
  <si>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</si>
  <si>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</si>
  <si>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</si>
  <si>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</si>
  <si>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</si>
  <si>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</si>
  <si>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</si>
  <si>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</si>
  <si>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</si>
  <si>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</si>
  <si>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</si>
  <si>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</si>
  <si>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</si>
  <si>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</si>
  <si>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</si>
  <si>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</si>
  <si>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</si>
  <si>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</si>
  <si>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</si>
  <si>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</si>
  <si>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</si>
  <si>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</si>
  <si>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</si>
  <si>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</si>
  <si>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</si>
  <si>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</si>
  <si>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</si>
  <si>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</si>
  <si>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</si>
  <si>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</si>
  <si>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</si>
  <si>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</si>
  <si>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</si>
  <si>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</si>
  <si>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</si>
  <si>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</si>
  <si>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</si>
  <si>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</si>
  <si>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</si>
  <si>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</si>
  <si>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</si>
  <si>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</si>
  <si>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</si>
  <si>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</si>
  <si>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</si>
  <si>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</si>
  <si>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</si>
  <si>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</si>
  <si>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</si>
  <si>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</si>
  <si>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</si>
  <si>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</si>
  <si>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</si>
  <si>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</si>
  <si>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</si>
  <si>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</si>
  <si>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</si>
  <si>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</si>
  <si>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</si>
  <si>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</si>
  <si>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</si>
  <si>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</si>
  <si>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</si>
  <si>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</si>
  <si>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</si>
  <si>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</si>
  <si>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</si>
  <si>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</si>
  <si>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</si>
  <si>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</si>
  <si>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</si>
  <si>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</si>
  <si>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</si>
  <si>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</si>
  <si>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</si>
  <si>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</si>
  <si>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</si>
  <si>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</si>
  <si>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</si>
  <si>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</si>
  <si>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</si>
  <si>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</si>
  <si>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</si>
  <si>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</si>
  <si>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</si>
  <si>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</si>
  <si>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</si>
  <si>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</si>
  <si>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</si>
  <si>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</si>
  <si>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</si>
  <si>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</si>
  <si>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</si>
  <si>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</si>
  <si>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</si>
  <si>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</si>
  <si>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</si>
  <si>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</si>
  <si>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</si>
  <si>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</si>
  <si>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</si>
  <si>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</si>
  <si>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</si>
  <si>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</si>
  <si>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</si>
  <si>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</si>
  <si>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</si>
  <si>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</si>
  <si>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</si>
  <si>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</si>
  <si>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</si>
  <si>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</si>
  <si>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</si>
  <si>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</si>
  <si>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</si>
  <si>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</si>
  <si>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</si>
  <si>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</si>
  <si>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</si>
  <si>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</si>
  <si>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</si>
  <si>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</si>
  <si>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</si>
  <si>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</si>
  <si>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</si>
  <si>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</si>
  <si>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</si>
  <si>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</si>
  <si>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</si>
  <si>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</si>
  <si>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</si>
  <si>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</si>
  <si>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</si>
  <si>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</si>
  <si>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</si>
  <si>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</si>
  <si>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</si>
  <si>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</si>
  <si>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</si>
  <si>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</si>
  <si>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</si>
  <si>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</si>
  <si>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</si>
  <si>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</si>
  <si>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</si>
  <si>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</si>
  <si>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</si>
  <si>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</si>
  <si>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</si>
  <si>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</si>
  <si>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</si>
  <si>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</si>
  <si>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</si>
  <si>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</si>
  <si>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</si>
  <si>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</si>
  <si>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</si>
  <si>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</si>
  <si>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</si>
  <si>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</si>
  <si>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</si>
  <si>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</si>
  <si>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</si>
  <si>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</si>
  <si>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</si>
  <si>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</si>
  <si>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</si>
  <si>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</si>
  <si>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</si>
  <si>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</si>
  <si>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</si>
  <si>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</si>
  <si>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</si>
  <si>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</si>
  <si>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</si>
  <si>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</si>
  <si>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</si>
  <si>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</si>
  <si>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</si>
  <si>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</si>
  <si>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</si>
  <si>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</si>
  <si>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</si>
  <si>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</si>
  <si>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</si>
  <si>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</si>
  <si>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</si>
  <si>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</si>
  <si>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</si>
  <si>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</si>
  <si>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</si>
  <si>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</si>
  <si>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</si>
  <si>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</si>
  <si>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</si>
  <si>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</si>
  <si>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</si>
  <si>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</si>
  <si>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</si>
  <si>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</si>
  <si>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</si>
  <si>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</si>
  <si>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</si>
  <si>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</si>
  <si>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</si>
  <si>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</si>
  <si>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</si>
  <si>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</si>
  <si>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</si>
  <si>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</si>
  <si>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</si>
  <si>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</si>
  <si>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</si>
  <si>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</si>
  <si>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</si>
  <si>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</si>
  <si>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</si>
  <si>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</si>
  <si>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</si>
  <si>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</si>
  <si>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</si>
  <si>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</si>
  <si>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</si>
  <si>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</si>
  <si>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</si>
  <si>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</si>
  <si>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</si>
  <si>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</si>
  <si>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</si>
  <si>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</si>
  <si>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</si>
  <si>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</si>
  <si>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</si>
  <si>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</si>
  <si>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</si>
  <si>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</si>
  <si>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</si>
  <si>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</si>
  <si>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</si>
  <si>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</si>
  <si>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</si>
  <si>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</si>
  <si>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</si>
  <si>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</si>
  <si>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</si>
  <si>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</si>
  <si>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</si>
  <si>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</si>
  <si>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</si>
  <si>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</si>
  <si>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</si>
  <si>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</si>
  <si>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</si>
  <si>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</si>
  <si>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</si>
  <si>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</si>
  <si>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</si>
  <si>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</si>
  <si>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</si>
  <si>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</si>
  <si>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</si>
  <si>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</si>
  <si>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</si>
  <si>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</si>
  <si>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</si>
  <si>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</si>
  <si>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</si>
  <si>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</si>
  <si>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</si>
  <si>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</si>
  <si>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</si>
  <si>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</si>
  <si>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</si>
  <si>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</si>
  <si>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</si>
  <si>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</si>
  <si>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</si>
  <si>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</si>
  <si>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</si>
  <si>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</si>
  <si>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</si>
  <si>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</si>
  <si>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</si>
  <si>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</si>
  <si>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</si>
  <si>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</si>
  <si>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</si>
  <si>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</si>
  <si>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</si>
  <si>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</si>
  <si>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</si>
  <si>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</si>
  <si>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</si>
  <si>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</si>
  <si>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</si>
  <si>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</si>
  <si>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</si>
  <si>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</si>
  <si>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</si>
  <si>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</si>
  <si>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</si>
  <si>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</si>
  <si>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</si>
  <si>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</si>
  <si>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</si>
  <si>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</si>
  <si>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</si>
  <si>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</si>
  <si>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</si>
  <si>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</si>
  <si>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</si>
  <si>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</si>
  <si>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</si>
  <si>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</si>
  <si>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</si>
  <si>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</si>
  <si>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</si>
  <si>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</si>
  <si>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</si>
  <si>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</si>
  <si>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</si>
  <si>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</si>
  <si>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</si>
  <si>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</si>
  <si>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</si>
  <si>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</si>
  <si>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</si>
  <si>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</si>
  <si>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</si>
  <si>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</si>
  <si>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</si>
  <si>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</si>
  <si>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</si>
  <si>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</si>
  <si>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</si>
  <si>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</si>
  <si>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</si>
  <si>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</si>
  <si>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</si>
  <si>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</si>
  <si>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</si>
  <si>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</si>
  <si>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</si>
  <si>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</si>
  <si>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</si>
  <si>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</si>
  <si>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</si>
  <si>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</si>
  <si>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</si>
  <si>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</si>
  <si>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</si>
  <si>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</si>
  <si>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</si>
  <si>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</si>
  <si>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</si>
  <si>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</si>
  <si>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</si>
  <si>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</si>
  <si>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</si>
  <si>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</si>
  <si>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</si>
  <si>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</si>
  <si>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</si>
  <si>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</si>
  <si>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</si>
  <si>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</si>
  <si>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</si>
  <si>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</si>
  <si>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</si>
  <si>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</si>
  <si>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</si>
  <si>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</si>
  <si>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</si>
  <si>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</si>
  <si>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</si>
  <si>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</si>
  <si>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</si>
  <si>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</si>
  <si>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</si>
  <si>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</si>
  <si>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</si>
  <si>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</si>
  <si>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</si>
  <si>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</si>
  <si>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</si>
  <si>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</si>
  <si>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</si>
  <si>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</si>
  <si>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</si>
  <si>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</si>
  <si>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</si>
  <si>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</si>
  <si>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</si>
  <si>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</si>
  <si>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</si>
  <si>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</si>
  <si>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</si>
  <si>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</si>
  <si>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</si>
  <si>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</si>
  <si>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</si>
  <si>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</si>
  <si>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</si>
  <si>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</si>
  <si>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</si>
  <si>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</si>
  <si>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</si>
  <si>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</si>
  <si>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</si>
  <si>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</si>
  <si>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</si>
  <si>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</si>
  <si>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</si>
  <si>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</si>
  <si>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</si>
  <si>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</si>
  <si>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</si>
  <si>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</si>
  <si>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</si>
  <si>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</si>
  <si>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</si>
  <si>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</si>
  <si>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</si>
  <si>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</si>
  <si>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</si>
  <si>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</si>
  <si>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</si>
  <si>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</si>
  <si>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</si>
  <si>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</si>
  <si>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</si>
  <si>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</si>
  <si>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</si>
  <si>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</si>
  <si>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</si>
  <si>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</si>
  <si>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</si>
  <si>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</si>
  <si>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</si>
  <si>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</si>
  <si>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</si>
  <si>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</si>
  <si>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</si>
  <si>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</si>
  <si>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</si>
  <si>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</si>
  <si>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</si>
  <si>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</si>
  <si>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</si>
  <si>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</si>
  <si>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</si>
  <si>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</si>
  <si>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</si>
  <si>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</si>
  <si>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</si>
  <si>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</si>
  <si>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</si>
  <si>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</si>
  <si>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</si>
  <si>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</si>
  <si>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</si>
  <si>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</si>
  <si>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</si>
  <si>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</si>
  <si>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</si>
  <si>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</si>
  <si>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</si>
  <si>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</si>
  <si>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</si>
  <si>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</si>
  <si>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</si>
  <si>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</si>
  <si>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</si>
  <si>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</si>
  <si>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</si>
  <si>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</si>
  <si>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</si>
  <si>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</si>
  <si>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</si>
  <si>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</si>
  <si>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</si>
  <si>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</si>
  <si>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</si>
  <si>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</si>
  <si>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</si>
  <si>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</si>
  <si>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</si>
  <si>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</si>
  <si>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</si>
  <si>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</si>
  <si>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</si>
  <si>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</si>
  <si>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</si>
  <si>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</si>
  <si>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</si>
  <si>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</si>
  <si>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</si>
  <si>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</si>
  <si>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</si>
  <si>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</si>
  <si>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</si>
  <si>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</si>
  <si>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</si>
  <si>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</si>
  <si>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</si>
  <si>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</si>
  <si>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</si>
  <si>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</si>
  <si>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</si>
  <si>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</si>
  <si>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</si>
  <si>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</si>
  <si>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</si>
  <si>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</si>
  <si>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</si>
  <si>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</si>
  <si>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</si>
  <si>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</si>
  <si>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</si>
  <si>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</si>
  <si>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</si>
  <si>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</si>
  <si>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</si>
  <si>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</si>
  <si>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</si>
  <si>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</si>
  <si>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</si>
  <si>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</si>
  <si>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</si>
  <si>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</si>
  <si>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</si>
  <si>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</si>
  <si>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</si>
  <si>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</si>
  <si>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</si>
  <si>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</si>
  <si>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</si>
  <si>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</si>
  <si>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</si>
  <si>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</si>
  <si>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</si>
  <si>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</si>
  <si>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</si>
  <si>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</si>
  <si>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</si>
  <si>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</si>
  <si>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</si>
  <si>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</si>
  <si>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</si>
  <si>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</si>
  <si>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</si>
  <si>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</si>
  <si>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</si>
  <si>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</si>
  <si>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</si>
  <si>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</si>
  <si>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</si>
  <si>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</si>
  <si>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</si>
  <si>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</si>
  <si>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</si>
  <si>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</si>
  <si>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</si>
  <si>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</si>
  <si>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</si>
  <si>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</si>
  <si>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</si>
  <si>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</si>
  <si>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</si>
  <si>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</si>
  <si>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</si>
  <si>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</si>
  <si>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</si>
  <si>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</si>
  <si>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</si>
  <si>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</si>
  <si>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</si>
  <si>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</si>
  <si>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</si>
  <si>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</si>
  <si>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</si>
  <si>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</si>
  <si>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</si>
  <si>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</si>
  <si>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</si>
  <si>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</si>
  <si>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</si>
  <si>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</si>
  <si>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</si>
  <si>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</si>
  <si>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</si>
  <si>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</si>
  <si>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</si>
  <si>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</si>
  <si>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</si>
  <si>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</si>
  <si>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</si>
  <si>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</si>
  <si>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</si>
  <si>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</si>
  <si>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</si>
  <si>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</si>
  <si>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</si>
  <si>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</si>
  <si>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</si>
  <si>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</si>
  <si>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</si>
  <si>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</si>
  <si>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</si>
  <si>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</si>
  <si>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</si>
  <si>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</si>
  <si>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</si>
  <si>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</si>
  <si>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</si>
  <si>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</si>
  <si>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</si>
  <si>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</si>
  <si>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</si>
  <si>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</si>
  <si>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</si>
  <si>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</si>
  <si>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</si>
  <si>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</si>
  <si>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</si>
  <si>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</si>
  <si>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</si>
  <si>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</si>
  <si>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</si>
  <si>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</si>
  <si>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</si>
  <si>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</si>
  <si>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</si>
  <si>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</si>
  <si>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</si>
  <si>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</si>
  <si>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</si>
  <si>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</si>
  <si>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</si>
  <si>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</si>
  <si>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</si>
  <si>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</si>
  <si>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</si>
  <si>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</si>
  <si>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</si>
  <si>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</si>
  <si>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</si>
  <si>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</si>
  <si>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</si>
  <si>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</si>
  <si>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</si>
  <si>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</si>
  <si>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</si>
  <si>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</si>
  <si>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</si>
  <si>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</si>
  <si>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</si>
  <si>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</si>
  <si>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</si>
  <si>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</si>
  <si>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</si>
  <si>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</si>
  <si>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</si>
  <si>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</si>
  <si>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</si>
  <si>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</si>
  <si>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</si>
  <si>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</si>
  <si>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</si>
  <si>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</si>
  <si>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</si>
  <si>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</si>
  <si>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</si>
  <si>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</si>
  <si>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</si>
  <si>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</si>
  <si>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</si>
  <si>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</si>
  <si>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</si>
  <si>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</si>
  <si>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</si>
  <si>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</si>
  <si>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</si>
  <si>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</si>
  <si>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</si>
  <si>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</si>
  <si>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</si>
  <si>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</si>
  <si>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</si>
  <si>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</si>
  <si>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</si>
  <si>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</si>
  <si>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</si>
  <si>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</si>
  <si>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</si>
  <si>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</si>
  <si>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</si>
  <si>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</si>
  <si>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</si>
  <si>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</si>
  <si>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</si>
  <si>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</si>
  <si>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</si>
  <si>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</si>
  <si>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</si>
  <si>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</si>
  <si>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</si>
  <si>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</si>
  <si>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</si>
  <si>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</si>
  <si>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</si>
  <si>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</si>
  <si>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</si>
  <si>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</si>
  <si>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</si>
  <si>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</si>
  <si>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</si>
  <si>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</si>
  <si>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</si>
  <si>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</si>
  <si>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</si>
  <si>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</si>
  <si>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</si>
  <si>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</si>
  <si>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</si>
  <si>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</si>
  <si>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</si>
  <si>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</si>
  <si>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</si>
  <si>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</si>
  <si>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</si>
  <si>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</si>
  <si>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</si>
  <si>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</si>
  <si>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</si>
  <si>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</si>
  <si>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</si>
  <si>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</si>
  <si>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</si>
  <si>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</si>
  <si>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</si>
  <si>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</si>
  <si>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</si>
  <si>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</si>
  <si>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</si>
  <si>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</si>
  <si>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</si>
  <si>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</si>
  <si>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</si>
  <si>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</si>
  <si>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</si>
  <si>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</si>
  <si>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</si>
  <si>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</si>
  <si>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</si>
  <si>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</si>
  <si>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</si>
  <si>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</si>
  <si>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</si>
  <si>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</si>
  <si>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</si>
  <si>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</si>
  <si>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</si>
  <si>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</si>
  <si>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</si>
  <si>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</si>
  <si>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</si>
  <si>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</si>
  <si>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</si>
  <si>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</si>
  <si>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</si>
  <si>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</si>
  <si>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</si>
  <si>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</si>
  <si>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</si>
  <si>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</si>
  <si>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</si>
  <si>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</si>
  <si>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</si>
  <si>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</si>
  <si>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</si>
  <si>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</si>
  <si>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</si>
  <si>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</si>
  <si>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</si>
  <si>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</si>
  <si>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</si>
  <si>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</si>
  <si>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</si>
  <si>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</si>
  <si>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</si>
  <si>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</si>
  <si>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</si>
  <si>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</si>
  <si>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</si>
  <si>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</si>
  <si>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</si>
  <si>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</si>
  <si>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</si>
  <si>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</si>
  <si>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</si>
  <si>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</si>
  <si>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</si>
  <si>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</si>
  <si>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</si>
  <si>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</si>
  <si>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</si>
  <si>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</si>
  <si>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</si>
  <si>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</si>
  <si>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</si>
  <si>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</si>
  <si>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</si>
  <si>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</si>
  <si>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</si>
  <si>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</si>
  <si>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</si>
  <si>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</si>
  <si>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</si>
  <si>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</si>
  <si>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</si>
  <si>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</si>
  <si>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</si>
  <si>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</si>
  <si>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</si>
  <si>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</si>
  <si>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</si>
  <si>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</si>
  <si>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</si>
  <si>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</si>
  <si>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</si>
  <si>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</si>
  <si>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</si>
  <si>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</si>
  <si>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</si>
  <si>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</si>
  <si>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</si>
  <si>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</si>
  <si>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</si>
  <si>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</si>
  <si>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</si>
  <si>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</si>
  <si>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</si>
  <si>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</si>
  <si>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</si>
  <si>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</si>
  <si>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</si>
  <si>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</si>
  <si>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</si>
  <si>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</si>
  <si>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</si>
  <si>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</si>
  <si>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</si>
  <si>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</si>
  <si>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</si>
  <si>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</si>
  <si>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</si>
  <si>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</si>
  <si>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</si>
  <si>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</si>
  <si>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</si>
  <si>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</si>
  <si>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</si>
  <si>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</si>
  <si>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</si>
  <si>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</si>
  <si>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</si>
  <si>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</si>
  <si>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</si>
  <si>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</si>
  <si>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</si>
  <si>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</si>
  <si>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</si>
  <si>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</si>
  <si>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</si>
  <si>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</si>
  <si>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</si>
  <si>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</si>
  <si>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</si>
  <si>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</si>
  <si>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</si>
  <si>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</si>
  <si>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</si>
  <si>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</si>
  <si>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</si>
  <si>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</si>
  <si>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</si>
  <si>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</si>
  <si>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</si>
  <si>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</si>
  <si>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</si>
  <si>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</si>
  <si>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</si>
  <si>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</si>
  <si>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</si>
  <si>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</si>
  <si>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</si>
  <si>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</si>
  <si>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</si>
  <si>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</si>
  <si>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</si>
  <si>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</si>
  <si>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</si>
  <si>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</si>
  <si>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</si>
  <si>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</si>
  <si>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</si>
  <si>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</si>
  <si>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</si>
  <si>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</si>
  <si>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</si>
  <si>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</si>
  <si>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</si>
  <si>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</si>
  <si>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</si>
  <si>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</si>
  <si>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</si>
  <si>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</si>
  <si>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</si>
  <si>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</si>
  <si>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</si>
  <si>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</si>
  <si>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</si>
  <si>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</si>
  <si>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</si>
  <si>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</si>
  <si>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</si>
  <si>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</si>
  <si>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</si>
  <si>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</si>
  <si>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</si>
  <si>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</si>
  <si>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</si>
  <si>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</si>
  <si>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</si>
  <si>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</si>
  <si>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</si>
  <si>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</si>
  <si>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</si>
  <si>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</si>
  <si>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</si>
  <si>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</si>
  <si>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</si>
  <si>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</si>
  <si>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</si>
  <si>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</si>
  <si>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</si>
  <si>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</si>
  <si>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</si>
  <si>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</si>
  <si>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</si>
  <si>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</si>
  <si>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</si>
  <si>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</si>
  <si>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</si>
  <si>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</si>
  <si>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</si>
  <si>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</si>
  <si>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</si>
  <si>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</si>
  <si>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</si>
  <si>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</si>
  <si>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</si>
  <si>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</si>
  <si>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</si>
  <si>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</si>
  <si>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</si>
  <si>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</si>
  <si>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</si>
  <si>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</si>
  <si>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</si>
  <si>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</si>
  <si>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</si>
  <si>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</si>
  <si>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</si>
  <si>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</si>
  <si>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</si>
  <si>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</si>
  <si>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</si>
  <si>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</si>
  <si>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</si>
  <si>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</si>
  <si>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</si>
  <si>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</si>
  <si>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</si>
  <si>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</si>
  <si>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</si>
  <si>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</si>
  <si>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</si>
  <si>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</si>
  <si>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</si>
  <si>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</si>
  <si>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</si>
  <si>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</si>
  <si>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</si>
  <si>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</si>
  <si>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</si>
  <si>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</si>
  <si>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</si>
  <si>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</si>
  <si>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</si>
  <si>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</si>
  <si>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</si>
  <si>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</si>
  <si>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</si>
  <si>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</si>
  <si>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</si>
  <si>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</si>
  <si>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</si>
  <si>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</si>
  <si>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</si>
  <si>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</si>
  <si>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</si>
  <si>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</si>
  <si>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</si>
  <si>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</si>
  <si>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</si>
  <si>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</si>
  <si>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</si>
  <si>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</si>
  <si>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</si>
  <si>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</si>
  <si>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</si>
  <si>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</si>
  <si>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</si>
  <si>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</si>
  <si>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</si>
  <si>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</si>
  <si>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</si>
  <si>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</si>
  <si>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</si>
  <si>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</si>
  <si>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</si>
  <si>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</si>
  <si>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</si>
  <si>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</si>
  <si>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</si>
  <si>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</si>
  <si>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</si>
  <si>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</si>
  <si>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</si>
  <si>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</si>
  <si>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</si>
  <si>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</si>
  <si>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</si>
  <si>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</si>
  <si>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</si>
  <si>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</si>
  <si>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</si>
  <si>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</si>
  <si>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</si>
  <si>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</si>
  <si>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</si>
  <si>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</si>
  <si>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</si>
  <si>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</si>
  <si>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</si>
  <si>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</si>
  <si>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</si>
  <si>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</si>
  <si>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</si>
  <si>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</si>
  <si>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</si>
  <si>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</si>
  <si>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</si>
  <si>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</si>
  <si>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</si>
  <si>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</si>
  <si>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</si>
  <si>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</si>
  <si>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</si>
  <si>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</si>
  <si>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</si>
  <si>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</si>
  <si>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</si>
  <si>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</si>
  <si>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</si>
  <si>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</si>
  <si>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</si>
  <si>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</si>
  <si>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</si>
  <si>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</si>
  <si>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</si>
  <si>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</si>
  <si>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</si>
  <si>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</si>
  <si>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</si>
  <si>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</si>
  <si>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</si>
  <si>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</si>
  <si>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</si>
  <si>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</si>
  <si>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</si>
  <si>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</si>
  <si>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</si>
  <si>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</si>
  <si>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</si>
  <si>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</si>
  <si>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</si>
  <si>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</si>
  <si>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</si>
  <si>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</si>
  <si>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</si>
  <si>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</si>
  <si>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</si>
  <si>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</si>
  <si>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</si>
  <si>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</si>
  <si>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</si>
  <si>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</si>
  <si>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</si>
  <si>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</si>
  <si>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</si>
  <si>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</si>
  <si>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</si>
  <si>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</si>
  <si>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</si>
  <si>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</si>
  <si>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</si>
  <si>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</si>
  <si>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</si>
  <si>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</si>
  <si>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</si>
  <si>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</si>
  <si>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</si>
  <si>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</si>
  <si>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</si>
  <si>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</si>
  <si>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</si>
  <si>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</si>
  <si>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</si>
  <si>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</si>
  <si>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</si>
  <si>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</si>
  <si>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</si>
  <si>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</si>
  <si>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</si>
  <si>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</si>
  <si>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</si>
  <si>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</si>
  <si>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</si>
  <si>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</si>
  <si>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</si>
  <si>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</si>
  <si>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</si>
  <si>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</si>
  <si>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</si>
  <si>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</si>
  <si>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</si>
  <si>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</si>
  <si>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</si>
  <si>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</si>
  <si>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</si>
  <si>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</si>
  <si>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</si>
  <si>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</si>
  <si>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</si>
  <si>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</si>
  <si>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</si>
  <si>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</si>
  <si>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</si>
  <si>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</si>
  <si>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</si>
  <si>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</si>
  <si>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</si>
  <si>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</si>
  <si>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</si>
  <si>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</si>
  <si>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</si>
  <si>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</si>
  <si>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</si>
  <si>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</si>
  <si>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</si>
  <si>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</si>
  <si>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</si>
  <si>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</si>
  <si>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</si>
  <si>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</si>
  <si>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</si>
  <si>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</si>
  <si>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</si>
  <si>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</si>
  <si>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</si>
  <si>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</si>
  <si>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</si>
  <si>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</si>
  <si>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</si>
  <si>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</si>
  <si>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</si>
  <si>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</si>
  <si>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</si>
  <si>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</si>
  <si>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</si>
  <si>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</si>
  <si>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</si>
  <si>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</si>
  <si>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</si>
  <si>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</si>
  <si>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</si>
  <si>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</si>
  <si>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</si>
  <si>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</si>
  <si>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</si>
  <si>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</si>
  <si>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</si>
  <si>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</si>
  <si>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</si>
  <si>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</si>
  <si>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</si>
  <si>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</si>
  <si>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</si>
  <si>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</si>
  <si>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</si>
  <si>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</si>
  <si>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</si>
  <si>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</si>
  <si>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</si>
  <si>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</si>
  <si>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</si>
  <si>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</si>
  <si>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</si>
  <si>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</si>
  <si>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</si>
  <si>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</si>
  <si>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</si>
  <si>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</si>
  <si>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</si>
  <si>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</si>
  <si>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</si>
  <si>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</si>
  <si>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</si>
  <si>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</si>
  <si>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</si>
  <si>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</si>
  <si>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</si>
  <si>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</si>
  <si>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</si>
  <si>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</si>
  <si>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</si>
  <si>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</si>
  <si>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</si>
  <si>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</si>
  <si>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</si>
  <si>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</si>
  <si>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</si>
  <si>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</si>
  <si>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</si>
  <si>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</si>
  <si>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</si>
  <si>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</si>
  <si>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</si>
  <si>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</si>
  <si>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</si>
  <si>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</si>
  <si>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</si>
  <si>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</si>
  <si>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</si>
  <si>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</si>
  <si>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</si>
  <si>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</si>
  <si>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</si>
  <si>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</si>
  <si>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</si>
  <si>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</si>
  <si>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</si>
  <si>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</si>
  <si>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</si>
  <si>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</si>
  <si>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</si>
  <si>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</si>
  <si>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</si>
  <si>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</si>
  <si>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</si>
  <si>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</si>
  <si>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</si>
  <si>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</si>
  <si>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</si>
  <si>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</si>
  <si>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</si>
  <si>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</si>
  <si>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</si>
  <si>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</si>
  <si>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</si>
  <si>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</si>
  <si>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</si>
  <si>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</si>
  <si>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</si>
  <si>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</si>
  <si>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</si>
  <si>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</si>
  <si>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</si>
  <si>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</si>
  <si>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</si>
  <si>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</si>
  <si>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</si>
  <si>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</si>
  <si>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</si>
  <si>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</si>
  <si>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</si>
  <si>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</si>
  <si>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</si>
  <si>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</si>
  <si>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</si>
  <si>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</si>
  <si>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</si>
  <si>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</si>
  <si>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</si>
  <si>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</si>
  <si>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</si>
  <si>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</si>
  <si>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</si>
  <si>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</si>
  <si>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</si>
  <si>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</si>
  <si>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</si>
  <si>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</si>
  <si>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</si>
  <si>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</si>
  <si>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</si>
  <si>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</si>
  <si>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</si>
  <si>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</si>
  <si>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</si>
  <si>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</si>
  <si>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</si>
  <si>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</si>
  <si>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</si>
  <si>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</si>
  <si>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</si>
  <si>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</si>
  <si>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</si>
  <si>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</si>
  <si>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</si>
  <si>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</si>
  <si>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</si>
  <si>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</si>
  <si>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</si>
  <si>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</si>
  <si>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</si>
  <si>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</si>
  <si>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</si>
  <si>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</si>
  <si>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</si>
  <si>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</si>
  <si>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</si>
  <si>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</si>
  <si>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</si>
  <si>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</si>
  <si>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</si>
  <si>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</si>
  <si>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</si>
  <si>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</si>
  <si>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</si>
  <si>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</si>
  <si>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</si>
  <si>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</si>
  <si>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</si>
  <si>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</si>
  <si>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</si>
  <si>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</si>
  <si>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</si>
  <si>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</si>
  <si>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</si>
  <si>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</si>
  <si>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</si>
  <si>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</si>
  <si>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</si>
  <si>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</si>
  <si>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</si>
  <si>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</si>
  <si>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</si>
  <si>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</si>
  <si>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</si>
  <si>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</si>
  <si>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</si>
  <si>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</si>
  <si>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</si>
  <si>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</si>
  <si>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</si>
  <si>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</si>
  <si>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</si>
  <si>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</si>
  <si>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</si>
  <si>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</si>
  <si>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</si>
  <si>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</si>
  <si>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</si>
  <si>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</si>
  <si>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</si>
  <si>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</si>
  <si>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</si>
  <si>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</si>
  <si>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</si>
  <si>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</si>
  <si>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</si>
  <si>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</si>
  <si>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</si>
  <si>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</si>
  <si>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</si>
  <si>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</si>
  <si>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</si>
  <si>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</si>
  <si>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</si>
  <si>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</si>
  <si>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</si>
  <si>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</si>
  <si>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</si>
  <si>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</si>
  <si>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</si>
  <si>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</si>
  <si>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</si>
  <si>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</si>
  <si>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</si>
  <si>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</si>
  <si>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</si>
  <si>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</si>
  <si>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</si>
  <si>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</si>
  <si>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</si>
  <si>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</si>
  <si>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</si>
  <si>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</si>
  <si>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</si>
  <si>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</si>
  <si>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</si>
  <si>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</si>
  <si>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</si>
  <si>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</si>
  <si>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</si>
  <si>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</si>
  <si>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</si>
  <si>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</si>
  <si>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</si>
  <si>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</si>
  <si>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</si>
  <si>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</si>
  <si>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</si>
  <si>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</si>
  <si>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</si>
  <si>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</si>
  <si>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</si>
  <si>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</si>
  <si>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</si>
  <si>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</si>
  <si>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</si>
  <si>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</si>
  <si>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</si>
  <si>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</si>
  <si>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</si>
  <si>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</si>
  <si>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</si>
  <si>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</si>
  <si>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</si>
  <si>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</si>
  <si>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</si>
  <si>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</si>
  <si>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</si>
  <si>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</si>
  <si>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</si>
  <si>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</si>
  <si>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</si>
  <si>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</si>
  <si>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</si>
  <si>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</si>
  <si>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</si>
  <si>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</si>
  <si>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</si>
  <si>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</si>
  <si>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</si>
  <si>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</si>
  <si>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</si>
  <si>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</si>
  <si>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</si>
  <si>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</si>
  <si>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</si>
  <si>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</si>
  <si>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</si>
  <si>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</si>
  <si>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</si>
  <si>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</si>
  <si>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</si>
  <si>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</si>
  <si>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</si>
  <si>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</si>
  <si>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</si>
  <si>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</si>
  <si>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</si>
  <si>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</si>
  <si>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</si>
  <si>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</si>
  <si>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</si>
  <si>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</si>
  <si>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</si>
  <si>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</si>
  <si>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</si>
  <si>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</si>
  <si>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</si>
  <si>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</si>
  <si>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</si>
  <si>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</si>
  <si>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</si>
  <si>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</si>
  <si>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</si>
  <si>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</si>
  <si>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</si>
  <si>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</si>
  <si>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</si>
  <si>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</si>
  <si>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</si>
  <si>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</si>
  <si>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</si>
  <si>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</si>
  <si>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</si>
  <si>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</si>
  <si>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</si>
  <si>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</si>
  <si>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</si>
  <si>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</si>
  <si>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</si>
  <si>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</si>
  <si>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</si>
  <si>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</si>
  <si>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</si>
  <si>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</si>
  <si>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</si>
  <si>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</si>
  <si>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</si>
  <si>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</si>
  <si>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</si>
  <si>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</si>
  <si>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</si>
  <si>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</si>
  <si>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</si>
  <si>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</si>
  <si>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</si>
  <si>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</si>
  <si>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</si>
  <si>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</si>
  <si>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</si>
  <si>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</si>
  <si>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</si>
  <si>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</si>
  <si>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</si>
  <si>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</si>
  <si>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</si>
  <si>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</si>
  <si>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</si>
  <si>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</si>
  <si>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</si>
  <si>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</si>
  <si>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</si>
  <si>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</si>
  <si>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</si>
  <si>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</si>
  <si>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</si>
  <si>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</si>
  <si>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</si>
  <si>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</si>
  <si>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</si>
  <si>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</si>
  <si>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</si>
  <si>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</si>
  <si>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</si>
  <si>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</si>
  <si>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</si>
  <si>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</si>
  <si>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</si>
  <si>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</si>
  <si>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</si>
  <si>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</si>
  <si>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</si>
  <si>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</si>
  <si>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</si>
  <si>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</si>
  <si>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</si>
  <si>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</si>
  <si>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</si>
  <si>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</si>
  <si>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</si>
  <si>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</si>
  <si>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</si>
  <si>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</si>
  <si>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</si>
  <si>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</si>
  <si>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</si>
  <si>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</si>
  <si>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</si>
  <si>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</si>
  <si>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</si>
  <si>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</si>
  <si>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</si>
  <si>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</si>
  <si>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</si>
  <si>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</si>
  <si>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</si>
  <si>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</si>
  <si>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</si>
  <si>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</si>
  <si>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</si>
  <si>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</si>
  <si>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</si>
  <si>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</si>
  <si>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</si>
  <si>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</si>
  <si>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</si>
  <si>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</si>
  <si>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</si>
  <si>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</si>
  <si>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</si>
  <si>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</si>
  <si>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</si>
  <si>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</si>
  <si>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</si>
  <si>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</si>
  <si>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</si>
  <si>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</si>
  <si>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</si>
  <si>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</si>
  <si>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</si>
  <si>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</si>
  <si>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</si>
  <si>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</si>
  <si>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</si>
  <si>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</si>
  <si>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</si>
  <si>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</si>
  <si>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</si>
  <si>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</si>
  <si>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</si>
  <si>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</si>
  <si>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</si>
  <si>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</si>
  <si>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</si>
  <si>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</si>
  <si>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</si>
  <si>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</si>
  <si>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</si>
  <si>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</si>
  <si>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</si>
  <si>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</si>
  <si>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</si>
  <si>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</si>
  <si>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</si>
  <si>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</si>
  <si>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</si>
  <si>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</si>
  <si>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</si>
  <si>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</si>
  <si>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</si>
  <si>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</si>
  <si>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</si>
  <si>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</si>
  <si>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</si>
  <si>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</si>
  <si>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</si>
  <si>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</si>
  <si>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</si>
  <si>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</si>
  <si>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</si>
  <si>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</si>
  <si>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</si>
  <si>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</si>
  <si>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</si>
  <si>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</si>
  <si>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</si>
  <si>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</si>
  <si>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</si>
  <si>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</si>
  <si>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</si>
  <si>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</si>
  <si>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</si>
  <si>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</si>
  <si>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</si>
  <si>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</si>
  <si>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</si>
  <si>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</si>
  <si>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</si>
  <si>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</si>
  <si>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</si>
  <si>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</si>
  <si>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</si>
  <si>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</si>
  <si>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</si>
  <si>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</si>
  <si>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</si>
  <si>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</si>
  <si>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</si>
  <si>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</si>
  <si>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</si>
  <si>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</si>
  <si>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</si>
  <si>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</si>
  <si>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</si>
  <si>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</si>
  <si>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</si>
  <si>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</si>
  <si>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</si>
  <si>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</si>
  <si>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</si>
  <si>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</si>
  <si>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</si>
  <si>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</si>
  <si>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</si>
  <si>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</si>
  <si>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</si>
  <si>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</si>
  <si>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</si>
  <si>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</si>
  <si>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</si>
  <si>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</si>
  <si>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</si>
  <si>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</si>
  <si>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</si>
  <si>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</si>
  <si>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</si>
  <si>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</si>
  <si>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</si>
  <si>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</si>
  <si>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</si>
  <si>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</si>
  <si>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</si>
  <si>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</si>
  <si>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</si>
  <si>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</si>
  <si>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</si>
  <si>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</si>
  <si>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</si>
  <si>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</si>
  <si>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</si>
  <si>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</si>
  <si>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</si>
  <si>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</si>
  <si>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</si>
  <si>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</si>
  <si>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</si>
  <si>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</si>
  <si>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</si>
  <si>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</si>
  <si>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</si>
  <si>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</si>
  <si>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</si>
  <si>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</si>
  <si>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</si>
  <si>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</si>
  <si>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</si>
  <si>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</si>
  <si>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</si>
  <si>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</si>
  <si>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</si>
  <si>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</si>
  <si>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</si>
  <si>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</si>
  <si>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</si>
  <si>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</si>
  <si>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</si>
  <si>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</si>
  <si>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</si>
  <si>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</si>
  <si>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</si>
  <si>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</si>
  <si>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</si>
  <si>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</si>
  <si>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</si>
  <si>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</si>
  <si>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</si>
  <si>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</si>
  <si>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</si>
  <si>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</si>
  <si>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</si>
  <si>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</si>
  <si>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</si>
  <si>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</si>
  <si>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</si>
  <si>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</si>
  <si>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</si>
  <si>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</si>
  <si>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</si>
  <si>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</si>
  <si>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</si>
  <si>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</si>
  <si>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</si>
  <si>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</si>
  <si>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</si>
  <si>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</si>
  <si>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</si>
  <si>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</si>
  <si>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</si>
  <si>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</si>
  <si>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</si>
  <si>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</si>
  <si>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</si>
  <si>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</si>
  <si>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</si>
  <si>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</si>
  <si>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</si>
  <si>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</si>
  <si>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</si>
  <si>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</si>
  <si>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</si>
  <si>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</si>
  <si>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</si>
  <si>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</si>
  <si>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</si>
  <si>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</si>
  <si>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</si>
  <si>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</si>
  <si>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</si>
  <si>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</si>
  <si>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</si>
  <si>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</si>
  <si>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</si>
  <si>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</si>
  <si>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</si>
  <si>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</si>
  <si>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</si>
  <si>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</si>
  <si>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</si>
  <si>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</si>
  <si>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</si>
  <si>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</si>
  <si>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</si>
  <si>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</si>
  <si>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</si>
  <si>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</si>
  <si>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</si>
  <si>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</si>
  <si>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</si>
  <si>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</si>
  <si>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</si>
  <si>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</si>
  <si>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</si>
  <si>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</si>
  <si>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</si>
  <si>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</si>
  <si>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</si>
  <si>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</si>
  <si>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</si>
  <si>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</si>
  <si>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</si>
  <si>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</si>
  <si>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</si>
  <si>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</si>
  <si>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</si>
  <si>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</si>
  <si>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</si>
  <si>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</si>
  <si>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</si>
  <si>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</si>
  <si>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</si>
  <si>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</si>
  <si>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</si>
  <si>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</si>
  <si>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</si>
  <si>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</si>
  <si>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</si>
  <si>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</si>
  <si>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</si>
  <si>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</si>
  <si>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</si>
  <si>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</si>
  <si>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</si>
  <si>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</si>
  <si>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</si>
  <si>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</si>
  <si>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</si>
  <si>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</si>
  <si>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</si>
  <si>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</si>
  <si>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</si>
  <si>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</si>
  <si>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</si>
  <si>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</si>
  <si>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</si>
  <si>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</si>
  <si>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</si>
  <si>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</si>
  <si>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</si>
  <si>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</si>
  <si>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</si>
  <si>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</si>
  <si>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</si>
  <si>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</si>
  <si>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</si>
  <si>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</si>
  <si>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</si>
  <si>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</si>
  <si>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</si>
  <si>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</si>
  <si>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</si>
  <si>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</si>
  <si>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</si>
  <si>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</si>
  <si>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</si>
  <si>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</si>
  <si>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</si>
  <si>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</si>
  <si>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</si>
  <si>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</si>
  <si>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</si>
  <si>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</si>
  <si>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</si>
  <si>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</si>
  <si>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</si>
  <si>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</si>
  <si>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</si>
  <si>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</si>
  <si>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</si>
  <si>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</si>
  <si>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</si>
  <si>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</si>
  <si>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</si>
  <si>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</si>
  <si>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</si>
  <si>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</si>
  <si>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</si>
  <si>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</si>
  <si>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</si>
  <si>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</si>
  <si>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</si>
  <si>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</si>
  <si>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</si>
  <si>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</si>
  <si>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</si>
  <si>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</si>
  <si>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</si>
  <si>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</si>
  <si>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</si>
  <si>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</si>
  <si>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</si>
  <si>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</si>
  <si>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</si>
  <si>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</si>
  <si>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</si>
  <si>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</si>
  <si>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</si>
  <si>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</si>
  <si>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</si>
  <si>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</si>
  <si>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</si>
  <si>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</si>
  <si>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</si>
  <si>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</si>
  <si>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</si>
  <si>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</si>
  <si>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</si>
  <si>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</si>
  <si>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</si>
  <si>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</si>
  <si>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</si>
  <si>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</si>
  <si>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</si>
  <si>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</si>
  <si>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</si>
  <si>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</si>
  <si>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</si>
  <si>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</si>
  <si>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</si>
  <si>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</si>
  <si>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</si>
  <si>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</si>
  <si>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</si>
  <si>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</si>
  <si>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</si>
  <si>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</si>
  <si>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</si>
  <si>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</si>
  <si>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</si>
  <si>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</si>
  <si>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</si>
  <si>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</si>
  <si>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</si>
  <si>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</si>
  <si>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</si>
  <si>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</si>
  <si>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</si>
  <si>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</si>
  <si>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</si>
  <si>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</si>
  <si>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</si>
  <si>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</si>
  <si>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</si>
  <si>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</si>
  <si>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</si>
  <si>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</si>
  <si>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</si>
  <si>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</si>
  <si>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</si>
  <si>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</si>
  <si>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</si>
  <si>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</si>
  <si>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</si>
  <si>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</si>
  <si>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</si>
  <si>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</si>
  <si>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</si>
  <si>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</si>
  <si>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</si>
  <si>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</si>
  <si>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</si>
  <si>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</si>
  <si>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</si>
  <si>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</si>
  <si>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</si>
  <si>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</si>
  <si>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</si>
  <si>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</si>
  <si>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</si>
  <si>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</si>
  <si>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</si>
  <si>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</si>
  <si>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</si>
  <si>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</si>
  <si>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</si>
  <si>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</si>
  <si>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</si>
  <si>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</si>
  <si>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</si>
  <si>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</si>
  <si>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</si>
  <si>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</si>
  <si>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</si>
  <si>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</si>
  <si>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</si>
  <si>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</si>
  <si>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</si>
  <si>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</si>
  <si>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</si>
  <si>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</si>
  <si>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</si>
  <si>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</si>
  <si>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</si>
  <si>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</si>
  <si>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</si>
  <si>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</si>
  <si>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</si>
  <si>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</si>
  <si>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</si>
  <si>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</si>
  <si>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</si>
  <si>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</si>
  <si>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</si>
  <si>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</si>
  <si>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</si>
  <si>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</si>
  <si>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</si>
  <si>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</si>
  <si>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</si>
  <si>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</si>
  <si>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</si>
  <si>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</si>
  <si>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</si>
  <si>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</si>
  <si>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</si>
  <si>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</si>
  <si>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</si>
  <si>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</si>
  <si>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</si>
  <si>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</si>
  <si>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</si>
  <si>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</si>
  <si>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</si>
  <si>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</si>
  <si>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</si>
  <si>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</si>
  <si>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</si>
  <si>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</si>
  <si>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</si>
  <si>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</si>
  <si>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</si>
  <si>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</si>
  <si>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</si>
  <si>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</si>
  <si>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</si>
  <si>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</si>
  <si>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</si>
  <si>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</si>
  <si>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</si>
  <si>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</si>
  <si>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</si>
  <si>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</si>
  <si>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</si>
  <si>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</si>
  <si>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</si>
  <si>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</si>
  <si>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</si>
  <si>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</si>
  <si>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</si>
  <si>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</si>
  <si>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</si>
  <si>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</si>
  <si>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</si>
  <si>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</si>
  <si>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</si>
  <si>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</si>
  <si>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</si>
  <si>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</si>
  <si>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</si>
  <si>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</si>
  <si>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</si>
  <si>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</si>
  <si>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</si>
  <si>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</si>
  <si>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</si>
  <si>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</si>
  <si>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</si>
  <si>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</si>
  <si>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</si>
  <si>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</si>
  <si>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</si>
  <si>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</si>
  <si>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</si>
  <si>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</si>
  <si>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</si>
  <si>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</si>
  <si>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</si>
  <si>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</si>
  <si>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</si>
  <si>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</si>
  <si>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</si>
  <si>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</si>
  <si>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</si>
  <si>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</si>
  <si>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</si>
  <si>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</si>
  <si>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</si>
  <si>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</si>
  <si>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</si>
  <si>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</si>
  <si>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</si>
  <si>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</si>
  <si>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</si>
  <si>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</si>
  <si>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</si>
  <si>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</si>
  <si>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</si>
  <si>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</si>
  <si>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</si>
  <si>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</si>
  <si>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</si>
  <si>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</si>
  <si>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</si>
  <si>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</si>
  <si>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</si>
  <si>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</si>
  <si>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</si>
  <si>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</si>
  <si>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</si>
  <si>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</si>
  <si>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</si>
  <si>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</si>
  <si>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</si>
  <si>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</si>
  <si>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</si>
  <si>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</si>
  <si>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</si>
  <si>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</si>
  <si>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</si>
  <si>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</si>
  <si>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</si>
  <si>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</si>
  <si>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</si>
  <si>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</si>
  <si>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</si>
  <si>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</si>
  <si>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</si>
  <si>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</si>
  <si>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</si>
  <si>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</si>
  <si>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</si>
  <si>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</si>
  <si>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</si>
  <si>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</si>
  <si>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</si>
  <si>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</si>
  <si>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</si>
  <si>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</si>
  <si>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</si>
  <si>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</si>
  <si>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</si>
  <si>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</si>
  <si>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</si>
  <si>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</si>
  <si>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</si>
  <si>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</si>
  <si>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</si>
  <si>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</si>
  <si>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</si>
  <si>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</si>
  <si>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</si>
  <si>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</si>
  <si>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</si>
  <si>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</si>
  <si>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</si>
  <si>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</si>
  <si>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</si>
  <si>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</si>
  <si>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</si>
  <si>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</si>
  <si>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</si>
  <si>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</si>
  <si>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</si>
  <si>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</si>
  <si>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</si>
  <si>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</si>
  <si>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</si>
  <si>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</si>
  <si>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</si>
  <si>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</si>
  <si>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</si>
  <si>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</si>
  <si>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</si>
  <si>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</si>
  <si>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</si>
  <si>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</si>
  <si>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</si>
  <si>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</si>
  <si>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</si>
  <si>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</si>
  <si>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</si>
  <si>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</si>
  <si>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</si>
  <si>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</si>
  <si>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</si>
  <si>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</si>
  <si>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</si>
  <si>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</si>
  <si>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</si>
  <si>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</si>
  <si>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</si>
  <si>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</si>
  <si>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</si>
  <si>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</si>
  <si>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</si>
  <si>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</si>
  <si>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</si>
  <si>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</si>
  <si>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</si>
  <si>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</si>
  <si>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</si>
  <si>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</si>
  <si>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</si>
  <si>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</si>
  <si>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</si>
  <si>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</si>
  <si>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</si>
  <si>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</si>
  <si>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</si>
  <si>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</si>
  <si>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</si>
  <si>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</si>
  <si>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</si>
  <si>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</si>
  <si>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</si>
  <si>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</si>
  <si>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</si>
  <si>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</si>
  <si>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</si>
  <si>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</si>
  <si>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</si>
  <si>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</si>
  <si>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</si>
  <si>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</si>
  <si>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</si>
  <si>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</si>
  <si>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</si>
  <si>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</si>
  <si>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</si>
  <si>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</si>
  <si>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</si>
  <si>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</si>
  <si>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</si>
  <si>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</si>
  <si>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</si>
  <si>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</si>
  <si>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</si>
  <si>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</si>
  <si>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</si>
  <si>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</si>
  <si>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</si>
  <si>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</si>
  <si>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</si>
  <si>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</si>
  <si>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</si>
  <si>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</si>
  <si>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</si>
  <si>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</si>
  <si>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</si>
  <si>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</si>
  <si>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</si>
  <si>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</si>
  <si>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</si>
  <si>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</si>
  <si>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</si>
  <si>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</si>
  <si>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</si>
  <si>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</si>
  <si>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</si>
  <si>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</si>
  <si>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</si>
  <si>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</si>
  <si>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</si>
  <si>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</si>
  <si>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</si>
  <si>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</si>
  <si>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</si>
  <si>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</si>
  <si>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</si>
  <si>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</si>
  <si>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</si>
  <si>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</si>
  <si>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</si>
  <si>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</si>
  <si>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</si>
  <si>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</si>
  <si>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</si>
  <si>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</si>
  <si>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</si>
  <si>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</si>
  <si>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</si>
  <si>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</si>
  <si>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</si>
  <si>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</si>
  <si>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</si>
  <si>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</si>
  <si>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</si>
  <si>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</si>
  <si>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</si>
  <si>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</si>
  <si>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</si>
  <si>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</si>
  <si>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</si>
  <si>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</si>
  <si>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</si>
  <si>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</si>
  <si>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</si>
  <si>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</si>
  <si>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</si>
  <si>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</si>
  <si>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</si>
  <si>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</si>
  <si>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</si>
  <si>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</si>
  <si>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</si>
  <si>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</si>
  <si>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</si>
  <si>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</si>
  <si>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</si>
  <si>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</si>
  <si>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</si>
  <si>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</si>
  <si>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</si>
  <si>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</si>
  <si>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</si>
  <si>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</si>
  <si>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</si>
  <si>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</si>
  <si>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</si>
  <si>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</si>
  <si>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</si>
  <si>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</si>
  <si>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</si>
  <si>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</si>
  <si>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</si>
  <si>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</si>
  <si>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</si>
  <si>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</si>
  <si>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</si>
  <si>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</si>
  <si>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</si>
  <si>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</si>
  <si>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</si>
  <si>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</si>
  <si>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</si>
  <si>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</si>
  <si>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</si>
  <si>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</si>
  <si>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</si>
  <si>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</si>
  <si>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</si>
  <si>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</si>
  <si>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</si>
  <si>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</si>
  <si>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</si>
  <si>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</si>
  <si>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</si>
  <si>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</si>
  <si>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</si>
  <si>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</si>
  <si>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</si>
  <si>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</si>
  <si>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</si>
  <si>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</si>
  <si>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</si>
  <si>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</si>
  <si>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</si>
  <si>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</si>
  <si>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</si>
  <si>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</si>
  <si>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</si>
  <si>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</si>
  <si>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</si>
  <si>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</si>
  <si>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</si>
  <si>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</si>
  <si>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</si>
  <si>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</si>
  <si>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</si>
  <si>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</si>
  <si>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</si>
  <si>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</si>
  <si>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</si>
  <si>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</si>
  <si>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</si>
  <si>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</si>
  <si>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</si>
  <si>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</si>
  <si>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</si>
  <si>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</si>
  <si>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</si>
  <si>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</si>
  <si>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</si>
  <si>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</si>
  <si>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</si>
  <si>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</si>
  <si>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</si>
  <si>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</si>
  <si>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</si>
  <si>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</si>
  <si>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</si>
  <si>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</si>
  <si>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</si>
  <si>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</si>
  <si>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</si>
  <si>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</si>
  <si>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</si>
  <si>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</si>
  <si>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</si>
  <si>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</si>
  <si>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</si>
  <si>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</si>
  <si>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</si>
  <si>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</si>
  <si>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</si>
  <si>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</si>
  <si>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</si>
  <si>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</si>
  <si>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</si>
  <si>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</si>
  <si>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</si>
  <si>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</si>
  <si>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</si>
  <si>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</si>
  <si>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</si>
  <si>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</si>
  <si>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</si>
  <si>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</si>
  <si>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</si>
  <si>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</si>
  <si>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</si>
  <si>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</si>
  <si>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</si>
  <si>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</si>
  <si>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</si>
  <si>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</si>
  <si>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</si>
  <si>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</si>
  <si>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</si>
  <si>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</si>
  <si>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</si>
  <si>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</si>
  <si>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</si>
  <si>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</si>
  <si>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</si>
  <si>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</si>
  <si>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</si>
  <si>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</si>
  <si>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</si>
  <si>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</si>
  <si>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</si>
  <si>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</si>
  <si>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</si>
  <si>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</si>
  <si>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</si>
  <si>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</si>
  <si>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</si>
  <si>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</si>
  <si>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</si>
  <si>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</si>
  <si>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</si>
  <si>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</si>
  <si>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</si>
  <si>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</si>
  <si>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</si>
  <si>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</si>
  <si>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</si>
  <si>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</si>
  <si>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</si>
  <si>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</si>
  <si>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</si>
  <si>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</si>
  <si>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</si>
  <si>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</si>
  <si>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</si>
  <si>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</si>
  <si>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</si>
  <si>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</si>
  <si>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</si>
  <si>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</si>
  <si>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</si>
  <si>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</si>
  <si>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</si>
  <si>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</si>
  <si>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</si>
  <si>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</si>
  <si>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</si>
  <si>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</si>
  <si>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</si>
  <si>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</si>
  <si>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</si>
  <si>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</si>
  <si>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</si>
  <si>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</si>
  <si>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</si>
  <si>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</si>
  <si>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</si>
  <si>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</si>
  <si>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</si>
  <si>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</si>
  <si>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</si>
  <si>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</si>
  <si>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</si>
  <si>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</si>
  <si>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</si>
  <si>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</si>
  <si>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</si>
  <si>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</si>
  <si>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</si>
  <si>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</si>
  <si>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</si>
  <si>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</si>
  <si>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</si>
  <si>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</si>
  <si>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</si>
  <si>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</si>
  <si>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</si>
  <si>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</si>
  <si>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</si>
  <si>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</si>
  <si>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</si>
  <si>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</si>
  <si>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</si>
  <si>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</si>
  <si>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</si>
  <si>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</si>
  <si>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</si>
  <si>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</si>
  <si>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</si>
  <si>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</si>
  <si>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</si>
  <si>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</si>
  <si>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</si>
  <si>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</si>
  <si>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</si>
  <si>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</si>
  <si>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</si>
  <si>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</si>
  <si>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</si>
  <si>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</si>
  <si>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</si>
  <si>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</si>
  <si>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</si>
  <si>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</si>
  <si>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</si>
  <si>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</si>
  <si>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</si>
  <si>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</si>
  <si>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</si>
  <si>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</si>
  <si>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</si>
  <si>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</si>
  <si>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</si>
  <si>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</si>
  <si>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</si>
  <si>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</si>
  <si>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</si>
  <si>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</si>
  <si>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</si>
  <si>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</si>
  <si>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</si>
  <si>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</si>
  <si>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</si>
  <si>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</si>
  <si>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</si>
  <si>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</si>
  <si>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</si>
  <si>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</si>
  <si>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</si>
  <si>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</si>
  <si>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</si>
  <si>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</si>
  <si>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</si>
  <si>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</si>
  <si>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</si>
  <si>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</si>
  <si>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</si>
  <si>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</si>
  <si>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</si>
  <si>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</si>
  <si>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</si>
  <si>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</si>
  <si>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</si>
  <si>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</si>
  <si>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</si>
  <si>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</si>
  <si>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</si>
  <si>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</si>
  <si>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</si>
  <si>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</si>
  <si>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</si>
  <si>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</si>
  <si>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</si>
  <si>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</si>
  <si>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</si>
  <si>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</si>
  <si>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</si>
  <si>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</si>
  <si>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</si>
  <si>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</si>
  <si>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</si>
  <si>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</si>
  <si>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</si>
  <si>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</si>
  <si>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</si>
  <si>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</si>
  <si>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</si>
  <si>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</si>
  <si>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</si>
  <si>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</si>
  <si>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</si>
  <si>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</si>
  <si>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</si>
  <si>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</si>
  <si>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</si>
  <si>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</si>
  <si>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</si>
  <si>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</si>
  <si>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</si>
  <si>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</si>
  <si>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</si>
  <si>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</si>
  <si>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</si>
  <si>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</si>
  <si>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</si>
  <si>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</si>
  <si>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</si>
  <si>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</si>
  <si>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</si>
  <si>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</si>
  <si>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</si>
  <si>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</si>
  <si>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</si>
  <si>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</si>
  <si>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</si>
  <si>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</si>
  <si>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</si>
  <si>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</si>
  <si>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</si>
  <si>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</si>
  <si>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</si>
  <si>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</si>
  <si>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</si>
  <si>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</si>
  <si>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</si>
  <si>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</si>
  <si>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</si>
  <si>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</si>
  <si>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</si>
  <si>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</si>
  <si>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</si>
  <si>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</si>
  <si>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</si>
  <si>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</si>
  <si>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</si>
  <si>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</si>
  <si>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</si>
  <si>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</si>
  <si>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</si>
  <si>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</si>
  <si>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</si>
  <si>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</si>
  <si>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</si>
  <si>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</si>
  <si>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</si>
  <si>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</si>
  <si>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</si>
  <si>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</si>
  <si>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</si>
  <si>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</si>
  <si>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</si>
  <si>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</si>
  <si>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</si>
  <si>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</si>
  <si>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</si>
  <si>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</si>
  <si>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</si>
  <si>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</si>
  <si>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</si>
  <si>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</si>
  <si>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</si>
  <si>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</si>
  <si>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</si>
  <si>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</si>
  <si>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</si>
  <si>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</si>
  <si>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</si>
  <si>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</si>
  <si>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</si>
  <si>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</si>
  <si>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</si>
  <si>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</si>
  <si>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</si>
  <si>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</si>
  <si>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</si>
  <si>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</si>
  <si>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</si>
  <si>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</si>
  <si>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</si>
  <si>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</si>
  <si>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</si>
  <si>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</si>
  <si>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</si>
  <si>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</si>
  <si>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</si>
  <si>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</si>
  <si>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</si>
  <si>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</si>
  <si>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</si>
  <si>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</si>
  <si>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</si>
  <si>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</si>
  <si>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</si>
  <si>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</si>
  <si>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</si>
  <si>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</si>
  <si>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</si>
  <si>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</si>
  <si>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</si>
  <si>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</si>
  <si>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</si>
  <si>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</si>
  <si>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</si>
  <si>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</si>
  <si>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</si>
  <si>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</si>
  <si>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</si>
  <si>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</si>
  <si>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</si>
  <si>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</si>
  <si>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</si>
  <si>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</si>
  <si>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</si>
  <si>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</si>
  <si>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</si>
  <si>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</si>
  <si>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</si>
  <si>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</si>
  <si>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</si>
  <si>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</si>
  <si>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</si>
  <si>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</si>
  <si>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</si>
  <si>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</si>
  <si>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</si>
  <si>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</si>
  <si>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</si>
  <si>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</si>
  <si>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</si>
  <si>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</si>
  <si>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</si>
  <si>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</si>
  <si>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</si>
  <si>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</si>
  <si>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</si>
  <si>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</si>
  <si>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</si>
  <si>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</si>
  <si>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</si>
  <si>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</si>
  <si>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</si>
  <si>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</si>
  <si>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</si>
  <si>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</si>
  <si>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</si>
  <si>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</si>
  <si>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</si>
  <si>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</si>
  <si>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</si>
  <si>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</si>
  <si>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</si>
  <si>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</si>
  <si>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</si>
  <si>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</si>
  <si>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</si>
  <si>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</si>
  <si>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</si>
  <si>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</si>
  <si>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</si>
  <si>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</si>
  <si>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</si>
  <si>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</si>
  <si>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</si>
  <si>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</si>
  <si>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</si>
  <si>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</si>
  <si>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</si>
  <si>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</si>
  <si>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</si>
  <si>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</si>
  <si>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</si>
  <si>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</si>
  <si>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</si>
  <si>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</si>
  <si>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</si>
  <si>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</si>
  <si>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</si>
  <si>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</si>
  <si>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</si>
  <si>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</si>
  <si>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</si>
  <si>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</si>
  <si>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</si>
  <si>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</si>
  <si>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</si>
  <si>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</si>
  <si>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</si>
  <si>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</si>
  <si>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</si>
  <si>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</si>
  <si>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</si>
  <si>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</si>
  <si>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</si>
  <si>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</si>
  <si>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</si>
  <si>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</si>
  <si>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</si>
  <si>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</si>
  <si>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</si>
  <si>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</si>
  <si>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</si>
  <si>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</si>
  <si>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</si>
  <si>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</si>
  <si>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</si>
  <si>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</si>
  <si>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</si>
  <si>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</si>
  <si>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</si>
  <si>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</si>
  <si>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</si>
  <si>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</si>
  <si>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</si>
  <si>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</si>
  <si>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</si>
  <si>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</si>
  <si>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</si>
  <si>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</si>
  <si>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</si>
  <si>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</si>
  <si>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</si>
  <si>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</si>
  <si>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</si>
  <si>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</si>
  <si>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</si>
  <si>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</si>
  <si>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</si>
  <si>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</si>
  <si>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</si>
  <si>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</si>
  <si>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</si>
  <si>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</si>
  <si>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</si>
  <si>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</si>
  <si>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</si>
  <si>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</si>
  <si>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</si>
  <si>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</si>
  <si>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</si>
  <si>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</si>
  <si>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</si>
  <si>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</si>
  <si>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</si>
  <si>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</si>
  <si>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</si>
  <si>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</si>
  <si>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</si>
  <si>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</si>
  <si>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</si>
  <si>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</si>
  <si>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</si>
  <si>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</si>
  <si>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</si>
  <si>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</si>
  <si>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</si>
  <si>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</si>
  <si>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</si>
  <si>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</si>
  <si>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</si>
  <si>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</si>
  <si>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</si>
  <si>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</si>
  <si>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</si>
  <si>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</si>
  <si>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</si>
  <si>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</si>
  <si>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</si>
  <si>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</si>
  <si>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</si>
  <si>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</si>
  <si>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</si>
  <si>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</si>
  <si>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</si>
  <si>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</si>
  <si>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</si>
  <si>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</si>
  <si>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</si>
  <si>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</si>
  <si>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</si>
  <si>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</si>
  <si>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</si>
  <si>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</si>
  <si>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</si>
  <si>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</si>
  <si>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</si>
  <si>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</si>
  <si>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</si>
  <si>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</si>
  <si>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</si>
  <si>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</si>
  <si>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</si>
  <si>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</si>
  <si>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</si>
  <si>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</si>
  <si>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</si>
  <si>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</si>
  <si>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</si>
  <si>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</si>
  <si>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</si>
  <si>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</si>
  <si>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</si>
  <si>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</si>
  <si>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</si>
  <si>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</si>
  <si>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</si>
  <si>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</si>
  <si>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</si>
  <si>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</si>
  <si>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</si>
  <si>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</si>
  <si>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</si>
  <si>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</si>
  <si>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</si>
  <si>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</si>
  <si>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</si>
  <si>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</si>
  <si>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</si>
  <si>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</si>
  <si>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</si>
  <si>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</si>
  <si>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</si>
  <si>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</si>
  <si>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</si>
  <si>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</si>
  <si>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</si>
  <si>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</si>
  <si>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</si>
  <si>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</si>
  <si>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</si>
  <si>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</si>
  <si>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</si>
  <si>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</si>
  <si>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</si>
  <si>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</si>
  <si>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</si>
  <si>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</si>
  <si>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</si>
  <si>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</si>
  <si>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</si>
  <si>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</si>
  <si>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</si>
  <si>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</si>
  <si>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</si>
  <si>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</si>
  <si>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</si>
  <si>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</si>
  <si>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</si>
  <si>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</si>
  <si>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</si>
  <si>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</si>
  <si>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</si>
  <si>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</si>
  <si>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</si>
  <si>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</si>
  <si>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</si>
  <si>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</si>
  <si>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</si>
  <si>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</si>
  <si>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</si>
  <si>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</si>
  <si>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</si>
  <si>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</si>
  <si>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</si>
  <si>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</si>
  <si>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</si>
  <si>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</si>
  <si>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</si>
  <si>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</si>
  <si>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</si>
  <si>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</si>
  <si>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</si>
  <si>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</si>
  <si>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</si>
  <si>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</si>
  <si>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</si>
  <si>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</si>
  <si>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</si>
  <si>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</si>
  <si>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</si>
  <si>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</si>
  <si>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</si>
  <si>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</si>
  <si>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</si>
  <si>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</si>
  <si>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</si>
  <si>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</si>
  <si>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</si>
  <si>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</si>
  <si>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</si>
  <si>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</si>
  <si>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</si>
  <si>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</si>
  <si>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</si>
  <si>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</si>
  <si>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</si>
  <si>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</si>
  <si>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</si>
  <si>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</si>
  <si>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</si>
  <si>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</si>
  <si>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</si>
  <si>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</si>
  <si>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</si>
  <si>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</si>
  <si>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</si>
  <si>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</si>
  <si>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</si>
  <si>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</si>
  <si>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</si>
  <si>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</si>
  <si>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</si>
  <si>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</si>
  <si>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</si>
  <si>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</si>
  <si>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</si>
  <si>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</si>
  <si>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</si>
  <si>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</si>
  <si>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</si>
  <si>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</si>
  <si>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</si>
  <si>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</si>
  <si>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</si>
  <si>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</si>
  <si>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</si>
  <si>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</si>
  <si>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</si>
  <si>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</si>
  <si>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</si>
  <si>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</si>
  <si>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</si>
  <si>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</si>
  <si>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</si>
  <si>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</si>
  <si>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</si>
  <si>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</si>
  <si>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</si>
  <si>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</si>
  <si>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</si>
  <si>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</si>
  <si>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</si>
  <si>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</si>
  <si>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</si>
  <si>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</si>
  <si>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</si>
  <si>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</si>
  <si>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</si>
  <si>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</si>
  <si>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</si>
  <si>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</si>
  <si>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</si>
  <si>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</si>
  <si>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</si>
  <si>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</si>
  <si>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</si>
  <si>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</si>
  <si>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</si>
  <si>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</si>
  <si>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</si>
  <si>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</si>
  <si>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</si>
  <si>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</si>
  <si>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</si>
  <si>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</si>
  <si>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</si>
  <si>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</si>
  <si>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</si>
  <si>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</si>
  <si>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</si>
  <si>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</si>
  <si>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</si>
  <si>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</si>
  <si>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</si>
  <si>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</si>
  <si>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</si>
  <si>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</si>
  <si>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</si>
  <si>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</si>
  <si>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</si>
  <si>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</si>
  <si>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</si>
  <si>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</si>
  <si>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</si>
  <si>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</si>
  <si>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</si>
  <si>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</si>
  <si>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</si>
  <si>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</si>
  <si>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</si>
  <si>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</si>
  <si>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</si>
  <si>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</si>
  <si>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</si>
  <si>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</si>
  <si>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</si>
  <si>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</si>
  <si>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</si>
  <si>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</si>
  <si>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</si>
  <si>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</si>
  <si>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</si>
  <si>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</si>
  <si>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</si>
  <si>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</si>
  <si>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</si>
  <si>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</si>
  <si>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</si>
  <si>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</si>
  <si>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</si>
  <si>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</si>
  <si>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</si>
  <si>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</si>
  <si>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</si>
  <si>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</si>
  <si>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</si>
  <si>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</si>
  <si>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</si>
  <si>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</si>
  <si>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</si>
  <si>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</si>
  <si>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</si>
  <si>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</si>
  <si>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</si>
  <si>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</si>
  <si>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</si>
  <si>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</si>
  <si>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</si>
  <si>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</si>
  <si>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</si>
  <si>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</si>
  <si>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</si>
  <si>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</si>
  <si>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</si>
  <si>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</si>
  <si>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</si>
  <si>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</si>
  <si>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</si>
  <si>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</si>
  <si>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</si>
  <si>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</si>
  <si>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</si>
  <si>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</si>
  <si>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</si>
  <si>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</si>
  <si>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</si>
  <si>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</si>
  <si>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</si>
  <si>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</si>
  <si>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</si>
  <si>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</si>
  <si>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</si>
  <si>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</si>
  <si>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</si>
  <si>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</si>
  <si>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</si>
  <si>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</si>
  <si>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</si>
  <si>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</si>
  <si>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</si>
  <si>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</si>
  <si>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</si>
  <si>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</si>
  <si>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</si>
  <si>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</si>
  <si>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</si>
  <si>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</si>
  <si>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</si>
  <si>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</si>
  <si>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</si>
  <si>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</si>
  <si>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</si>
  <si>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</si>
  <si>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</si>
  <si>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</si>
  <si>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</si>
  <si>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</si>
  <si>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</si>
  <si>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</si>
  <si>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</si>
  <si>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</si>
  <si>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</si>
  <si>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</si>
  <si>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</si>
  <si>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</si>
  <si>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</si>
  <si>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</si>
  <si>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</si>
  <si>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</si>
  <si>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</si>
  <si>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</si>
  <si>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</si>
  <si>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</si>
  <si>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</si>
  <si>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</si>
  <si>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</si>
  <si>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</si>
  <si>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</si>
  <si>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</si>
  <si>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</si>
  <si>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</si>
  <si>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</si>
  <si>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</si>
  <si>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</si>
  <si>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</si>
  <si>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</si>
  <si>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</si>
  <si>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</si>
  <si>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</si>
  <si>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</si>
  <si>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</si>
  <si>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</si>
  <si>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</si>
  <si>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</si>
  <si>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</si>
  <si>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</si>
  <si>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</si>
  <si>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</si>
  <si>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</si>
  <si>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</si>
  <si>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</si>
  <si>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</si>
  <si>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</si>
  <si>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</si>
  <si>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</si>
  <si>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</si>
  <si>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</si>
  <si>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</si>
  <si>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</si>
  <si>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</si>
  <si>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</si>
  <si>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</si>
  <si>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</si>
  <si>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</si>
  <si>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</si>
  <si>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</si>
  <si>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</si>
  <si>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</si>
  <si>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</si>
  <si>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</si>
  <si>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</si>
  <si>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</si>
  <si>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</si>
  <si>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</si>
  <si>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</si>
  <si>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</si>
  <si>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</si>
  <si>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</si>
  <si>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</si>
  <si>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</si>
  <si>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</si>
  <si>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</si>
  <si>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</si>
  <si>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</si>
  <si>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</si>
  <si>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</si>
  <si>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</si>
  <si>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</si>
  <si>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</si>
  <si>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</si>
  <si>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</si>
  <si>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</si>
  <si>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</si>
  <si>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</si>
  <si>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</si>
  <si>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</si>
  <si>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</si>
  <si>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</si>
  <si>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</si>
  <si>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</si>
  <si>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</si>
  <si>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</si>
  <si>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</si>
  <si>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</si>
  <si>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</si>
  <si>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</si>
  <si>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</si>
  <si>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</si>
  <si>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</si>
  <si>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</si>
  <si>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</si>
  <si>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</si>
  <si>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</si>
  <si>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</si>
  <si>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</si>
  <si>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</si>
  <si>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</si>
  <si>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</si>
  <si>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</si>
  <si>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</si>
  <si>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</si>
  <si>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</si>
  <si>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</si>
  <si>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</si>
  <si>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</si>
  <si>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</si>
  <si>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</si>
  <si>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</si>
  <si>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</si>
  <si>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</si>
  <si>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</si>
  <si>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</si>
  <si>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</si>
  <si>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</si>
  <si>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</si>
  <si>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</si>
  <si>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</si>
  <si>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</si>
  <si>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</si>
  <si>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</si>
  <si>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</si>
  <si>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</si>
  <si>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</si>
  <si>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</si>
  <si>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</si>
  <si>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</si>
  <si>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</si>
  <si>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</si>
  <si>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</si>
  <si>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</si>
  <si>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</si>
  <si>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</si>
  <si>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</si>
  <si>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</si>
  <si>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</si>
  <si>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</si>
  <si>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</si>
  <si>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</si>
  <si>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</si>
  <si>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</si>
  <si>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</si>
  <si>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</si>
  <si>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</si>
  <si>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</si>
  <si>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</si>
  <si>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</si>
  <si>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</si>
  <si>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</si>
  <si>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</si>
  <si>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</si>
  <si>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</si>
  <si>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</si>
  <si>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</si>
  <si>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</si>
  <si>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</si>
  <si>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</si>
  <si>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</si>
  <si>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</si>
  <si>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</si>
  <si>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</si>
  <si>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</si>
  <si>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</si>
  <si>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</si>
  <si>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</si>
  <si>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</si>
  <si>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</si>
  <si>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</si>
  <si>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</si>
  <si>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</si>
  <si>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</si>
  <si>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</si>
  <si>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</si>
  <si>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</si>
  <si>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</si>
  <si>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</si>
  <si>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</si>
  <si>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</si>
  <si>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</si>
  <si>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</si>
  <si>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</si>
  <si>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</si>
  <si>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</si>
  <si>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</si>
  <si>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</si>
  <si>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</si>
  <si>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</si>
  <si>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</si>
  <si>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</si>
  <si>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</si>
  <si>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</si>
  <si>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</si>
  <si>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</si>
  <si>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</si>
  <si>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</si>
  <si>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</si>
  <si>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</si>
  <si>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</si>
  <si>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</si>
  <si>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</si>
  <si>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</si>
  <si>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</si>
  <si>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</si>
  <si>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</si>
  <si>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</si>
  <si>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</si>
  <si>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</si>
  <si>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</si>
  <si>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</si>
  <si>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</si>
  <si>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</si>
  <si>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</si>
  <si>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</si>
  <si>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</si>
  <si>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</si>
  <si>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</si>
  <si>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</si>
  <si>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</si>
  <si>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</si>
  <si>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</si>
  <si>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</si>
  <si>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</si>
  <si>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</si>
  <si>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</si>
  <si>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</si>
  <si>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</si>
  <si>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</si>
  <si>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</si>
  <si>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</si>
  <si>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</si>
  <si>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</si>
  <si>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</si>
  <si>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</si>
  <si>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</si>
  <si>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</si>
  <si>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</si>
  <si>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</si>
  <si>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</si>
  <si>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</si>
  <si>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</si>
  <si>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</si>
  <si>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</si>
  <si>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</si>
  <si>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</si>
  <si>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</si>
  <si>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</si>
  <si>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</si>
  <si>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</si>
  <si>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</si>
  <si>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</si>
  <si>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</si>
  <si>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</si>
  <si>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</si>
  <si>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</si>
  <si>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</si>
  <si>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</si>
  <si>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</si>
  <si>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</si>
  <si>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</si>
  <si>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</si>
  <si>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</si>
  <si>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</si>
  <si>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</si>
  <si>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</si>
  <si>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</si>
  <si>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</si>
  <si>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</si>
  <si>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</si>
  <si>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</si>
  <si>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</si>
  <si>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</si>
  <si>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</si>
  <si>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</si>
  <si>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</si>
  <si>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</si>
  <si>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</si>
  <si>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</si>
  <si>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</si>
  <si>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</si>
  <si>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</si>
  <si>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</si>
  <si>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</si>
  <si>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</si>
  <si>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</si>
  <si>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</si>
  <si>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</si>
  <si>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</si>
  <si>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</si>
  <si>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</si>
  <si>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</si>
  <si>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</si>
  <si>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</si>
  <si>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</si>
  <si>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</si>
  <si>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</si>
  <si>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</si>
  <si>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</si>
  <si>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</si>
  <si>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</si>
  <si>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</si>
  <si>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</si>
  <si>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</si>
  <si>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</si>
  <si>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</si>
  <si>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</si>
  <si>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</si>
  <si>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</si>
  <si>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</si>
  <si>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</si>
  <si>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</si>
  <si>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</si>
  <si>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</si>
  <si>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</si>
  <si>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</si>
  <si>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</si>
  <si>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</si>
  <si>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</si>
  <si>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</si>
  <si>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</si>
  <si>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</si>
  <si>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</si>
  <si>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</si>
  <si>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</si>
  <si>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</si>
  <si>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</si>
  <si>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</si>
  <si>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</si>
  <si>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</si>
  <si>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</si>
  <si>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</si>
  <si>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</si>
  <si>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</si>
  <si>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</si>
  <si>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</si>
  <si>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</si>
  <si>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</si>
  <si>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</si>
  <si>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</si>
  <si>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</si>
  <si>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</si>
  <si>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</si>
  <si>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</si>
  <si>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</si>
  <si>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</si>
  <si>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</si>
  <si>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</si>
  <si>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</si>
  <si>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</si>
  <si>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</si>
  <si>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</si>
  <si>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</si>
  <si>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</si>
  <si>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</si>
  <si>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</si>
  <si>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</si>
  <si>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</si>
  <si>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</si>
  <si>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</si>
  <si>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</si>
  <si>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</si>
  <si>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</si>
  <si>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</si>
  <si>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</si>
  <si>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</si>
  <si>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</si>
  <si>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</si>
  <si>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</si>
  <si>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</si>
  <si>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</si>
  <si>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</si>
  <si>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</si>
  <si>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</si>
  <si>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</si>
  <si>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</si>
  <si>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</si>
  <si>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</si>
  <si>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</si>
  <si>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</si>
  <si>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</si>
  <si>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</si>
  <si>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</si>
  <si>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</si>
  <si>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</si>
  <si>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</si>
  <si>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</si>
  <si>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</si>
  <si>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</si>
  <si>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</si>
  <si>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</si>
  <si>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</si>
  <si>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</si>
  <si>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</si>
  <si>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</si>
  <si>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</si>
  <si>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</si>
  <si>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</si>
  <si>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</si>
  <si>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</si>
  <si>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</si>
  <si>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</si>
  <si>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</si>
  <si>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</si>
  <si>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</si>
  <si>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</si>
  <si>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</si>
  <si>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</si>
  <si>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</si>
  <si>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</si>
  <si>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</si>
  <si>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</si>
  <si>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</si>
  <si>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</si>
  <si>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</si>
  <si>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</si>
  <si>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</si>
  <si>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</si>
  <si>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</si>
  <si>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</si>
  <si>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</si>
  <si>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</si>
  <si>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</si>
  <si>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</si>
  <si>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</si>
  <si>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</si>
  <si>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</si>
  <si>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</si>
  <si>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</si>
  <si>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</si>
  <si>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</si>
  <si>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</si>
  <si>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</si>
  <si>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</si>
  <si>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</si>
  <si>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</si>
  <si>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</si>
  <si>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</si>
  <si>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</si>
  <si>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</si>
  <si>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</si>
  <si>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</si>
  <si>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</si>
  <si>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</si>
  <si>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</si>
  <si>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</si>
  <si>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</si>
  <si>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</si>
  <si>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</si>
  <si>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</si>
  <si>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</si>
  <si>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</si>
  <si>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</si>
  <si>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</si>
  <si>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</si>
  <si>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</si>
  <si>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</si>
  <si>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</si>
  <si>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</si>
  <si>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</si>
  <si>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</si>
  <si>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</si>
  <si>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</si>
  <si>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</si>
  <si>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</si>
  <si>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</si>
  <si>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</si>
  <si>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</si>
  <si>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</si>
  <si>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</si>
  <si>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</si>
  <si>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</si>
  <si>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</si>
  <si>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</si>
  <si>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</si>
  <si>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</si>
  <si>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</si>
  <si>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</si>
  <si>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</si>
  <si>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</si>
  <si>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</si>
  <si>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</si>
  <si>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</si>
  <si>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</si>
  <si>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</si>
  <si>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</si>
  <si>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</si>
  <si>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</si>
  <si>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</si>
  <si>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</si>
  <si>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</si>
  <si>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</si>
  <si>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</si>
  <si>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</si>
  <si>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</si>
  <si>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</si>
  <si>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</si>
  <si>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</si>
  <si>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</si>
  <si>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</si>
  <si>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</si>
  <si>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</si>
  <si>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</si>
  <si>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</si>
  <si>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</si>
  <si>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</si>
  <si>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</si>
  <si>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</si>
  <si>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</si>
  <si>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</si>
  <si>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</si>
  <si>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</si>
  <si>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</si>
  <si>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</si>
  <si>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</si>
  <si>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</si>
  <si>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</si>
  <si>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</si>
  <si>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</si>
  <si>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</si>
  <si>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</si>
  <si>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</si>
  <si>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</si>
  <si>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</si>
  <si>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</si>
  <si>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</si>
  <si>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</si>
  <si>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</si>
  <si>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</si>
  <si>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</si>
  <si>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</si>
  <si>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</si>
  <si>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</si>
  <si>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</si>
  <si>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</si>
  <si>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</si>
  <si>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</si>
  <si>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</si>
  <si>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</si>
  <si>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</si>
  <si>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</si>
  <si>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</si>
  <si>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</si>
  <si>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</si>
  <si>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</si>
  <si>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</si>
  <si>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</si>
  <si>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</si>
  <si>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</si>
  <si>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</si>
  <si>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</si>
  <si>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</si>
  <si>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</si>
  <si>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</si>
  <si>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</si>
  <si>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</si>
  <si>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</si>
  <si>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</si>
  <si>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</si>
  <si>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</si>
  <si>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</si>
  <si>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</si>
  <si>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</si>
  <si>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</si>
  <si>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</si>
  <si>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</si>
  <si>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</si>
  <si>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</si>
  <si>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</si>
  <si>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</si>
  <si>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</si>
  <si>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</si>
  <si>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</si>
  <si>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</si>
  <si>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</si>
  <si>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</si>
  <si>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</si>
  <si>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</si>
  <si>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</si>
  <si>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</si>
  <si>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</si>
  <si>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</si>
  <si>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</si>
  <si>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</si>
  <si>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</si>
  <si>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</si>
  <si>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</si>
  <si>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</si>
  <si>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</si>
  <si>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</si>
  <si>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</si>
  <si>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</si>
  <si>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</si>
  <si>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</si>
  <si>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</si>
  <si>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</si>
  <si>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</si>
  <si>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</si>
  <si>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</si>
  <si>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</si>
  <si>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</si>
  <si>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</si>
  <si>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</si>
  <si>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</si>
  <si>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</si>
  <si>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</si>
  <si>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</si>
  <si>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</si>
  <si>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</si>
  <si>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</si>
  <si>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</si>
  <si>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</si>
  <si>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</si>
  <si>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</si>
  <si>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</si>
  <si>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</si>
  <si>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</si>
  <si>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</si>
  <si>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</si>
  <si>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</si>
  <si>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</si>
  <si>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</si>
  <si>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</si>
  <si>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</si>
  <si>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</si>
  <si>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</si>
  <si>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</si>
  <si>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</si>
  <si>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</si>
  <si>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</si>
  <si>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</si>
  <si>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</si>
  <si>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</si>
  <si>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</si>
  <si>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</si>
  <si>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</si>
  <si>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</si>
  <si>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</si>
  <si>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</si>
  <si>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</si>
  <si>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</si>
  <si>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</si>
  <si>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</si>
  <si>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</si>
  <si>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</si>
  <si>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</si>
  <si>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</si>
  <si>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</si>
  <si>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</si>
  <si>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</si>
  <si>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</si>
  <si>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</si>
  <si>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</si>
  <si>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</si>
  <si>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</si>
  <si>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</si>
  <si>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</si>
  <si>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</si>
  <si>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</si>
  <si>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</si>
  <si>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</si>
  <si>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</si>
  <si>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</si>
  <si>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</si>
  <si>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</si>
  <si>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</si>
  <si>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</si>
  <si>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</si>
  <si>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</si>
  <si>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</si>
  <si>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</si>
  <si>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</si>
  <si>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</si>
  <si>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</si>
  <si>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</si>
  <si>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</si>
  <si>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</si>
  <si>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</si>
  <si>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</si>
  <si>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</si>
  <si>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</si>
  <si>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</si>
  <si>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</si>
  <si>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</si>
  <si>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</si>
  <si>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</si>
  <si>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</si>
  <si>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</si>
  <si>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</si>
  <si>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</si>
  <si>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</si>
  <si>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</si>
  <si>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</si>
  <si>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</si>
  <si>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</si>
  <si>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</si>
  <si>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</si>
  <si>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</si>
  <si>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</si>
  <si>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</si>
  <si>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</si>
  <si>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</si>
  <si>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</si>
  <si>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</si>
  <si>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</si>
  <si>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</si>
  <si>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</si>
  <si>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</si>
  <si>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</si>
  <si>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</si>
  <si>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</si>
  <si>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</si>
  <si>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</si>
  <si>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</si>
  <si>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</si>
  <si>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</si>
  <si>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</si>
  <si>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</si>
  <si>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</si>
  <si>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</si>
  <si>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</si>
  <si>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</si>
  <si>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</si>
  <si>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</si>
  <si>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</si>
  <si>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</si>
  <si>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</si>
  <si>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</si>
  <si>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</si>
  <si>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</si>
  <si>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</si>
  <si>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</si>
  <si>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</si>
  <si>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</si>
  <si>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</si>
  <si>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</si>
  <si>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</si>
  <si>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</si>
  <si>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</si>
  <si>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</si>
  <si>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</si>
  <si>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</si>
  <si>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</si>
  <si>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</si>
  <si>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</si>
  <si>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</si>
  <si>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</si>
  <si>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</si>
  <si>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</si>
  <si>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</si>
  <si>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</si>
  <si>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</si>
  <si>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</si>
  <si>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</si>
  <si>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</si>
  <si>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</si>
  <si>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</si>
  <si>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</si>
  <si>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</si>
  <si>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</si>
  <si>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</si>
  <si>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</si>
  <si>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</si>
  <si>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</si>
  <si>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</si>
  <si>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</si>
  <si>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</si>
  <si>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</si>
  <si>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</si>
  <si>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</si>
  <si>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</si>
  <si>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</si>
  <si>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</si>
  <si>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</si>
  <si>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</si>
  <si>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</si>
  <si>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</si>
  <si>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</si>
  <si>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</si>
  <si>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</si>
  <si>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</si>
  <si>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</si>
  <si>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</si>
  <si>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</si>
  <si>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</si>
  <si>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</si>
  <si>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</si>
  <si>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</si>
  <si>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</si>
  <si>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</si>
  <si>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</si>
  <si>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</si>
  <si>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</si>
  <si>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</si>
  <si>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</si>
  <si>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</si>
  <si>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</si>
  <si>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</si>
  <si>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</si>
  <si>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</si>
  <si>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</si>
  <si>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</si>
  <si>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</si>
  <si>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</si>
  <si>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</si>
  <si>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</si>
  <si>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</si>
  <si>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</si>
  <si>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</si>
  <si>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</si>
  <si>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</si>
  <si>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</si>
  <si>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</si>
  <si>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</si>
  <si>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</si>
  <si>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</si>
  <si>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</si>
  <si>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</si>
  <si>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</si>
  <si>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</si>
  <si>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</si>
  <si>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</si>
  <si>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</si>
  <si>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</si>
  <si>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</si>
  <si>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</si>
  <si>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</si>
  <si>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</si>
  <si>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</si>
  <si>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</si>
  <si>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</si>
  <si>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</si>
  <si>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</si>
  <si>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</si>
  <si>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</si>
  <si>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</si>
  <si>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</si>
  <si>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</si>
  <si>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</si>
  <si>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</si>
  <si>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</si>
  <si>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</si>
  <si>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</si>
  <si>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</si>
  <si>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</si>
  <si>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</si>
  <si>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</si>
  <si>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</si>
  <si>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</si>
  <si>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</si>
  <si>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</si>
  <si>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</si>
  <si>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</si>
  <si>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</si>
  <si>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</si>
  <si>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</si>
  <si>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</si>
  <si>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</si>
  <si>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</si>
  <si>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</si>
  <si>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</si>
  <si>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</si>
  <si>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</si>
  <si>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</si>
  <si>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</si>
  <si>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</si>
  <si>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</si>
  <si>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</si>
  <si>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</si>
  <si>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</si>
  <si>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</si>
  <si>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</si>
  <si>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</si>
  <si>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</si>
  <si>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</si>
  <si>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</si>
  <si>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</si>
  <si>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</si>
  <si>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</si>
  <si>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</si>
  <si>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</si>
  <si>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</si>
  <si>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</si>
  <si>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</si>
  <si>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</si>
  <si>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</si>
  <si>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</si>
  <si>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</si>
  <si>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</si>
  <si>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</si>
  <si>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</si>
  <si>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</si>
  <si>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</si>
  <si>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</si>
  <si>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</si>
  <si>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</si>
  <si>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</si>
  <si>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</si>
  <si>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</si>
  <si>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</si>
  <si>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</si>
  <si>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</si>
  <si>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</si>
  <si>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</si>
  <si>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</si>
  <si>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</si>
  <si>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</si>
  <si>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</si>
  <si>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</si>
  <si>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</si>
  <si>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</si>
  <si>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</si>
  <si>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</si>
  <si>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</si>
  <si>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</si>
  <si>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</si>
  <si>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</si>
  <si>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</si>
  <si>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</si>
  <si>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</si>
  <si>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</si>
  <si>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</si>
  <si>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</si>
  <si>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</si>
  <si>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</si>
  <si>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</si>
  <si>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</si>
  <si>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</si>
  <si>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</si>
  <si>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</si>
  <si>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</si>
  <si>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</si>
  <si>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</si>
  <si>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</si>
  <si>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</si>
  <si>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</si>
  <si>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</si>
  <si>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</si>
  <si>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</si>
  <si>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</si>
  <si>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</si>
  <si>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</si>
  <si>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</si>
  <si>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</si>
  <si>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</si>
  <si>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</si>
  <si>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</si>
  <si>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</si>
  <si>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</si>
  <si>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</si>
  <si>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</si>
  <si>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</si>
  <si>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</si>
  <si>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</si>
  <si>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</si>
  <si>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</si>
  <si>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</si>
  <si>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</si>
  <si>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</si>
  <si>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</si>
  <si>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</si>
  <si>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</si>
  <si>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</si>
  <si>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</si>
  <si>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</si>
  <si>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</si>
  <si>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</si>
  <si>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</si>
  <si>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</si>
  <si>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</si>
  <si>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</si>
  <si>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</si>
  <si>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</si>
  <si>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</si>
  <si>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</si>
  <si>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</si>
  <si>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</si>
  <si>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</si>
  <si>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</si>
  <si>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</si>
  <si>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</si>
  <si>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</si>
  <si>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</si>
  <si>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</si>
  <si>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</si>
  <si>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</si>
  <si>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</si>
  <si>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</si>
  <si>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</si>
  <si>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</si>
  <si>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</si>
  <si>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</si>
  <si>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</si>
  <si>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</si>
  <si>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</si>
  <si>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</si>
  <si>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</si>
  <si>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</si>
  <si>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</si>
  <si>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</si>
  <si>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</si>
  <si>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</si>
  <si>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</si>
  <si>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</si>
  <si>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</si>
  <si>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</si>
  <si>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</si>
  <si>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</si>
  <si>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</si>
  <si>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</si>
  <si>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</si>
  <si>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</si>
  <si>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</si>
  <si>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</si>
  <si>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</si>
  <si>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</si>
  <si>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</si>
  <si>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</si>
  <si>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</si>
  <si>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</si>
  <si>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</si>
  <si>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</si>
  <si>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</si>
  <si>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</si>
  <si>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</si>
  <si>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</si>
  <si>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</si>
  <si>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</si>
  <si>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</si>
  <si>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</si>
  <si>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</si>
  <si>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</si>
  <si>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</si>
  <si>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</si>
  <si>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</si>
  <si>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</si>
  <si>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</si>
  <si>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</si>
  <si>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</si>
  <si>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</si>
  <si>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</si>
  <si>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</si>
  <si>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</si>
  <si>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</si>
  <si>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</si>
  <si>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</si>
  <si>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</si>
  <si>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</si>
  <si>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</si>
  <si>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</si>
  <si>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</si>
  <si>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</si>
  <si>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</si>
  <si>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</si>
  <si>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</si>
  <si>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</si>
  <si>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</si>
  <si>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</si>
  <si>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</si>
  <si>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</si>
  <si>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</si>
  <si>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</si>
  <si>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</si>
  <si>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</si>
  <si>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</si>
  <si>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</si>
  <si>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</si>
  <si>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</si>
  <si>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</si>
  <si>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</si>
  <si>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</si>
  <si>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</si>
  <si>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</si>
  <si>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</si>
  <si>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</si>
  <si>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</si>
  <si>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</si>
  <si>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</si>
  <si>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</si>
  <si>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</si>
  <si>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</si>
  <si>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</si>
  <si>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</si>
  <si>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</si>
  <si>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</si>
  <si>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</si>
  <si>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</si>
  <si>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</si>
  <si>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</si>
  <si>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</si>
  <si>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</si>
  <si>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</si>
  <si>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</si>
  <si>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</si>
  <si>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</si>
  <si>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</si>
  <si>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</si>
  <si>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</si>
  <si>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</si>
  <si>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</si>
  <si>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</si>
  <si>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</si>
  <si>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</si>
  <si>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</si>
  <si>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</si>
  <si>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</si>
  <si>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</si>
  <si>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</si>
  <si>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</si>
  <si>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</si>
  <si>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</si>
  <si>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</si>
  <si>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</si>
  <si>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</si>
  <si>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</si>
  <si>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</si>
  <si>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</si>
  <si>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</si>
  <si>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</si>
  <si>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</si>
  <si>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</si>
  <si>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</si>
  <si>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</si>
  <si>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</si>
  <si>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</si>
  <si>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</si>
  <si>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</si>
  <si>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</si>
  <si>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</si>
  <si>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</si>
  <si>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</si>
  <si>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</si>
  <si>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</si>
  <si>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</si>
  <si>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</si>
  <si>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</si>
  <si>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</si>
  <si>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</si>
  <si>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</si>
  <si>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</si>
  <si>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</si>
  <si>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</si>
  <si>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</si>
  <si>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</si>
  <si>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</si>
  <si>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</si>
  <si>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</si>
  <si>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</si>
  <si>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</si>
  <si>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</si>
  <si>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</si>
  <si>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</si>
  <si>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</si>
  <si>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</si>
  <si>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</si>
  <si>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</si>
  <si>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</si>
  <si>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</si>
  <si>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</si>
  <si>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</si>
  <si>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</si>
  <si>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</si>
  <si>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</si>
  <si>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</si>
  <si>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</si>
  <si>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</si>
  <si>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</si>
  <si>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</si>
  <si>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</si>
  <si>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</si>
  <si>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</si>
  <si>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</si>
  <si>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</si>
  <si>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</si>
  <si>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</si>
  <si>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</si>
  <si>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</si>
  <si>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</si>
  <si>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</si>
  <si>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</si>
  <si>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</si>
  <si>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</si>
  <si>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</si>
  <si>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</si>
  <si>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</si>
  <si>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</si>
  <si>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</si>
  <si>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</si>
  <si>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</si>
  <si>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</si>
  <si>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</si>
  <si>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</si>
  <si>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</si>
  <si>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</si>
  <si>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</si>
  <si>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</si>
  <si>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</si>
  <si>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</si>
  <si>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</si>
  <si>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</si>
  <si>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</si>
  <si>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</si>
  <si>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</si>
  <si>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</si>
  <si>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</si>
  <si>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</si>
  <si>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</si>
  <si>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</si>
  <si>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</si>
  <si>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</si>
  <si>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</si>
  <si>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</si>
  <si>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</si>
  <si>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</si>
  <si>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</si>
  <si>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</si>
  <si>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</si>
  <si>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</si>
  <si>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</si>
  <si>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</si>
  <si>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</si>
  <si>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</si>
  <si>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</si>
  <si>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</si>
  <si>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</si>
  <si>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</si>
  <si>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</si>
  <si>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</si>
  <si>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</si>
  <si>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</si>
  <si>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</si>
  <si>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</si>
  <si>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</si>
  <si>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</si>
  <si>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</si>
  <si>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</si>
  <si>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</si>
  <si>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</si>
  <si>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</si>
  <si>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</si>
  <si>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</si>
  <si>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</si>
  <si>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</si>
  <si>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</si>
  <si>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</si>
  <si>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</si>
  <si>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</si>
  <si>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</si>
  <si>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</si>
  <si>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</si>
  <si>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</si>
  <si>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</si>
  <si>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</si>
  <si>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</si>
  <si>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</si>
  <si>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</si>
  <si>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</si>
  <si>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</si>
  <si>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</si>
  <si>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</si>
  <si>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</si>
  <si>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</si>
  <si>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</si>
  <si>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</si>
  <si>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</si>
  <si>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</si>
  <si>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</si>
  <si>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</si>
  <si>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</si>
  <si>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</si>
  <si>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</si>
  <si>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</si>
  <si>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</si>
  <si>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</si>
  <si>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</si>
  <si>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</si>
  <si>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</si>
  <si>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</si>
  <si>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</si>
  <si>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</si>
  <si>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</si>
  <si>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</si>
  <si>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</si>
  <si>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</si>
  <si>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</si>
  <si>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</si>
  <si>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</si>
  <si>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</si>
  <si>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</si>
  <si>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</si>
  <si>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</si>
  <si>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</si>
  <si>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</si>
  <si>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</si>
  <si>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</si>
  <si>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</si>
  <si>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</si>
  <si>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</si>
  <si>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</si>
  <si>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</si>
  <si>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</si>
  <si>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</si>
  <si>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</si>
  <si>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</si>
  <si>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</si>
  <si>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</si>
  <si>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</si>
  <si>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</si>
  <si>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</si>
  <si>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</si>
  <si>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</si>
  <si>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</si>
  <si>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</si>
  <si>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</si>
  <si>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</si>
  <si>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</si>
  <si>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</si>
  <si>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</si>
  <si>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</si>
  <si>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</si>
  <si>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</si>
  <si>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</si>
  <si>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</si>
  <si>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</si>
  <si>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</si>
  <si>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</si>
  <si>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</si>
  <si>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</si>
  <si>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</si>
  <si>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</si>
  <si>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</si>
  <si>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</si>
  <si>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</si>
  <si>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</si>
  <si>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</si>
  <si>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</si>
  <si>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</si>
  <si>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</si>
  <si>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</si>
  <si>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</si>
  <si>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</si>
  <si>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</si>
  <si>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</si>
  <si>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</si>
  <si>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</si>
  <si>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</si>
  <si>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</si>
  <si>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</si>
  <si>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</si>
  <si>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</si>
  <si>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</si>
  <si>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</si>
  <si>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</si>
  <si>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</si>
  <si>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</si>
  <si>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</si>
  <si>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</si>
  <si>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</si>
  <si>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</si>
  <si>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</si>
  <si>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</si>
  <si>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</si>
  <si>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</si>
  <si>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</si>
  <si>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</si>
  <si>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</si>
  <si>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</si>
  <si>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</si>
  <si>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</si>
  <si>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</si>
  <si>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</si>
  <si>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</si>
  <si>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</si>
  <si>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</si>
  <si>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</si>
  <si>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</si>
  <si>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</si>
  <si>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</si>
  <si>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</si>
  <si>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</si>
  <si>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</si>
  <si>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</si>
  <si>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</si>
  <si>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</si>
  <si>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</si>
  <si>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</si>
  <si>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</si>
  <si>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</si>
  <si>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</si>
  <si>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</si>
  <si>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</si>
  <si>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</si>
  <si>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</si>
  <si>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</si>
  <si>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</si>
  <si>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</si>
  <si>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</si>
  <si>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</si>
  <si>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</si>
  <si>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</si>
  <si>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</si>
  <si>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</si>
  <si>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</si>
  <si>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</si>
  <si>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</si>
  <si>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</si>
  <si>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</si>
  <si>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</si>
  <si>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</si>
  <si>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</si>
  <si>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</si>
  <si>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</si>
  <si>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</si>
  <si>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</si>
  <si>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</si>
  <si>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</si>
  <si>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</si>
  <si>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</si>
  <si>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</si>
  <si>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</si>
  <si>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</si>
  <si>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</si>
  <si>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</si>
  <si>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</si>
  <si>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</si>
  <si>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</si>
  <si>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</si>
  <si>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</si>
  <si>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</si>
  <si>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</si>
  <si>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</si>
  <si>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</si>
  <si>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</si>
  <si>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</si>
  <si>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</si>
  <si>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</si>
  <si>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</si>
  <si>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</si>
  <si>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</si>
  <si>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</si>
  <si>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</si>
  <si>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</si>
  <si>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</si>
  <si>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</si>
  <si>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</si>
  <si>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</si>
  <si>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</si>
  <si>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</si>
  <si>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</si>
  <si>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</si>
  <si>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</si>
  <si>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</si>
  <si>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</si>
  <si>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</si>
  <si>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</si>
  <si>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</si>
  <si>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</si>
  <si>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</si>
  <si>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</si>
  <si>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</si>
  <si>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</si>
  <si>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</si>
  <si>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</si>
  <si>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</si>
  <si>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</si>
  <si>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</si>
  <si>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</si>
  <si>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</si>
  <si>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</si>
  <si>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</si>
  <si>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</si>
  <si>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</si>
  <si>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</si>
  <si>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</si>
  <si>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</si>
  <si>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</si>
  <si>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</si>
  <si>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</si>
  <si>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</si>
  <si>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</si>
  <si>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</si>
  <si>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</si>
  <si>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</si>
  <si>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</si>
  <si>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</si>
  <si>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</si>
  <si>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</si>
  <si>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</si>
  <si>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</si>
  <si>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</si>
  <si>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</si>
  <si>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</si>
  <si>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</si>
  <si>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</si>
  <si>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</si>
  <si>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</si>
  <si>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</si>
  <si>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</si>
  <si>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</si>
  <si>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</si>
  <si>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</si>
  <si>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</si>
  <si>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</si>
  <si>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</si>
  <si>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</si>
  <si>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</si>
  <si>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</si>
  <si>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</si>
  <si>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</si>
  <si>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</si>
  <si>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</si>
  <si>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</si>
  <si>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</si>
  <si>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</si>
  <si>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</si>
  <si>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</si>
  <si>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</si>
  <si>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</si>
  <si>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</si>
  <si>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</si>
  <si>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</si>
  <si>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</si>
  <si>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</si>
  <si>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</si>
  <si>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</si>
  <si>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</si>
  <si>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</si>
  <si>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</si>
  <si>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</si>
  <si>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</si>
  <si>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</si>
  <si>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</si>
  <si>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</si>
  <si>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</si>
  <si>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</si>
  <si>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</si>
  <si>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</si>
  <si>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</si>
  <si>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</si>
  <si>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</si>
  <si>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</si>
  <si>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</si>
  <si>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</si>
  <si>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</si>
  <si>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</si>
  <si>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</si>
  <si>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</si>
  <si>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</si>
  <si>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</si>
  <si>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</si>
  <si>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</si>
  <si>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</si>
  <si>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</si>
  <si>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</si>
  <si>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</si>
  <si>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</si>
  <si>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</si>
  <si>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</si>
  <si>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</si>
  <si>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</si>
  <si>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</si>
  <si>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</si>
  <si>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</si>
  <si>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</si>
  <si>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</si>
  <si>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</si>
  <si>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</si>
  <si>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</si>
  <si>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</si>
  <si>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</si>
  <si>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</si>
  <si>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</si>
  <si>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</si>
  <si>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</si>
  <si>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</si>
  <si>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</si>
  <si>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</si>
  <si>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</si>
  <si>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</si>
  <si>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</si>
  <si>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</si>
  <si>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</si>
  <si>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</si>
  <si>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</si>
  <si>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</si>
  <si>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</si>
  <si>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</si>
  <si>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</si>
  <si>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</si>
  <si>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</si>
  <si>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</si>
  <si>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</si>
  <si>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</si>
  <si>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</si>
  <si>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</si>
  <si>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</si>
  <si>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</si>
  <si>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</si>
  <si>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</si>
  <si>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</si>
  <si>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</si>
  <si>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</si>
  <si>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</si>
  <si>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</si>
  <si>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</si>
  <si>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</si>
  <si>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</si>
  <si>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</si>
  <si>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</si>
  <si>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</si>
  <si>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</si>
  <si>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</si>
  <si>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</si>
  <si>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</si>
  <si>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</si>
  <si>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</si>
  <si>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</si>
  <si>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</si>
  <si>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</si>
  <si>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</si>
  <si>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</si>
  <si>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</si>
  <si>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</si>
  <si>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</si>
  <si>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</si>
  <si>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</si>
  <si>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</si>
  <si>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</si>
  <si>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</si>
  <si>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</si>
  <si>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</si>
  <si>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</si>
  <si>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</si>
  <si>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</si>
  <si>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</si>
  <si>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</si>
  <si>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</si>
  <si>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</si>
  <si>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</si>
  <si>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</si>
  <si>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</si>
  <si>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</si>
  <si>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</si>
  <si>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</si>
  <si>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</si>
  <si>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</si>
  <si>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</si>
  <si>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</si>
  <si>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</si>
  <si>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</si>
  <si>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</si>
  <si>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</si>
  <si>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</si>
  <si>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</si>
  <si>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</si>
  <si>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</si>
  <si>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</si>
  <si>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</si>
  <si>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</si>
  <si>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</si>
  <si>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</si>
  <si>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</si>
  <si>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</si>
  <si>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</si>
  <si>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</si>
  <si>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</si>
  <si>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</si>
  <si>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</si>
  <si>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</si>
  <si>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</si>
  <si>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</si>
  <si>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</si>
  <si>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</si>
  <si>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</si>
  <si>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</si>
  <si>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</si>
  <si>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</si>
  <si>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</si>
  <si>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</si>
  <si>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</si>
  <si>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</si>
  <si>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</si>
  <si>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</si>
  <si>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</si>
  <si>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</si>
  <si>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</si>
  <si>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</si>
  <si>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</si>
  <si>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</si>
  <si>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</si>
  <si>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</si>
  <si>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</si>
  <si>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</si>
  <si>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</si>
  <si>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</si>
  <si>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</si>
  <si>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</si>
  <si>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</si>
  <si>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</si>
  <si>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</si>
  <si>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</si>
  <si>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</si>
  <si>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</si>
  <si>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</si>
  <si>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</si>
  <si>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</si>
  <si>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</si>
  <si>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</si>
  <si>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</si>
  <si>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</si>
  <si>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</si>
  <si>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</si>
  <si>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</si>
  <si>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</si>
  <si>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</si>
  <si>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</si>
  <si>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</si>
  <si>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</si>
  <si>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</si>
  <si>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</si>
  <si>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</si>
  <si>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</si>
  <si>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</si>
  <si>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</si>
  <si>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</si>
  <si>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</si>
  <si>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</si>
  <si>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</si>
  <si>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</si>
  <si>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</si>
  <si>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</si>
  <si>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</si>
  <si>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</si>
  <si>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</si>
  <si>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</si>
  <si>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</si>
  <si>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</si>
  <si>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</si>
  <si>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</si>
  <si>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</si>
  <si>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</si>
  <si>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</si>
  <si>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</si>
  <si>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</si>
  <si>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</si>
  <si>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</si>
  <si>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</si>
  <si>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</si>
  <si>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</si>
  <si>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</si>
  <si>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</si>
  <si>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</si>
  <si>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</si>
  <si>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</si>
  <si>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</si>
  <si>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</si>
  <si>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</si>
  <si>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</si>
  <si>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</si>
  <si>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</si>
  <si>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</si>
  <si>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</si>
  <si>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</si>
  <si>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</si>
  <si>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</si>
  <si>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</si>
  <si>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</si>
  <si>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</si>
  <si>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</si>
  <si>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</si>
  <si>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</si>
  <si>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</si>
  <si>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</si>
  <si>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</si>
  <si>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</si>
  <si>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</si>
  <si>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</si>
  <si>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</si>
  <si>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</si>
  <si>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</si>
  <si>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</si>
  <si>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</si>
  <si>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</si>
  <si>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</si>
  <si>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</si>
  <si>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</si>
  <si>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</si>
  <si>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</si>
  <si>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</si>
  <si>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</si>
  <si>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</si>
  <si>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</si>
  <si>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</si>
  <si>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</si>
  <si>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</si>
  <si>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</si>
  <si>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</si>
  <si>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</si>
  <si>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</si>
  <si>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</si>
  <si>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</si>
  <si>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</si>
  <si>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</si>
  <si>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</si>
  <si>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</si>
  <si>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</si>
  <si>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</si>
  <si>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</si>
  <si>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</si>
  <si>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</si>
  <si>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</si>
  <si>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</si>
  <si>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</si>
  <si>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</si>
  <si>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</si>
  <si>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</si>
  <si>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</si>
  <si>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</si>
  <si>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</si>
  <si>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</si>
  <si>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</si>
  <si>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</si>
  <si>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</si>
  <si>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</si>
  <si>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</si>
  <si>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</si>
  <si>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</si>
  <si>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</si>
  <si>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</si>
  <si>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</si>
  <si>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</si>
  <si>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</si>
  <si>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</si>
  <si>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</si>
  <si>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</si>
  <si>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</si>
  <si>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</si>
  <si>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</si>
  <si>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</si>
  <si>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</si>
  <si>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</si>
  <si>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</si>
  <si>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</si>
  <si>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</si>
  <si>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</si>
  <si>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</si>
  <si>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</si>
  <si>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</si>
  <si>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</si>
  <si>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</si>
  <si>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</si>
  <si>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</si>
  <si>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</si>
  <si>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</si>
  <si>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</si>
  <si>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t>Email Address</t>
  </si>
  <si>
    <t xml:space="preserve">Note: Indirect costs are not allowed for Promsiing, Pract. or Demo Sites. </t>
  </si>
  <si>
    <t>SY 2018</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</si>
  <si>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</si>
  <si>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</si>
  <si>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</si>
  <si>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 Enhanced Programs for Students on an IEP</t>
  </si>
  <si>
    <t>Summer 2018</t>
  </si>
  <si>
    <t>FY 2018</t>
  </si>
</sst>
</file>

<file path=xl/styles.xml><?xml version="1.0" encoding="utf-8"?>
<styleSheet xmlns="http://schemas.openxmlformats.org/spreadsheetml/2006/main">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0" fontId="0" fillId="0" borderId="0" xfId="0" applyAlignment="1" applyProtection="1">
      <alignment vertical="center" wrapText="1"/>
      <protection hidden="1"/>
    </xf>
    <xf numFmtId="0" fontId="9" fillId="0" borderId="54" xfId="0" applyFont="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54" xfId="0" applyFont="1" applyFill="1" applyBorder="1" applyAlignment="1" applyProtection="1">
      <alignment horizontal="left" vertical="center"/>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11" borderId="27" xfId="0" applyNumberFormat="1" applyFont="1" applyFill="1" applyBorder="1" applyAlignment="1" applyProtection="1">
      <alignment horizontal="center"/>
      <protection locked="0"/>
    </xf>
    <xf numFmtId="10" fontId="9" fillId="11"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58"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3" name="TextBox 2"/>
        <xdr:cNvSpPr txBox="1"/>
      </xdr:nvSpPr>
      <xdr:spPr>
        <a:xfrm>
          <a:off x="9467850" y="11725275"/>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twoCellAnchor>
    <xdr:from>
      <xdr:col>30</xdr:col>
      <xdr:colOff>38100</xdr:colOff>
      <xdr:row>15</xdr:row>
      <xdr:rowOff>85724</xdr:rowOff>
    </xdr:from>
    <xdr:to>
      <xdr:col>32</xdr:col>
      <xdr:colOff>228600</xdr:colOff>
      <xdr:row>18</xdr:row>
      <xdr:rowOff>114299</xdr:rowOff>
    </xdr:to>
    <xdr:sp macro="" textlink="">
      <xdr:nvSpPr>
        <xdr:cNvPr id="4" name="TextBox 3"/>
        <xdr:cNvSpPr txBox="1"/>
      </xdr:nvSpPr>
      <xdr:spPr>
        <a:xfrm>
          <a:off x="9982200" y="3781424"/>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covered</a:t>
          </a:r>
          <a:r>
            <a:rPr lang="en-US" sz="1100" baseline="0"/>
            <a:t> by the 645 grant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2" name="TextBox 1"/>
        <xdr:cNvSpPr txBox="1"/>
      </xdr:nvSpPr>
      <xdr:spPr>
        <a:xfrm>
          <a:off x="9467850" y="11925300"/>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twoCellAnchor>
    <xdr:from>
      <xdr:col>30</xdr:col>
      <xdr:colOff>38100</xdr:colOff>
      <xdr:row>15</xdr:row>
      <xdr:rowOff>85724</xdr:rowOff>
    </xdr:from>
    <xdr:to>
      <xdr:col>32</xdr:col>
      <xdr:colOff>228600</xdr:colOff>
      <xdr:row>18</xdr:row>
      <xdr:rowOff>114299</xdr:rowOff>
    </xdr:to>
    <xdr:sp macro="" textlink="">
      <xdr:nvSpPr>
        <xdr:cNvPr id="3" name="TextBox 2"/>
        <xdr:cNvSpPr txBox="1"/>
      </xdr:nvSpPr>
      <xdr:spPr>
        <a:xfrm>
          <a:off x="9982200" y="3781424"/>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covered</a:t>
          </a:r>
          <a:r>
            <a:rPr lang="en-US" sz="1100" baseline="0"/>
            <a:t> by the 645 grant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133350</xdr:colOff>
      <xdr:row>57</xdr:row>
      <xdr:rowOff>85725</xdr:rowOff>
    </xdr:from>
    <xdr:to>
      <xdr:col>32</xdr:col>
      <xdr:colOff>504825</xdr:colOff>
      <xdr:row>61</xdr:row>
      <xdr:rowOff>114300</xdr:rowOff>
    </xdr:to>
    <xdr:sp macro="" textlink="">
      <xdr:nvSpPr>
        <xdr:cNvPr id="2" name="TextBox 1"/>
        <xdr:cNvSpPr txBox="1"/>
      </xdr:nvSpPr>
      <xdr:spPr>
        <a:xfrm>
          <a:off x="9467850" y="11925300"/>
          <a:ext cx="2200275" cy="8572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xdr:twoCellAnchor>
    <xdr:from>
      <xdr:col>30</xdr:col>
      <xdr:colOff>38100</xdr:colOff>
      <xdr:row>15</xdr:row>
      <xdr:rowOff>85724</xdr:rowOff>
    </xdr:from>
    <xdr:to>
      <xdr:col>32</xdr:col>
      <xdr:colOff>228600</xdr:colOff>
      <xdr:row>18</xdr:row>
      <xdr:rowOff>114299</xdr:rowOff>
    </xdr:to>
    <xdr:sp macro="" textlink="">
      <xdr:nvSpPr>
        <xdr:cNvPr id="3" name="TextBox 2"/>
        <xdr:cNvSpPr txBox="1"/>
      </xdr:nvSpPr>
      <xdr:spPr>
        <a:xfrm>
          <a:off x="9982200" y="3781424"/>
          <a:ext cx="1409700" cy="7334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admin should be covered</a:t>
          </a:r>
          <a:r>
            <a:rPr lang="en-US" sz="1100" baseline="0"/>
            <a:t> by the 645 grant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sheetPr codeName="Sheet12">
    <tabColor theme="3" tint="0.39997558519241921"/>
  </sheetPr>
  <dimension ref="A1:AD103"/>
  <sheetViews>
    <sheetView showGridLines="0" tabSelected="1"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546"/>
      <c r="W1" s="546"/>
      <c r="X1" s="546"/>
      <c r="Y1" s="546"/>
      <c r="Z1" s="546"/>
      <c r="AA1" s="546"/>
      <c r="AB1" s="9"/>
    </row>
    <row r="2" spans="1:30" ht="8.25" customHeight="1">
      <c r="A2" s="10"/>
      <c r="B2" s="10"/>
      <c r="C2" s="558"/>
      <c r="D2" s="558"/>
      <c r="E2" s="558"/>
      <c r="F2" s="558"/>
      <c r="G2" s="558"/>
      <c r="H2" s="558"/>
      <c r="I2" s="558"/>
      <c r="J2" s="558"/>
      <c r="K2" s="558"/>
      <c r="L2" s="558"/>
      <c r="M2" s="558"/>
      <c r="N2" s="558"/>
      <c r="O2" s="558"/>
      <c r="P2" s="558"/>
      <c r="Q2" s="558"/>
      <c r="R2" s="558"/>
      <c r="S2" s="558"/>
      <c r="T2" s="558"/>
      <c r="U2" s="558"/>
      <c r="V2" s="558"/>
      <c r="W2" s="14"/>
      <c r="X2" s="14"/>
      <c r="Y2" s="14"/>
      <c r="Z2" s="14"/>
      <c r="AA2" s="15"/>
      <c r="AB2" s="11"/>
    </row>
    <row r="3" spans="1:30" ht="26.25" customHeight="1">
      <c r="A3" s="10"/>
      <c r="B3" s="579" t="s">
        <v>14</v>
      </c>
      <c r="C3" s="580"/>
      <c r="D3" s="580"/>
      <c r="E3" s="581"/>
      <c r="F3" s="553" t="s">
        <v>124</v>
      </c>
      <c r="G3" s="554"/>
      <c r="H3" s="368"/>
      <c r="I3" s="491" t="s">
        <v>6587</v>
      </c>
      <c r="J3" s="89"/>
      <c r="K3" s="555" t="s">
        <v>124</v>
      </c>
      <c r="L3" s="555"/>
      <c r="M3" s="555"/>
      <c r="N3" s="555"/>
      <c r="O3" s="555"/>
      <c r="P3" s="555"/>
      <c r="R3" s="46"/>
      <c r="S3" s="46"/>
      <c r="T3" s="516"/>
      <c r="U3" s="573"/>
      <c r="V3" s="574"/>
      <c r="W3" s="14"/>
      <c r="X3" s="14"/>
      <c r="Y3" s="14"/>
      <c r="Z3" s="14"/>
      <c r="AA3" s="15"/>
      <c r="AB3" s="14"/>
      <c r="AC3" s="1"/>
      <c r="AD3" s="1"/>
    </row>
    <row r="4" spans="1:30" ht="7.15" customHeight="1">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c r="A5" s="10"/>
      <c r="B5" s="579" t="s">
        <v>1669</v>
      </c>
      <c r="C5" s="580"/>
      <c r="D5" s="580"/>
      <c r="E5" s="581"/>
      <c r="F5" s="637" t="s">
        <v>124</v>
      </c>
      <c r="G5" s="638"/>
      <c r="H5" s="47"/>
      <c r="I5" s="88" t="s">
        <v>16</v>
      </c>
      <c r="J5" s="16"/>
      <c r="K5" s="556">
        <v>244</v>
      </c>
      <c r="L5" s="556"/>
      <c r="M5" s="556"/>
      <c r="N5" s="556"/>
      <c r="O5" s="556"/>
      <c r="P5" s="556"/>
      <c r="R5" s="579"/>
      <c r="S5" s="579"/>
      <c r="T5" s="579"/>
      <c r="U5" s="583"/>
      <c r="V5" s="584"/>
      <c r="W5" s="14"/>
      <c r="X5" s="14"/>
      <c r="Y5" s="14"/>
      <c r="Z5" s="14"/>
      <c r="AA5" s="15"/>
      <c r="AB5" s="14"/>
      <c r="AC5" s="1"/>
      <c r="AD5" s="1"/>
    </row>
    <row r="6" spans="1:30" ht="6.75" customHeight="1">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c r="A7" s="10"/>
      <c r="B7" s="579" t="s">
        <v>6590</v>
      </c>
      <c r="C7" s="582"/>
      <c r="D7" s="582"/>
      <c r="E7" s="582"/>
      <c r="F7" s="645" t="s">
        <v>124</v>
      </c>
      <c r="G7" s="646"/>
      <c r="H7" s="12"/>
      <c r="I7" s="491" t="s">
        <v>6588</v>
      </c>
      <c r="J7" s="89"/>
      <c r="K7" s="553" t="s">
        <v>6596</v>
      </c>
      <c r="L7" s="554"/>
      <c r="M7" s="554"/>
      <c r="N7" s="554"/>
      <c r="O7" s="554"/>
      <c r="P7" s="557"/>
      <c r="R7" s="579"/>
      <c r="S7" s="579"/>
      <c r="T7" s="579"/>
      <c r="U7" s="634"/>
      <c r="V7" s="635"/>
      <c r="W7" s="14"/>
      <c r="X7" s="14"/>
      <c r="Y7" s="14"/>
      <c r="Z7" s="14"/>
      <c r="AA7" s="15"/>
      <c r="AB7" s="14"/>
      <c r="AC7" s="1"/>
      <c r="AD7" s="1"/>
    </row>
    <row r="8" spans="1:30" ht="6" customHeight="1">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c r="A9" s="10"/>
      <c r="B9" s="580" t="s">
        <v>15</v>
      </c>
      <c r="C9" s="580"/>
      <c r="D9" s="580"/>
      <c r="E9" s="580"/>
      <c r="F9" s="517" t="s">
        <v>6592</v>
      </c>
      <c r="G9" s="12"/>
      <c r="H9" s="12"/>
      <c r="I9" s="452"/>
      <c r="J9" s="451"/>
      <c r="K9" s="452"/>
      <c r="L9" s="452"/>
      <c r="M9" s="452"/>
      <c r="N9" s="452"/>
      <c r="O9" s="452"/>
      <c r="P9" s="452"/>
      <c r="R9" s="636"/>
      <c r="S9" s="636"/>
      <c r="T9" s="636"/>
      <c r="U9" s="634"/>
      <c r="V9" s="635"/>
      <c r="W9" s="15"/>
      <c r="X9" s="15"/>
      <c r="Y9" s="15"/>
      <c r="Z9" s="15"/>
      <c r="AA9" s="15"/>
      <c r="AB9" s="15"/>
      <c r="AC9" s="492"/>
      <c r="AD9" s="1"/>
    </row>
    <row r="10" spans="1:30" ht="26.25" customHeight="1" thickBot="1">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c r="A11" s="17"/>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row>
    <row r="12" spans="1:30" ht="16.5" thickBot="1">
      <c r="A12" s="17"/>
      <c r="B12" s="204"/>
      <c r="C12" s="205"/>
      <c r="D12" s="205"/>
      <c r="E12" s="205"/>
      <c r="F12" s="205"/>
      <c r="G12" s="205"/>
      <c r="H12" s="206"/>
      <c r="I12" s="206"/>
      <c r="J12" s="206"/>
      <c r="K12" s="206"/>
      <c r="L12" s="206"/>
      <c r="M12" s="206"/>
      <c r="N12" s="206"/>
      <c r="O12" s="206"/>
      <c r="P12" s="207"/>
      <c r="Q12" s="208"/>
      <c r="R12" s="209"/>
      <c r="S12" s="209"/>
      <c r="T12" s="496"/>
      <c r="U12" s="644"/>
      <c r="V12" s="644"/>
      <c r="W12" s="644"/>
      <c r="X12" s="644"/>
      <c r="Y12" s="644"/>
      <c r="Z12" s="644"/>
      <c r="AA12" s="210"/>
    </row>
    <row r="13" spans="1:30" ht="72" customHeight="1" thickBot="1">
      <c r="A13" s="17"/>
      <c r="B13" s="211"/>
      <c r="C13" s="212"/>
      <c r="D13" s="212"/>
      <c r="E13" s="212"/>
      <c r="F13" s="212"/>
      <c r="G13" s="212"/>
      <c r="H13" s="213"/>
      <c r="I13" s="213"/>
      <c r="J13" s="213"/>
      <c r="K13" s="213"/>
      <c r="L13" s="213"/>
      <c r="M13" s="213"/>
      <c r="N13" s="213"/>
      <c r="O13" s="213"/>
      <c r="P13" s="642" t="s">
        <v>1</v>
      </c>
      <c r="Q13" s="214"/>
      <c r="R13" s="567" t="s">
        <v>6595</v>
      </c>
      <c r="S13" s="568"/>
      <c r="T13" s="569"/>
      <c r="U13" s="14"/>
      <c r="V13" s="14"/>
      <c r="W13" s="14"/>
      <c r="X13" s="14"/>
      <c r="Y13" s="577"/>
      <c r="Z13" s="215"/>
    </row>
    <row r="14" spans="1:30" ht="16.5" thickBot="1">
      <c r="A14" s="17"/>
      <c r="B14" s="211"/>
      <c r="C14" s="639" t="s">
        <v>6589</v>
      </c>
      <c r="D14" s="640"/>
      <c r="E14" s="640"/>
      <c r="F14" s="640"/>
      <c r="G14" s="640"/>
      <c r="H14" s="640"/>
      <c r="I14" s="640"/>
      <c r="J14" s="640"/>
      <c r="K14" s="641"/>
      <c r="L14" s="94"/>
      <c r="M14" s="94"/>
      <c r="N14" s="94"/>
      <c r="O14" s="216"/>
      <c r="P14" s="643"/>
      <c r="Q14" s="217"/>
      <c r="R14" s="570"/>
      <c r="S14" s="571"/>
      <c r="T14" s="572"/>
      <c r="U14" s="14"/>
      <c r="V14" s="14"/>
      <c r="W14" s="14"/>
      <c r="X14" s="14"/>
      <c r="Y14" s="578"/>
      <c r="Z14" s="215"/>
    </row>
    <row r="15" spans="1:30" ht="9" customHeight="1">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c r="A16" s="18"/>
      <c r="B16" s="220"/>
      <c r="C16" s="386">
        <v>1</v>
      </c>
      <c r="D16" s="550" t="s">
        <v>135</v>
      </c>
      <c r="E16" s="550"/>
      <c r="F16" s="550"/>
      <c r="G16" s="551"/>
      <c r="H16" s="387"/>
      <c r="I16" s="388" t="s">
        <v>19</v>
      </c>
      <c r="J16" s="389" t="s">
        <v>20</v>
      </c>
      <c r="K16" s="390" t="s">
        <v>21</v>
      </c>
      <c r="L16" s="95"/>
      <c r="M16" s="95"/>
      <c r="N16" s="95"/>
      <c r="O16" s="221"/>
      <c r="P16" s="382" t="s">
        <v>22</v>
      </c>
      <c r="Q16" s="221"/>
      <c r="R16" s="537"/>
      <c r="S16" s="538"/>
      <c r="T16" s="539"/>
      <c r="U16" s="391"/>
      <c r="V16" s="391"/>
      <c r="W16" s="391"/>
      <c r="X16" s="391"/>
      <c r="Y16" s="392"/>
      <c r="Z16" s="222"/>
    </row>
    <row r="17" spans="1:26" ht="13.15" customHeight="1">
      <c r="A17" s="3"/>
      <c r="B17" s="223"/>
      <c r="C17" s="393"/>
      <c r="D17" s="589"/>
      <c r="E17" s="590"/>
      <c r="F17" s="590"/>
      <c r="G17" s="592"/>
      <c r="H17" s="5"/>
      <c r="I17" s="508"/>
      <c r="J17" s="509"/>
      <c r="K17" s="20"/>
      <c r="L17" s="93" t="b">
        <v>0</v>
      </c>
      <c r="M17" s="6"/>
      <c r="N17" s="6">
        <f>IF(L17,P17,0)</f>
        <v>0</v>
      </c>
      <c r="O17" s="213"/>
      <c r="P17" s="510"/>
      <c r="Q17" s="511"/>
      <c r="R17" s="540"/>
      <c r="S17" s="541"/>
      <c r="T17" s="542"/>
      <c r="U17" s="396" t="b">
        <v>0</v>
      </c>
      <c r="V17" s="397">
        <v>0</v>
      </c>
      <c r="W17" s="398" t="s">
        <v>23</v>
      </c>
      <c r="X17" s="399" t="s">
        <v>23</v>
      </c>
      <c r="Y17" s="21"/>
      <c r="Z17" s="215"/>
    </row>
    <row r="18" spans="1:26" ht="13.15" customHeight="1">
      <c r="A18" s="3"/>
      <c r="B18" s="223"/>
      <c r="C18" s="393"/>
      <c r="D18" s="589"/>
      <c r="E18" s="590"/>
      <c r="F18" s="590"/>
      <c r="G18" s="592"/>
      <c r="H18" s="5"/>
      <c r="I18" s="508"/>
      <c r="J18" s="509"/>
      <c r="K18" s="20"/>
      <c r="L18" s="93" t="b">
        <v>0</v>
      </c>
      <c r="M18" s="6"/>
      <c r="N18" s="6">
        <f>IF(L18,P18,0)</f>
        <v>0</v>
      </c>
      <c r="O18" s="213"/>
      <c r="P18" s="510"/>
      <c r="Q18" s="512"/>
      <c r="R18" s="540"/>
      <c r="S18" s="541"/>
      <c r="T18" s="542"/>
      <c r="U18" s="394" t="b">
        <v>0</v>
      </c>
      <c r="V18" s="395">
        <v>0</v>
      </c>
      <c r="W18" s="400" t="s">
        <v>23</v>
      </c>
      <c r="X18" s="401" t="s">
        <v>23</v>
      </c>
      <c r="Y18" s="21"/>
      <c r="Z18" s="215"/>
    </row>
    <row r="19" spans="1:26" ht="20.25" customHeight="1">
      <c r="A19" s="3"/>
      <c r="B19" s="223"/>
      <c r="C19" s="402"/>
      <c r="D19" s="36"/>
      <c r="E19" s="36"/>
      <c r="F19" s="36"/>
      <c r="G19" s="36"/>
      <c r="H19" s="5"/>
      <c r="I19" s="6"/>
      <c r="J19" s="22"/>
      <c r="K19" s="403"/>
      <c r="L19" s="93"/>
      <c r="M19" s="93"/>
      <c r="N19" s="6"/>
      <c r="O19" s="213"/>
      <c r="P19" s="532">
        <f>SUM(P17:P18)</f>
        <v>0</v>
      </c>
      <c r="Q19" s="225"/>
      <c r="R19" s="543"/>
      <c r="S19" s="544"/>
      <c r="T19" s="545"/>
      <c r="U19" s="394"/>
      <c r="V19" s="111"/>
      <c r="W19" s="112"/>
      <c r="X19" s="112"/>
      <c r="Y19" s="21"/>
      <c r="Z19" s="215"/>
    </row>
    <row r="20" spans="1:26" ht="12.75" customHeight="1">
      <c r="A20" s="26"/>
      <c r="B20" s="226"/>
      <c r="C20" s="559" t="s">
        <v>24</v>
      </c>
      <c r="D20" s="559"/>
      <c r="E20" s="559"/>
      <c r="F20" s="559"/>
      <c r="G20" s="55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c r="A21" s="3"/>
      <c r="B21" s="223"/>
      <c r="C21" s="411">
        <v>2</v>
      </c>
      <c r="D21" s="412" t="s">
        <v>5873</v>
      </c>
      <c r="E21" s="412"/>
      <c r="F21" s="412"/>
      <c r="G21" s="412"/>
      <c r="H21" s="413"/>
      <c r="I21" s="414" t="s">
        <v>19</v>
      </c>
      <c r="J21" s="415" t="s">
        <v>20</v>
      </c>
      <c r="K21" s="416" t="s">
        <v>21</v>
      </c>
      <c r="L21" s="104"/>
      <c r="M21" s="104"/>
      <c r="N21" s="95"/>
      <c r="O21" s="221"/>
      <c r="P21" s="382" t="s">
        <v>22</v>
      </c>
      <c r="Q21" s="231"/>
      <c r="R21" s="537"/>
      <c r="S21" s="538"/>
      <c r="T21" s="539"/>
      <c r="U21" s="59"/>
      <c r="V21" s="417"/>
      <c r="W21" s="418" t="s">
        <v>23</v>
      </c>
      <c r="X21" s="419" t="s">
        <v>23</v>
      </c>
      <c r="Y21" s="8"/>
      <c r="Z21" s="232"/>
    </row>
    <row r="22" spans="1:26" ht="12.6" customHeight="1">
      <c r="A22" s="3"/>
      <c r="B22" s="223"/>
      <c r="C22" s="19"/>
      <c r="D22" s="547"/>
      <c r="E22" s="548"/>
      <c r="F22" s="548"/>
      <c r="G22" s="549"/>
      <c r="H22" s="5"/>
      <c r="I22" s="508"/>
      <c r="J22" s="509"/>
      <c r="K22" s="20"/>
      <c r="L22" s="104" t="b">
        <v>0</v>
      </c>
      <c r="M22" s="93"/>
      <c r="N22" s="6">
        <f t="shared" ref="N22:N24" si="0">IF(L22,P22,0)</f>
        <v>0</v>
      </c>
      <c r="O22" s="213"/>
      <c r="P22" s="510"/>
      <c r="Q22" s="224"/>
      <c r="R22" s="540"/>
      <c r="S22" s="541"/>
      <c r="T22" s="542"/>
      <c r="U22" s="420" t="b">
        <v>0</v>
      </c>
      <c r="V22" s="60">
        <v>0</v>
      </c>
      <c r="W22" s="61" t="s">
        <v>23</v>
      </c>
      <c r="X22" s="340" t="s">
        <v>23</v>
      </c>
      <c r="Y22" s="21"/>
      <c r="Z22" s="232"/>
    </row>
    <row r="23" spans="1:26" ht="12.6" customHeight="1">
      <c r="A23" s="3"/>
      <c r="B23" s="223"/>
      <c r="C23" s="19"/>
      <c r="D23" s="547"/>
      <c r="E23" s="548"/>
      <c r="F23" s="548"/>
      <c r="G23" s="549"/>
      <c r="H23" s="5"/>
      <c r="I23" s="508"/>
      <c r="J23" s="509"/>
      <c r="K23" s="20"/>
      <c r="L23" s="93" t="b">
        <v>1</v>
      </c>
      <c r="M23" s="93"/>
      <c r="N23" s="6">
        <f t="shared" si="0"/>
        <v>0</v>
      </c>
      <c r="O23" s="213"/>
      <c r="P23" s="510"/>
      <c r="Q23" s="224"/>
      <c r="R23" s="540"/>
      <c r="S23" s="541"/>
      <c r="T23" s="542"/>
      <c r="U23" s="100" t="b">
        <v>0</v>
      </c>
      <c r="V23" s="60">
        <v>0</v>
      </c>
      <c r="W23" s="61" t="s">
        <v>23</v>
      </c>
      <c r="X23" s="340" t="s">
        <v>23</v>
      </c>
      <c r="Y23" s="21"/>
      <c r="Z23" s="232"/>
    </row>
    <row r="24" spans="1:26" ht="12.6" customHeight="1">
      <c r="A24" s="3"/>
      <c r="B24" s="223"/>
      <c r="C24" s="19"/>
      <c r="D24" s="547"/>
      <c r="E24" s="548"/>
      <c r="F24" s="548"/>
      <c r="G24" s="549"/>
      <c r="H24" s="5"/>
      <c r="I24" s="508"/>
      <c r="J24" s="509"/>
      <c r="K24" s="20"/>
      <c r="L24" s="93" t="b">
        <v>0</v>
      </c>
      <c r="M24" s="93"/>
      <c r="N24" s="6">
        <f t="shared" si="0"/>
        <v>0</v>
      </c>
      <c r="O24" s="213"/>
      <c r="P24" s="510"/>
      <c r="Q24" s="224"/>
      <c r="R24" s="540"/>
      <c r="S24" s="541"/>
      <c r="T24" s="542"/>
      <c r="U24" s="424" t="b">
        <v>0</v>
      </c>
      <c r="V24" s="421">
        <v>0</v>
      </c>
      <c r="W24" s="422" t="s">
        <v>23</v>
      </c>
      <c r="X24" s="423" t="s">
        <v>23</v>
      </c>
      <c r="Y24" s="21"/>
      <c r="Z24" s="232"/>
    </row>
    <row r="25" spans="1:26" ht="20.25" customHeight="1">
      <c r="A25" s="3"/>
      <c r="B25" s="223"/>
      <c r="C25" s="49"/>
      <c r="D25" s="178"/>
      <c r="E25" s="178"/>
      <c r="F25" s="178"/>
      <c r="G25" s="178"/>
      <c r="H25" s="51"/>
      <c r="I25" s="56"/>
      <c r="J25" s="179"/>
      <c r="K25" s="57"/>
      <c r="L25" s="93"/>
      <c r="M25" s="93"/>
      <c r="N25" s="6"/>
      <c r="O25" s="213"/>
      <c r="P25" s="180">
        <f>SUM(P22:P24)</f>
        <v>0</v>
      </c>
      <c r="Q25" s="224"/>
      <c r="R25" s="543"/>
      <c r="S25" s="544"/>
      <c r="T25" s="545"/>
      <c r="U25" s="59"/>
      <c r="V25" s="15"/>
      <c r="W25" s="21"/>
      <c r="X25" s="21"/>
      <c r="Y25" s="21"/>
      <c r="Z25" s="232"/>
    </row>
    <row r="26" spans="1:26" ht="12.75" customHeight="1">
      <c r="A26" s="26"/>
      <c r="B26" s="226"/>
      <c r="C26" s="559" t="s">
        <v>24</v>
      </c>
      <c r="D26" s="559"/>
      <c r="E26" s="559"/>
      <c r="F26" s="559"/>
      <c r="G26" s="55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c r="A27" s="32"/>
      <c r="B27" s="234"/>
      <c r="C27" s="411">
        <v>3</v>
      </c>
      <c r="D27" s="627" t="s">
        <v>130</v>
      </c>
      <c r="E27" s="627"/>
      <c r="F27" s="627"/>
      <c r="G27" s="627"/>
      <c r="H27" s="413"/>
      <c r="I27" s="414" t="s">
        <v>19</v>
      </c>
      <c r="J27" s="415" t="s">
        <v>20</v>
      </c>
      <c r="K27" s="416"/>
      <c r="L27" s="104"/>
      <c r="M27" s="104"/>
      <c r="N27" s="95"/>
      <c r="O27" s="235"/>
      <c r="P27" s="382" t="s">
        <v>22</v>
      </c>
      <c r="Q27" s="231"/>
      <c r="R27" s="537"/>
      <c r="S27" s="538"/>
      <c r="T27" s="539"/>
      <c r="U27" s="428"/>
      <c r="V27" s="421"/>
      <c r="W27" s="422" t="s">
        <v>23</v>
      </c>
      <c r="X27" s="423" t="s">
        <v>23</v>
      </c>
      <c r="Y27" s="21"/>
      <c r="Z27" s="232"/>
    </row>
    <row r="28" spans="1:26" ht="12.6" customHeight="1">
      <c r="A28" s="3"/>
      <c r="B28" s="223"/>
      <c r="C28" s="19"/>
      <c r="D28" s="547"/>
      <c r="E28" s="548"/>
      <c r="F28" s="548"/>
      <c r="G28" s="549"/>
      <c r="H28" s="5"/>
      <c r="I28" s="508"/>
      <c r="J28" s="509"/>
      <c r="K28" s="20"/>
      <c r="L28" s="93" t="b">
        <v>1</v>
      </c>
      <c r="M28" s="93"/>
      <c r="N28" s="6">
        <f>IF(L28,P28,0)</f>
        <v>0</v>
      </c>
      <c r="O28" s="213"/>
      <c r="P28" s="510"/>
      <c r="Q28" s="224"/>
      <c r="R28" s="540"/>
      <c r="S28" s="541"/>
      <c r="T28" s="542"/>
      <c r="U28" s="420" t="b">
        <v>0</v>
      </c>
      <c r="V28" s="421">
        <v>0</v>
      </c>
      <c r="W28" s="422" t="s">
        <v>23</v>
      </c>
      <c r="X28" s="423"/>
      <c r="Y28" s="21"/>
      <c r="Z28" s="232"/>
    </row>
    <row r="29" spans="1:26" ht="12.6" customHeight="1">
      <c r="A29" s="3"/>
      <c r="B29" s="223"/>
      <c r="C29" s="19"/>
      <c r="D29" s="547"/>
      <c r="E29" s="548"/>
      <c r="F29" s="548"/>
      <c r="G29" s="549"/>
      <c r="H29" s="33"/>
      <c r="I29" s="508"/>
      <c r="J29" s="509"/>
      <c r="K29" s="25"/>
      <c r="L29" s="93" t="b">
        <v>1</v>
      </c>
      <c r="M29" s="93"/>
      <c r="N29" s="6">
        <f>IF(L29,P29,0)</f>
        <v>0</v>
      </c>
      <c r="O29" s="236"/>
      <c r="P29" s="510"/>
      <c r="Q29" s="224"/>
      <c r="R29" s="540"/>
      <c r="S29" s="541"/>
      <c r="T29" s="542"/>
      <c r="U29" s="420" t="b">
        <v>0</v>
      </c>
      <c r="V29" s="421">
        <v>0</v>
      </c>
      <c r="W29" s="422" t="s">
        <v>23</v>
      </c>
      <c r="X29" s="423" t="s">
        <v>23</v>
      </c>
      <c r="Y29" s="21"/>
      <c r="Z29" s="232"/>
    </row>
    <row r="30" spans="1:26" ht="12.6" customHeight="1">
      <c r="A30" s="3"/>
      <c r="B30" s="223"/>
      <c r="C30" s="29"/>
      <c r="D30" s="563"/>
      <c r="E30" s="563"/>
      <c r="F30" s="563"/>
      <c r="G30" s="563"/>
      <c r="H30" s="5"/>
      <c r="I30" s="508"/>
      <c r="J30" s="509"/>
      <c r="K30" s="25"/>
      <c r="L30" s="93" t="b">
        <v>1</v>
      </c>
      <c r="M30" s="93"/>
      <c r="N30" s="6">
        <f>IF(L30,P30,0)</f>
        <v>0</v>
      </c>
      <c r="O30" s="236"/>
      <c r="P30" s="510"/>
      <c r="Q30" s="224"/>
      <c r="R30" s="540"/>
      <c r="S30" s="541"/>
      <c r="T30" s="542"/>
      <c r="U30" s="420" t="b">
        <v>0</v>
      </c>
      <c r="V30" s="421">
        <v>0</v>
      </c>
      <c r="W30" s="422" t="s">
        <v>23</v>
      </c>
      <c r="X30" s="423" t="s">
        <v>23</v>
      </c>
      <c r="Y30" s="21"/>
      <c r="Z30" s="232"/>
    </row>
    <row r="31" spans="1:26" ht="20.25" customHeight="1">
      <c r="A31" s="3"/>
      <c r="B31" s="223"/>
      <c r="C31" s="19"/>
      <c r="D31" s="564"/>
      <c r="E31" s="565"/>
      <c r="F31" s="565"/>
      <c r="G31" s="565"/>
      <c r="H31" s="565"/>
      <c r="I31" s="565"/>
      <c r="J31" s="565"/>
      <c r="K31" s="566"/>
      <c r="L31" s="93"/>
      <c r="M31" s="93"/>
      <c r="N31" s="6"/>
      <c r="O31" s="236"/>
      <c r="P31" s="489">
        <f>SUM(P28:P30)</f>
        <v>0</v>
      </c>
      <c r="Q31" s="224"/>
      <c r="R31" s="543"/>
      <c r="S31" s="544"/>
      <c r="T31" s="545"/>
      <c r="U31" s="101"/>
      <c r="V31" s="15"/>
      <c r="W31" s="21"/>
      <c r="X31" s="21"/>
      <c r="Y31" s="21"/>
      <c r="Z31" s="232"/>
    </row>
    <row r="32" spans="1:26" ht="12.75" customHeight="1">
      <c r="A32" s="26"/>
      <c r="B32" s="226"/>
      <c r="C32" s="560" t="s">
        <v>24</v>
      </c>
      <c r="D32" s="560"/>
      <c r="E32" s="560"/>
      <c r="F32" s="560"/>
      <c r="G32" s="560"/>
      <c r="H32" s="561"/>
      <c r="I32" s="561"/>
      <c r="J32" s="561"/>
      <c r="K32" s="562"/>
      <c r="L32" s="227"/>
      <c r="M32" s="228">
        <f>SUM(M28:M30)</f>
        <v>0</v>
      </c>
      <c r="N32" s="228">
        <f>SUM(N28:N30)</f>
        <v>0</v>
      </c>
      <c r="O32" s="228"/>
      <c r="P32" s="237"/>
      <c r="Q32" s="233"/>
      <c r="R32" s="319"/>
      <c r="S32" s="228"/>
      <c r="T32" s="499"/>
      <c r="U32" s="425"/>
      <c r="V32" s="426"/>
      <c r="W32" s="426" t="s">
        <v>23</v>
      </c>
      <c r="X32" s="427" t="s">
        <v>23</v>
      </c>
      <c r="Y32" s="62"/>
      <c r="Z32" s="230"/>
    </row>
    <row r="33" spans="1:26" ht="30" customHeight="1">
      <c r="A33" s="3"/>
      <c r="B33" s="223"/>
      <c r="C33" s="186">
        <v>4</v>
      </c>
      <c r="D33" s="552" t="s">
        <v>131</v>
      </c>
      <c r="E33" s="552"/>
      <c r="F33" s="552"/>
      <c r="G33" s="552"/>
      <c r="H33" s="113" t="s">
        <v>133</v>
      </c>
      <c r="I33" s="238" t="s">
        <v>132</v>
      </c>
      <c r="J33" s="238" t="s">
        <v>47</v>
      </c>
      <c r="K33" s="114"/>
      <c r="L33" s="104" t="b">
        <v>0</v>
      </c>
      <c r="M33" s="104"/>
      <c r="N33" s="95"/>
      <c r="O33" s="235"/>
      <c r="P33" s="28" t="s">
        <v>22</v>
      </c>
      <c r="Q33" s="231"/>
      <c r="R33" s="537"/>
      <c r="S33" s="538"/>
      <c r="T33" s="539"/>
      <c r="U33" s="101"/>
      <c r="V33" s="15"/>
      <c r="W33" s="21"/>
      <c r="X33" s="21"/>
      <c r="Y33" s="21"/>
      <c r="Z33" s="232"/>
    </row>
    <row r="34" spans="1:26" ht="12.6" customHeight="1">
      <c r="A34" s="3"/>
      <c r="B34" s="223"/>
      <c r="C34" s="19"/>
      <c r="D34" s="547"/>
      <c r="E34" s="548"/>
      <c r="F34" s="548"/>
      <c r="G34" s="549"/>
      <c r="H34" s="508"/>
      <c r="I34" s="513"/>
      <c r="J34" s="509"/>
      <c r="K34" s="20"/>
      <c r="L34" s="93" t="b">
        <v>0</v>
      </c>
      <c r="M34" s="6">
        <f>IF(L34,H34,0)</f>
        <v>0</v>
      </c>
      <c r="N34" s="6">
        <f>IF(L34,P34,0)</f>
        <v>0</v>
      </c>
      <c r="O34" s="213"/>
      <c r="P34" s="510"/>
      <c r="Q34" s="224"/>
      <c r="R34" s="540"/>
      <c r="S34" s="541"/>
      <c r="T34" s="542"/>
      <c r="U34" s="101"/>
      <c r="V34" s="15"/>
      <c r="W34" s="21"/>
      <c r="X34" s="21"/>
      <c r="Y34" s="21"/>
      <c r="Z34" s="232"/>
    </row>
    <row r="35" spans="1:26" ht="12.6" customHeight="1">
      <c r="A35" s="3"/>
      <c r="B35" s="223"/>
      <c r="C35" s="19"/>
      <c r="D35" s="547"/>
      <c r="E35" s="548"/>
      <c r="F35" s="548"/>
      <c r="G35" s="549"/>
      <c r="H35" s="508"/>
      <c r="I35" s="513"/>
      <c r="J35" s="509"/>
      <c r="K35" s="20"/>
      <c r="L35" s="93" t="b">
        <v>1</v>
      </c>
      <c r="M35" s="6">
        <f>IF(L35,H35,0)</f>
        <v>0</v>
      </c>
      <c r="N35" s="6">
        <f>IF(L35,P35,0)</f>
        <v>0</v>
      </c>
      <c r="O35" s="213"/>
      <c r="P35" s="510"/>
      <c r="Q35" s="224"/>
      <c r="R35" s="540"/>
      <c r="S35" s="541"/>
      <c r="T35" s="542"/>
      <c r="U35" s="101"/>
      <c r="V35" s="15"/>
      <c r="W35" s="21"/>
      <c r="X35" s="21"/>
      <c r="Y35" s="21"/>
      <c r="Z35" s="232"/>
    </row>
    <row r="36" spans="1:26" ht="12.6" customHeight="1">
      <c r="A36" s="3"/>
      <c r="B36" s="223"/>
      <c r="C36" s="19"/>
      <c r="D36" s="547"/>
      <c r="E36" s="548"/>
      <c r="F36" s="548"/>
      <c r="G36" s="549"/>
      <c r="H36" s="508"/>
      <c r="I36" s="513"/>
      <c r="J36" s="509"/>
      <c r="K36" s="20"/>
      <c r="L36" s="93" t="b">
        <v>0</v>
      </c>
      <c r="M36" s="6">
        <f>IF(L36,H36,0)</f>
        <v>0</v>
      </c>
      <c r="N36" s="6">
        <f>IF(L36,P36,0)</f>
        <v>0</v>
      </c>
      <c r="O36" s="213"/>
      <c r="P36" s="510"/>
      <c r="Q36" s="224"/>
      <c r="R36" s="540"/>
      <c r="S36" s="541"/>
      <c r="T36" s="542"/>
      <c r="U36" s="101"/>
      <c r="V36" s="15"/>
      <c r="W36" s="21"/>
      <c r="X36" s="21"/>
      <c r="Y36" s="21"/>
      <c r="Z36" s="232"/>
    </row>
    <row r="37" spans="1:26" ht="12.6" customHeight="1">
      <c r="A37" s="3"/>
      <c r="B37" s="223"/>
      <c r="C37" s="19"/>
      <c r="D37" s="547"/>
      <c r="E37" s="548"/>
      <c r="F37" s="548"/>
      <c r="G37" s="549"/>
      <c r="H37" s="508"/>
      <c r="I37" s="513"/>
      <c r="J37" s="509"/>
      <c r="K37" s="20"/>
      <c r="L37" s="93" t="b">
        <v>0</v>
      </c>
      <c r="M37" s="6">
        <f>IF(L37,H37,0)</f>
        <v>0</v>
      </c>
      <c r="N37" s="6">
        <f>IF(L37,P37,0)</f>
        <v>0</v>
      </c>
      <c r="O37" s="213"/>
      <c r="P37" s="510"/>
      <c r="Q37" s="224"/>
      <c r="R37" s="540"/>
      <c r="S37" s="541"/>
      <c r="T37" s="542"/>
      <c r="U37" s="101"/>
      <c r="V37" s="15"/>
      <c r="W37" s="21"/>
      <c r="X37" s="21"/>
      <c r="Y37" s="21"/>
      <c r="Z37" s="232"/>
    </row>
    <row r="38" spans="1:26" ht="17.25" customHeight="1">
      <c r="A38" s="3"/>
      <c r="B38" s="223"/>
      <c r="C38" s="49"/>
      <c r="D38" s="55"/>
      <c r="E38" s="55"/>
      <c r="F38" s="55"/>
      <c r="G38" s="181"/>
      <c r="H38" s="56"/>
      <c r="I38" s="55"/>
      <c r="J38" s="179"/>
      <c r="K38" s="57"/>
      <c r="L38" s="93"/>
      <c r="M38" s="93"/>
      <c r="N38" s="6"/>
      <c r="O38" s="236"/>
      <c r="P38" s="180">
        <f>SUM(P34:P37)</f>
        <v>0</v>
      </c>
      <c r="Q38" s="224"/>
      <c r="R38" s="543"/>
      <c r="S38" s="544"/>
      <c r="T38" s="545"/>
      <c r="U38" s="101"/>
      <c r="V38" s="15"/>
      <c r="W38" s="21"/>
      <c r="X38" s="21"/>
      <c r="Y38" s="21"/>
      <c r="Z38" s="232"/>
    </row>
    <row r="39" spans="1:26" ht="12.75" customHeight="1">
      <c r="A39" s="3"/>
      <c r="B39" s="226"/>
      <c r="C39" s="559" t="s">
        <v>24</v>
      </c>
      <c r="D39" s="559"/>
      <c r="E39" s="559"/>
      <c r="F39" s="559"/>
      <c r="G39" s="55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c r="A40" s="3"/>
      <c r="B40" s="223"/>
      <c r="C40" s="411">
        <v>5</v>
      </c>
      <c r="D40" s="622" t="s">
        <v>25</v>
      </c>
      <c r="E40" s="622"/>
      <c r="F40" s="622"/>
      <c r="G40" s="622"/>
      <c r="H40" s="622"/>
      <c r="I40" s="622"/>
      <c r="J40" s="622"/>
      <c r="K40" s="623"/>
      <c r="L40" s="27"/>
      <c r="M40" s="27"/>
      <c r="N40" s="27"/>
      <c r="O40" s="239"/>
      <c r="P40" s="382" t="s">
        <v>22</v>
      </c>
      <c r="Q40" s="240"/>
      <c r="R40" s="537"/>
      <c r="S40" s="538"/>
      <c r="T40" s="539"/>
      <c r="U40" s="15"/>
      <c r="V40" s="15"/>
      <c r="W40" s="422" t="s">
        <v>23</v>
      </c>
      <c r="X40" s="423" t="s">
        <v>23</v>
      </c>
      <c r="Y40" s="21"/>
      <c r="Z40" s="232"/>
    </row>
    <row r="41" spans="1:26" ht="12.6" customHeight="1">
      <c r="A41" s="3"/>
      <c r="B41" s="223"/>
      <c r="C41" s="34"/>
      <c r="D41" s="624" t="s">
        <v>4666</v>
      </c>
      <c r="E41" s="625"/>
      <c r="F41" s="625"/>
      <c r="G41" s="625"/>
      <c r="H41" s="625"/>
      <c r="I41" s="625"/>
      <c r="J41" s="625"/>
      <c r="K41" s="626"/>
      <c r="L41" s="96"/>
      <c r="M41" s="96"/>
      <c r="N41" s="96"/>
      <c r="O41" s="241"/>
      <c r="P41" s="119"/>
      <c r="Q41" s="242"/>
      <c r="R41" s="540"/>
      <c r="S41" s="541"/>
      <c r="T41" s="542"/>
      <c r="U41" s="8"/>
      <c r="V41" s="8"/>
      <c r="W41" s="8"/>
      <c r="X41" s="8"/>
      <c r="Y41" s="8"/>
      <c r="Z41" s="232"/>
    </row>
    <row r="42" spans="1:26" ht="12.6" customHeight="1">
      <c r="A42" s="3"/>
      <c r="B42" s="223"/>
      <c r="C42" s="34"/>
      <c r="D42" s="624" t="s">
        <v>4667</v>
      </c>
      <c r="E42" s="625"/>
      <c r="F42" s="625"/>
      <c r="G42" s="625"/>
      <c r="H42" s="625"/>
      <c r="I42" s="625"/>
      <c r="J42" s="625"/>
      <c r="K42" s="626"/>
      <c r="L42" s="102"/>
      <c r="M42" s="102"/>
      <c r="N42" s="102"/>
      <c r="O42" s="241"/>
      <c r="P42" s="119"/>
      <c r="Q42" s="242"/>
      <c r="R42" s="540"/>
      <c r="S42" s="541"/>
      <c r="T42" s="542"/>
      <c r="U42" s="8"/>
      <c r="V42" s="8"/>
      <c r="W42" s="8"/>
      <c r="X42" s="8"/>
      <c r="Y42" s="8"/>
      <c r="Z42" s="232"/>
    </row>
    <row r="43" spans="1:26" ht="12.6" customHeight="1">
      <c r="A43" s="3"/>
      <c r="B43" s="223"/>
      <c r="C43" s="34"/>
      <c r="D43" s="628" t="s">
        <v>136</v>
      </c>
      <c r="E43" s="629"/>
      <c r="F43" s="629"/>
      <c r="G43" s="629"/>
      <c r="H43" s="629"/>
      <c r="I43" s="629"/>
      <c r="J43" s="629"/>
      <c r="K43" s="630"/>
      <c r="L43" s="103" t="b">
        <v>1</v>
      </c>
      <c r="M43" s="103"/>
      <c r="N43" s="103"/>
      <c r="O43" s="241"/>
      <c r="P43" s="510"/>
      <c r="Q43" s="514"/>
      <c r="R43" s="540"/>
      <c r="S43" s="541"/>
      <c r="T43" s="542"/>
      <c r="U43" s="8"/>
      <c r="V43" s="8"/>
      <c r="W43" s="8"/>
      <c r="X43" s="8"/>
      <c r="Y43" s="8"/>
      <c r="Z43" s="232"/>
    </row>
    <row r="44" spans="1:26" ht="12.6" customHeight="1">
      <c r="A44" s="3"/>
      <c r="B44" s="223"/>
      <c r="C44" s="34"/>
      <c r="D44" s="628" t="s">
        <v>134</v>
      </c>
      <c r="E44" s="629"/>
      <c r="F44" s="629"/>
      <c r="G44" s="629"/>
      <c r="H44" s="629"/>
      <c r="I44" s="629"/>
      <c r="J44" s="629"/>
      <c r="K44" s="630"/>
      <c r="L44" s="103"/>
      <c r="M44" s="103"/>
      <c r="N44" s="103"/>
      <c r="O44" s="241"/>
      <c r="P44" s="510"/>
      <c r="Q44" s="514"/>
      <c r="R44" s="540"/>
      <c r="S44" s="541"/>
      <c r="T44" s="542"/>
      <c r="U44" s="8"/>
      <c r="V44" s="8"/>
      <c r="W44" s="8"/>
      <c r="X44" s="8"/>
      <c r="Y44" s="8"/>
      <c r="Z44" s="232"/>
    </row>
    <row r="45" spans="1:26" ht="12.6" customHeight="1">
      <c r="A45" s="3"/>
      <c r="B45" s="223"/>
      <c r="C45" s="34"/>
      <c r="D45" s="628" t="s">
        <v>137</v>
      </c>
      <c r="E45" s="629"/>
      <c r="F45" s="629"/>
      <c r="G45" s="629"/>
      <c r="H45" s="629"/>
      <c r="I45" s="629"/>
      <c r="J45" s="629"/>
      <c r="K45" s="630"/>
      <c r="L45" s="97" t="b">
        <v>1</v>
      </c>
      <c r="M45" s="97"/>
      <c r="N45" s="97"/>
      <c r="O45" s="241"/>
      <c r="P45" s="510"/>
      <c r="Q45" s="514"/>
      <c r="R45" s="540"/>
      <c r="S45" s="541"/>
      <c r="T45" s="542"/>
      <c r="U45" s="8"/>
      <c r="V45" s="8"/>
      <c r="W45" s="8"/>
      <c r="X45" s="8"/>
      <c r="Y45" s="8"/>
      <c r="Z45" s="232"/>
    </row>
    <row r="46" spans="1:26" ht="18" hidden="1" customHeight="1">
      <c r="A46" s="3"/>
      <c r="B46" s="223"/>
      <c r="C46" s="34"/>
      <c r="D46" s="631" t="s">
        <v>4100</v>
      </c>
      <c r="E46" s="632"/>
      <c r="F46" s="632"/>
      <c r="G46" s="632"/>
      <c r="H46" s="632"/>
      <c r="I46" s="632"/>
      <c r="J46" s="632"/>
      <c r="K46" s="633"/>
      <c r="L46" s="97"/>
      <c r="M46" s="97"/>
      <c r="N46" s="97"/>
      <c r="O46" s="241"/>
      <c r="P46" s="243"/>
      <c r="Q46" s="224"/>
      <c r="R46" s="540"/>
      <c r="S46" s="541"/>
      <c r="T46" s="542"/>
      <c r="U46" s="8"/>
      <c r="V46" s="8"/>
      <c r="W46" s="8"/>
      <c r="X46" s="8"/>
      <c r="Y46" s="8"/>
      <c r="Z46" s="232"/>
    </row>
    <row r="47" spans="1:26" ht="15.75" customHeight="1">
      <c r="A47" s="3"/>
      <c r="B47" s="223"/>
      <c r="C47" s="19"/>
      <c r="D47" s="35"/>
      <c r="E47" s="36"/>
      <c r="F47" s="36"/>
      <c r="G47" s="36"/>
      <c r="H47" s="36"/>
      <c r="I47" s="36"/>
      <c r="J47" s="30"/>
      <c r="K47" s="31"/>
      <c r="L47" s="5"/>
      <c r="M47" s="5"/>
      <c r="N47" s="5"/>
      <c r="O47" s="213"/>
      <c r="P47" s="534">
        <f>SUM(P41:P45)</f>
        <v>0</v>
      </c>
      <c r="Q47" s="244"/>
      <c r="R47" s="540"/>
      <c r="S47" s="541"/>
      <c r="T47" s="542"/>
      <c r="U47" s="8"/>
      <c r="V47" s="8"/>
      <c r="W47" s="8"/>
      <c r="X47" s="8"/>
      <c r="Y47" s="8"/>
      <c r="Z47" s="232"/>
    </row>
    <row r="48" spans="1:26" ht="12.75" customHeight="1">
      <c r="A48" s="26"/>
      <c r="B48" s="226"/>
      <c r="C48" s="621" t="s">
        <v>24</v>
      </c>
      <c r="D48" s="621"/>
      <c r="E48" s="621"/>
      <c r="F48" s="621"/>
      <c r="G48" s="621"/>
      <c r="H48" s="343"/>
      <c r="I48" s="343"/>
      <c r="J48" s="336"/>
      <c r="K48" s="336"/>
      <c r="L48" s="336"/>
      <c r="M48" s="336"/>
      <c r="N48" s="336"/>
      <c r="O48" s="336"/>
      <c r="P48" s="339"/>
      <c r="Q48" s="246"/>
      <c r="R48" s="319"/>
      <c r="S48" s="355"/>
      <c r="T48" s="500"/>
      <c r="U48" s="344"/>
      <c r="V48" s="344"/>
      <c r="W48" s="344"/>
      <c r="X48" s="344"/>
      <c r="Y48" s="344"/>
      <c r="Z48" s="230"/>
    </row>
    <row r="49" spans="1:26" ht="29.25" customHeight="1">
      <c r="A49" s="3"/>
      <c r="B49" s="223"/>
      <c r="C49" s="411">
        <v>6</v>
      </c>
      <c r="D49" s="412" t="s">
        <v>38</v>
      </c>
      <c r="E49" s="413"/>
      <c r="F49" s="413"/>
      <c r="G49" s="413"/>
      <c r="H49" s="413"/>
      <c r="I49" s="414" t="s">
        <v>132</v>
      </c>
      <c r="J49" s="414" t="s">
        <v>47</v>
      </c>
      <c r="K49" s="416"/>
      <c r="L49" s="429"/>
      <c r="M49" s="429"/>
      <c r="N49" s="429"/>
      <c r="O49" s="430"/>
      <c r="P49" s="382" t="s">
        <v>22</v>
      </c>
      <c r="Q49" s="231"/>
      <c r="R49" s="537"/>
      <c r="S49" s="538"/>
      <c r="T49" s="539"/>
      <c r="U49" s="431"/>
      <c r="V49" s="431"/>
      <c r="W49" s="431"/>
      <c r="X49" s="431"/>
      <c r="Y49" s="431"/>
      <c r="Z49" s="232"/>
    </row>
    <row r="50" spans="1:26" ht="12.6" customHeight="1">
      <c r="A50" s="3"/>
      <c r="B50" s="223"/>
      <c r="C50" s="19"/>
      <c r="D50" s="547"/>
      <c r="E50" s="548"/>
      <c r="F50" s="548"/>
      <c r="G50" s="549"/>
      <c r="H50" s="5"/>
      <c r="I50" s="513"/>
      <c r="J50" s="509"/>
      <c r="K50" s="20"/>
      <c r="L50" s="6"/>
      <c r="M50" s="6"/>
      <c r="N50" s="6"/>
      <c r="O50" s="236"/>
      <c r="P50" s="510"/>
      <c r="Q50" s="224"/>
      <c r="R50" s="540"/>
      <c r="S50" s="541"/>
      <c r="T50" s="542"/>
      <c r="U50" s="8"/>
      <c r="V50" s="8"/>
      <c r="W50" s="8"/>
      <c r="X50" s="8"/>
      <c r="Y50" s="8"/>
      <c r="Z50" s="232"/>
    </row>
    <row r="51" spans="1:26" ht="12.6" customHeight="1">
      <c r="A51" s="3"/>
      <c r="B51" s="223"/>
      <c r="C51" s="19"/>
      <c r="D51" s="547"/>
      <c r="E51" s="548"/>
      <c r="F51" s="548"/>
      <c r="G51" s="549"/>
      <c r="H51" s="5"/>
      <c r="I51" s="513"/>
      <c r="J51" s="509"/>
      <c r="K51" s="20"/>
      <c r="L51" s="6" t="b">
        <v>0</v>
      </c>
      <c r="M51" s="6"/>
      <c r="N51" s="6"/>
      <c r="O51" s="236"/>
      <c r="P51" s="510"/>
      <c r="Q51" s="224"/>
      <c r="R51" s="540"/>
      <c r="S51" s="541"/>
      <c r="T51" s="542"/>
      <c r="U51" s="8"/>
      <c r="V51" s="8"/>
      <c r="W51" s="8" t="s">
        <v>23</v>
      </c>
      <c r="X51" s="8"/>
      <c r="Y51" s="8"/>
      <c r="Z51" s="232"/>
    </row>
    <row r="52" spans="1:26" ht="12.6" customHeight="1">
      <c r="A52" s="3"/>
      <c r="B52" s="223"/>
      <c r="C52" s="19"/>
      <c r="D52" s="547"/>
      <c r="E52" s="548"/>
      <c r="F52" s="548"/>
      <c r="G52" s="549"/>
      <c r="H52" s="5"/>
      <c r="I52" s="513"/>
      <c r="J52" s="509"/>
      <c r="K52" s="20"/>
      <c r="L52" s="6"/>
      <c r="M52" s="6"/>
      <c r="N52" s="6"/>
      <c r="O52" s="236"/>
      <c r="P52" s="510"/>
      <c r="Q52" s="224"/>
      <c r="R52" s="540"/>
      <c r="S52" s="541"/>
      <c r="T52" s="542"/>
      <c r="U52" s="8"/>
      <c r="V52" s="8"/>
      <c r="W52" s="8"/>
      <c r="X52" s="8"/>
      <c r="Y52" s="8"/>
      <c r="Z52" s="232"/>
    </row>
    <row r="53" spans="1:26" ht="12.6" customHeight="1">
      <c r="A53" s="3"/>
      <c r="B53" s="223"/>
      <c r="C53" s="19"/>
      <c r="D53" s="547"/>
      <c r="E53" s="548"/>
      <c r="F53" s="548"/>
      <c r="G53" s="549"/>
      <c r="H53" s="5"/>
      <c r="I53" s="513"/>
      <c r="J53" s="509"/>
      <c r="K53" s="20"/>
      <c r="L53" s="6"/>
      <c r="M53" s="6"/>
      <c r="N53" s="6"/>
      <c r="O53" s="236"/>
      <c r="P53" s="510"/>
      <c r="Q53" s="224"/>
      <c r="R53" s="540"/>
      <c r="S53" s="541"/>
      <c r="T53" s="542"/>
      <c r="U53" s="8"/>
      <c r="V53" s="8"/>
      <c r="W53" s="8"/>
      <c r="X53" s="8"/>
      <c r="Y53" s="8"/>
      <c r="Z53" s="232"/>
    </row>
    <row r="54" spans="1:26" ht="12.6" customHeight="1">
      <c r="A54" s="3"/>
      <c r="B54" s="223"/>
      <c r="C54" s="19"/>
      <c r="D54" s="547"/>
      <c r="E54" s="548"/>
      <c r="F54" s="548"/>
      <c r="G54" s="549"/>
      <c r="H54" s="5"/>
      <c r="I54" s="513"/>
      <c r="J54" s="509"/>
      <c r="K54" s="20"/>
      <c r="L54" s="6"/>
      <c r="M54" s="6"/>
      <c r="N54" s="6"/>
      <c r="O54" s="236"/>
      <c r="P54" s="510"/>
      <c r="Q54" s="224"/>
      <c r="R54" s="540"/>
      <c r="S54" s="541"/>
      <c r="T54" s="542"/>
      <c r="U54" s="8"/>
      <c r="V54" s="8"/>
      <c r="W54" s="8" t="s">
        <v>23</v>
      </c>
      <c r="X54" s="8"/>
      <c r="Y54" s="8"/>
      <c r="Z54" s="232"/>
    </row>
    <row r="55" spans="1:26" ht="12.6" customHeight="1">
      <c r="A55" s="3"/>
      <c r="B55" s="223"/>
      <c r="C55" s="19"/>
      <c r="D55" s="547"/>
      <c r="E55" s="548"/>
      <c r="F55" s="548"/>
      <c r="G55" s="549"/>
      <c r="H55" s="5"/>
      <c r="I55" s="513"/>
      <c r="J55" s="509"/>
      <c r="K55" s="20"/>
      <c r="L55" s="6"/>
      <c r="M55" s="6"/>
      <c r="N55" s="6"/>
      <c r="O55" s="236"/>
      <c r="P55" s="510"/>
      <c r="Q55" s="224"/>
      <c r="R55" s="540"/>
      <c r="S55" s="541"/>
      <c r="T55" s="542"/>
      <c r="U55" s="8"/>
      <c r="V55" s="8"/>
      <c r="W55" s="8" t="s">
        <v>23</v>
      </c>
      <c r="X55" s="8"/>
      <c r="Y55" s="8"/>
      <c r="Z55" s="232"/>
    </row>
    <row r="56" spans="1:26" ht="15.75" customHeight="1">
      <c r="A56" s="3"/>
      <c r="B56" s="223"/>
      <c r="C56" s="49"/>
      <c r="D56" s="50"/>
      <c r="E56" s="51"/>
      <c r="F56" s="51"/>
      <c r="G56" s="51"/>
      <c r="H56" s="51"/>
      <c r="I56" s="51"/>
      <c r="J56" s="51"/>
      <c r="K56" s="52"/>
      <c r="L56" s="5"/>
      <c r="M56" s="5"/>
      <c r="N56" s="5"/>
      <c r="O56" s="213"/>
      <c r="P56" s="535">
        <f>SUM(P50:P55)</f>
        <v>0</v>
      </c>
      <c r="Q56" s="247"/>
      <c r="R56" s="543"/>
      <c r="S56" s="544"/>
      <c r="T56" s="545"/>
      <c r="U56" s="8"/>
      <c r="V56" s="8"/>
      <c r="W56" s="8"/>
      <c r="X56" s="8"/>
      <c r="Y56" s="8"/>
      <c r="Z56" s="232"/>
    </row>
    <row r="57" spans="1:26" ht="12.75" customHeight="1">
      <c r="A57" s="26"/>
      <c r="B57" s="226"/>
      <c r="C57" s="559" t="s">
        <v>24</v>
      </c>
      <c r="D57" s="559"/>
      <c r="E57" s="559"/>
      <c r="F57" s="559"/>
      <c r="G57" s="559"/>
      <c r="H57" s="404"/>
      <c r="I57" s="404"/>
      <c r="J57" s="432"/>
      <c r="K57" s="432"/>
      <c r="L57" s="245"/>
      <c r="M57" s="245"/>
      <c r="N57" s="245"/>
      <c r="O57" s="245"/>
      <c r="P57" s="433"/>
      <c r="Q57" s="246"/>
      <c r="R57" s="319"/>
      <c r="S57" s="246"/>
      <c r="T57" s="501"/>
      <c r="U57" s="43"/>
      <c r="V57" s="43"/>
      <c r="W57" s="43"/>
      <c r="X57" s="43"/>
      <c r="Y57" s="43"/>
      <c r="Z57" s="230"/>
    </row>
    <row r="58" spans="1:26" ht="29.25" customHeight="1">
      <c r="A58" s="37"/>
      <c r="B58" s="248"/>
      <c r="C58" s="411">
        <v>7</v>
      </c>
      <c r="D58" s="412" t="s">
        <v>37</v>
      </c>
      <c r="E58" s="413"/>
      <c r="F58" s="413"/>
      <c r="G58" s="413"/>
      <c r="H58" s="434"/>
      <c r="I58" s="434"/>
      <c r="J58" s="434"/>
      <c r="K58" s="435"/>
      <c r="L58" s="5"/>
      <c r="M58" s="5"/>
      <c r="N58" s="5"/>
      <c r="O58" s="236"/>
      <c r="P58" s="382" t="s">
        <v>22</v>
      </c>
      <c r="Q58" s="231"/>
      <c r="R58" s="537"/>
      <c r="S58" s="538"/>
      <c r="T58" s="539"/>
      <c r="U58" s="8"/>
      <c r="V58" s="8"/>
      <c r="W58" s="8"/>
      <c r="X58" s="8"/>
      <c r="Y58" s="8"/>
      <c r="Z58" s="232"/>
    </row>
    <row r="59" spans="1:26" ht="12.6" customHeight="1">
      <c r="A59" s="37"/>
      <c r="B59" s="248"/>
      <c r="C59" s="19"/>
      <c r="D59" s="589"/>
      <c r="E59" s="590"/>
      <c r="F59" s="590"/>
      <c r="G59" s="590"/>
      <c r="H59" s="591"/>
      <c r="I59" s="591"/>
      <c r="J59" s="592"/>
      <c r="K59" s="31"/>
      <c r="L59" s="5"/>
      <c r="M59" s="5"/>
      <c r="N59" s="5"/>
      <c r="O59" s="236"/>
      <c r="P59" s="510"/>
      <c r="Q59" s="224"/>
      <c r="R59" s="540"/>
      <c r="S59" s="541"/>
      <c r="T59" s="542"/>
      <c r="U59" s="8"/>
      <c r="V59" s="8"/>
      <c r="W59" s="8"/>
      <c r="X59" s="8"/>
      <c r="Y59" s="8"/>
      <c r="Z59" s="232"/>
    </row>
    <row r="60" spans="1:26" ht="12.6" customHeight="1">
      <c r="A60" s="37"/>
      <c r="B60" s="248"/>
      <c r="C60" s="19"/>
      <c r="D60" s="589"/>
      <c r="E60" s="590"/>
      <c r="F60" s="590"/>
      <c r="G60" s="590"/>
      <c r="H60" s="591"/>
      <c r="I60" s="591"/>
      <c r="J60" s="592"/>
      <c r="K60" s="31"/>
      <c r="L60" s="5"/>
      <c r="M60" s="5"/>
      <c r="N60" s="5"/>
      <c r="O60" s="236"/>
      <c r="P60" s="510"/>
      <c r="Q60" s="224"/>
      <c r="R60" s="540"/>
      <c r="S60" s="541"/>
      <c r="T60" s="542"/>
      <c r="U60" s="8"/>
      <c r="V60" s="8"/>
      <c r="W60" s="8"/>
      <c r="X60" s="8"/>
      <c r="Y60" s="8"/>
      <c r="Z60" s="232"/>
    </row>
    <row r="61" spans="1:26" ht="12.6" customHeight="1">
      <c r="A61" s="37"/>
      <c r="B61" s="248"/>
      <c r="C61" s="19"/>
      <c r="D61" s="589"/>
      <c r="E61" s="590"/>
      <c r="F61" s="590"/>
      <c r="G61" s="590"/>
      <c r="H61" s="591"/>
      <c r="I61" s="591"/>
      <c r="J61" s="592"/>
      <c r="K61" s="31"/>
      <c r="L61" s="5"/>
      <c r="M61" s="5"/>
      <c r="N61" s="5"/>
      <c r="O61" s="236"/>
      <c r="P61" s="510"/>
      <c r="Q61" s="224"/>
      <c r="R61" s="540"/>
      <c r="S61" s="541"/>
      <c r="T61" s="542"/>
      <c r="U61" s="8"/>
      <c r="V61" s="8"/>
      <c r="W61" s="8" t="s">
        <v>26</v>
      </c>
      <c r="X61" s="8"/>
      <c r="Y61" s="8"/>
      <c r="Z61" s="232"/>
    </row>
    <row r="62" spans="1:26" ht="12.6" customHeight="1">
      <c r="A62" s="37"/>
      <c r="B62" s="248"/>
      <c r="C62" s="19"/>
      <c r="D62" s="589"/>
      <c r="E62" s="590"/>
      <c r="F62" s="590"/>
      <c r="G62" s="590"/>
      <c r="H62" s="591"/>
      <c r="I62" s="591"/>
      <c r="J62" s="592"/>
      <c r="K62" s="31"/>
      <c r="L62" s="5"/>
      <c r="M62" s="5"/>
      <c r="N62" s="5"/>
      <c r="O62" s="236"/>
      <c r="P62" s="510"/>
      <c r="Q62" s="224"/>
      <c r="R62" s="540"/>
      <c r="S62" s="541"/>
      <c r="T62" s="542"/>
      <c r="U62" s="8"/>
      <c r="V62" s="8"/>
      <c r="W62" s="8" t="s">
        <v>23</v>
      </c>
      <c r="X62" s="8"/>
      <c r="Y62" s="8"/>
      <c r="Z62" s="232"/>
    </row>
    <row r="63" spans="1:26" ht="17.25" customHeight="1">
      <c r="A63" s="3"/>
      <c r="B63" s="223"/>
      <c r="C63" s="49"/>
      <c r="D63" s="593"/>
      <c r="E63" s="593"/>
      <c r="F63" s="593"/>
      <c r="G63" s="51"/>
      <c r="H63" s="51"/>
      <c r="I63" s="51"/>
      <c r="J63" s="51"/>
      <c r="K63" s="52"/>
      <c r="L63" s="5"/>
      <c r="M63" s="5"/>
      <c r="N63" s="5"/>
      <c r="O63" s="213"/>
      <c r="P63" s="536">
        <f>SUM(P59:P62)</f>
        <v>0</v>
      </c>
      <c r="Q63" s="249"/>
      <c r="R63" s="543"/>
      <c r="S63" s="544"/>
      <c r="T63" s="545"/>
      <c r="U63" s="8"/>
      <c r="V63" s="8"/>
      <c r="W63" s="8"/>
      <c r="X63" s="8"/>
      <c r="Y63" s="8"/>
      <c r="Z63" s="232"/>
    </row>
    <row r="64" spans="1:26" ht="12.75" customHeight="1">
      <c r="A64" s="26"/>
      <c r="B64" s="226"/>
      <c r="C64" s="559" t="s">
        <v>24</v>
      </c>
      <c r="D64" s="559"/>
      <c r="E64" s="559"/>
      <c r="F64" s="559"/>
      <c r="G64" s="559"/>
      <c r="H64" s="404"/>
      <c r="I64" s="404"/>
      <c r="J64" s="432"/>
      <c r="K64" s="432"/>
      <c r="L64" s="245"/>
      <c r="M64" s="245"/>
      <c r="N64" s="245"/>
      <c r="O64" s="245"/>
      <c r="P64" s="433"/>
      <c r="Q64" s="246"/>
      <c r="R64" s="319"/>
      <c r="S64" s="246"/>
      <c r="T64" s="501"/>
      <c r="U64" s="43"/>
      <c r="V64" s="43"/>
      <c r="W64" s="43"/>
      <c r="X64" s="43"/>
      <c r="Y64" s="43"/>
      <c r="Z64" s="230"/>
    </row>
    <row r="65" spans="1:26" ht="30" customHeight="1">
      <c r="A65" s="3"/>
      <c r="B65" s="223"/>
      <c r="C65" s="411">
        <v>8</v>
      </c>
      <c r="D65" s="412" t="s">
        <v>36</v>
      </c>
      <c r="E65" s="413"/>
      <c r="F65" s="413"/>
      <c r="G65" s="413"/>
      <c r="H65" s="413"/>
      <c r="I65" s="413"/>
      <c r="J65" s="413"/>
      <c r="K65" s="435"/>
      <c r="L65" s="5"/>
      <c r="M65" s="5"/>
      <c r="N65" s="5"/>
      <c r="O65" s="236"/>
      <c r="P65" s="382" t="s">
        <v>22</v>
      </c>
      <c r="Q65" s="231"/>
      <c r="R65" s="537"/>
      <c r="S65" s="538"/>
      <c r="T65" s="539"/>
      <c r="U65" s="8"/>
      <c r="V65" s="8"/>
      <c r="W65" s="8"/>
      <c r="X65" s="8"/>
      <c r="Y65" s="8"/>
      <c r="Z65" s="232"/>
    </row>
    <row r="66" spans="1:26" ht="12.6" customHeight="1">
      <c r="A66" s="3"/>
      <c r="B66" s="223"/>
      <c r="C66" s="19"/>
      <c r="D66" s="587"/>
      <c r="E66" s="588"/>
      <c r="F66" s="588"/>
      <c r="G66" s="588"/>
      <c r="H66" s="588"/>
      <c r="I66" s="588"/>
      <c r="J66" s="588"/>
      <c r="K66" s="31"/>
      <c r="L66" s="5"/>
      <c r="M66" s="5"/>
      <c r="N66" s="5"/>
      <c r="O66" s="236"/>
      <c r="P66" s="510"/>
      <c r="Q66" s="224"/>
      <c r="R66" s="540"/>
      <c r="S66" s="541"/>
      <c r="T66" s="542"/>
      <c r="U66" s="8"/>
      <c r="V66" s="8"/>
      <c r="W66" s="8"/>
      <c r="X66" s="8"/>
      <c r="Y66" s="8"/>
      <c r="Z66" s="232"/>
    </row>
    <row r="67" spans="1:26" ht="12.6" customHeight="1">
      <c r="A67" s="3"/>
      <c r="B67" s="223"/>
      <c r="C67" s="19"/>
      <c r="D67" s="587"/>
      <c r="E67" s="588"/>
      <c r="F67" s="588"/>
      <c r="G67" s="588"/>
      <c r="H67" s="588"/>
      <c r="I67" s="588"/>
      <c r="J67" s="588"/>
      <c r="K67" s="31"/>
      <c r="L67" s="5"/>
      <c r="M67" s="5"/>
      <c r="N67" s="5"/>
      <c r="O67" s="236"/>
      <c r="P67" s="510"/>
      <c r="Q67" s="224"/>
      <c r="R67" s="540"/>
      <c r="S67" s="541"/>
      <c r="T67" s="542"/>
      <c r="U67" s="8"/>
      <c r="V67" s="8"/>
      <c r="W67" s="8"/>
      <c r="X67" s="8"/>
      <c r="Y67" s="8"/>
      <c r="Z67" s="232"/>
    </row>
    <row r="68" spans="1:26" ht="12.6" customHeight="1">
      <c r="A68" s="3"/>
      <c r="B68" s="223"/>
      <c r="C68" s="19"/>
      <c r="D68" s="587"/>
      <c r="E68" s="588"/>
      <c r="F68" s="588"/>
      <c r="G68" s="588"/>
      <c r="H68" s="588"/>
      <c r="I68" s="588"/>
      <c r="J68" s="588"/>
      <c r="K68" s="31"/>
      <c r="L68" s="5"/>
      <c r="M68" s="5"/>
      <c r="N68" s="5"/>
      <c r="O68" s="236"/>
      <c r="P68" s="510"/>
      <c r="Q68" s="224"/>
      <c r="R68" s="540"/>
      <c r="S68" s="541"/>
      <c r="T68" s="542"/>
      <c r="U68" s="8"/>
      <c r="V68" s="8"/>
      <c r="W68" s="8"/>
      <c r="X68" s="8"/>
      <c r="Y68" s="8"/>
      <c r="Z68" s="232"/>
    </row>
    <row r="69" spans="1:26" ht="12.6" customHeight="1">
      <c r="A69" s="3"/>
      <c r="B69" s="223"/>
      <c r="C69" s="19"/>
      <c r="D69" s="587"/>
      <c r="E69" s="588"/>
      <c r="F69" s="588"/>
      <c r="G69" s="588"/>
      <c r="H69" s="588"/>
      <c r="I69" s="588"/>
      <c r="J69" s="588"/>
      <c r="K69" s="31"/>
      <c r="L69" s="5"/>
      <c r="M69" s="5"/>
      <c r="N69" s="5"/>
      <c r="O69" s="236"/>
      <c r="P69" s="510"/>
      <c r="Q69" s="224"/>
      <c r="R69" s="540"/>
      <c r="S69" s="541"/>
      <c r="T69" s="542"/>
      <c r="U69" s="8"/>
      <c r="V69" s="8"/>
      <c r="W69" s="8"/>
      <c r="X69" s="8"/>
      <c r="Y69" s="8"/>
      <c r="Z69" s="232"/>
    </row>
    <row r="70" spans="1:26" ht="18" customHeight="1">
      <c r="A70" s="3"/>
      <c r="B70" s="223"/>
      <c r="C70" s="49"/>
      <c r="D70" s="51"/>
      <c r="E70" s="51"/>
      <c r="F70" s="51"/>
      <c r="G70" s="51"/>
      <c r="H70" s="51"/>
      <c r="I70" s="51"/>
      <c r="J70" s="51"/>
      <c r="K70" s="52"/>
      <c r="L70" s="5"/>
      <c r="M70" s="5"/>
      <c r="N70" s="5"/>
      <c r="O70" s="213"/>
      <c r="P70" s="533">
        <f>SUM(P66:P69)</f>
        <v>0</v>
      </c>
      <c r="Q70" s="213"/>
      <c r="R70" s="543"/>
      <c r="S70" s="544"/>
      <c r="T70" s="545"/>
      <c r="U70" s="8"/>
      <c r="V70" s="8"/>
      <c r="W70" s="8"/>
      <c r="X70" s="8"/>
      <c r="Y70" s="8"/>
      <c r="Z70" s="232"/>
    </row>
    <row r="71" spans="1:26" ht="12.75" customHeight="1">
      <c r="A71" s="26"/>
      <c r="B71" s="226"/>
      <c r="C71" s="559" t="s">
        <v>24</v>
      </c>
      <c r="D71" s="559"/>
      <c r="E71" s="559"/>
      <c r="F71" s="559"/>
      <c r="G71" s="559"/>
      <c r="H71" s="404"/>
      <c r="I71" s="404"/>
      <c r="J71" s="432"/>
      <c r="K71" s="432"/>
      <c r="L71" s="245"/>
      <c r="M71" s="245"/>
      <c r="N71" s="245"/>
      <c r="O71" s="245"/>
      <c r="P71" s="433"/>
      <c r="Q71" s="246"/>
      <c r="R71" s="319"/>
      <c r="S71" s="246"/>
      <c r="T71" s="501"/>
      <c r="U71" s="43"/>
      <c r="V71" s="43"/>
      <c r="W71" s="43"/>
      <c r="X71" s="43"/>
      <c r="Y71" s="43"/>
      <c r="Z71" s="230"/>
    </row>
    <row r="72" spans="1:26" ht="30" customHeight="1">
      <c r="A72" s="3"/>
      <c r="B72" s="223"/>
      <c r="C72" s="411">
        <v>9</v>
      </c>
      <c r="D72" s="436" t="s">
        <v>28</v>
      </c>
      <c r="E72" s="437"/>
      <c r="F72" s="437"/>
      <c r="G72" s="437"/>
      <c r="H72" s="434"/>
      <c r="I72" s="438"/>
      <c r="J72" s="439"/>
      <c r="K72" s="435"/>
      <c r="L72" s="5"/>
      <c r="M72" s="5"/>
      <c r="N72" s="5"/>
      <c r="O72" s="236"/>
      <c r="P72" s="382" t="s">
        <v>22</v>
      </c>
      <c r="Q72" s="231"/>
      <c r="R72" s="537"/>
      <c r="S72" s="538"/>
      <c r="T72" s="539"/>
      <c r="U72" s="8"/>
      <c r="V72" s="8"/>
      <c r="W72" s="8"/>
      <c r="X72" s="8"/>
      <c r="Y72" s="8"/>
      <c r="Z72" s="232"/>
    </row>
    <row r="73" spans="1:26" s="191" customFormat="1" ht="12.6" customHeight="1">
      <c r="A73" s="109"/>
      <c r="B73" s="250"/>
      <c r="C73" s="108"/>
      <c r="D73" s="587"/>
      <c r="E73" s="588"/>
      <c r="F73" s="588"/>
      <c r="G73" s="588"/>
      <c r="H73" s="588"/>
      <c r="I73" s="588"/>
      <c r="J73" s="588"/>
      <c r="K73" s="42"/>
      <c r="L73" s="30"/>
      <c r="M73" s="30"/>
      <c r="N73" s="30"/>
      <c r="O73" s="251"/>
      <c r="P73" s="510"/>
      <c r="Q73" s="252"/>
      <c r="R73" s="540"/>
      <c r="S73" s="541"/>
      <c r="T73" s="542"/>
      <c r="U73" s="110"/>
      <c r="V73" s="110"/>
      <c r="W73" s="110"/>
      <c r="X73" s="110"/>
      <c r="Y73" s="110"/>
      <c r="Z73" s="253"/>
    </row>
    <row r="74" spans="1:26" s="191" customFormat="1" ht="12.6" customHeight="1">
      <c r="A74" s="109"/>
      <c r="B74" s="250"/>
      <c r="C74" s="108"/>
      <c r="D74" s="587"/>
      <c r="E74" s="588"/>
      <c r="F74" s="588"/>
      <c r="G74" s="588"/>
      <c r="H74" s="588"/>
      <c r="I74" s="588"/>
      <c r="J74" s="588"/>
      <c r="K74" s="42"/>
      <c r="L74" s="30"/>
      <c r="M74" s="30"/>
      <c r="N74" s="30"/>
      <c r="O74" s="251"/>
      <c r="P74" s="510"/>
      <c r="Q74" s="252"/>
      <c r="R74" s="540"/>
      <c r="S74" s="541"/>
      <c r="T74" s="542"/>
      <c r="U74" s="110"/>
      <c r="V74" s="110"/>
      <c r="W74" s="110"/>
      <c r="X74" s="110"/>
      <c r="Y74" s="110"/>
      <c r="Z74" s="253"/>
    </row>
    <row r="75" spans="1:26" s="191" customFormat="1" ht="12.6" customHeight="1">
      <c r="A75" s="109"/>
      <c r="B75" s="250"/>
      <c r="C75" s="108"/>
      <c r="D75" s="587"/>
      <c r="E75" s="588"/>
      <c r="F75" s="588"/>
      <c r="G75" s="588"/>
      <c r="H75" s="588"/>
      <c r="I75" s="588"/>
      <c r="J75" s="588"/>
      <c r="K75" s="42"/>
      <c r="L75" s="30"/>
      <c r="M75" s="30"/>
      <c r="N75" s="30"/>
      <c r="O75" s="251"/>
      <c r="P75" s="510"/>
      <c r="Q75" s="252"/>
      <c r="R75" s="540"/>
      <c r="S75" s="541"/>
      <c r="T75" s="542"/>
      <c r="U75" s="110"/>
      <c r="V75" s="110"/>
      <c r="W75" s="110"/>
      <c r="X75" s="110"/>
      <c r="Y75" s="110"/>
      <c r="Z75" s="253"/>
    </row>
    <row r="76" spans="1:26" s="191" customFormat="1" ht="12.6" customHeight="1">
      <c r="A76" s="109"/>
      <c r="B76" s="250"/>
      <c r="C76" s="108"/>
      <c r="D76" s="587"/>
      <c r="E76" s="588"/>
      <c r="F76" s="588"/>
      <c r="G76" s="588"/>
      <c r="H76" s="588"/>
      <c r="I76" s="588"/>
      <c r="J76" s="588"/>
      <c r="K76" s="42"/>
      <c r="L76" s="30"/>
      <c r="M76" s="30"/>
      <c r="N76" s="30"/>
      <c r="O76" s="251"/>
      <c r="P76" s="510"/>
      <c r="Q76" s="252"/>
      <c r="R76" s="540"/>
      <c r="S76" s="541"/>
      <c r="T76" s="542"/>
      <c r="U76" s="110"/>
      <c r="V76" s="110"/>
      <c r="W76" s="110"/>
      <c r="X76" s="110"/>
      <c r="Y76" s="110"/>
      <c r="Z76" s="253"/>
    </row>
    <row r="77" spans="1:26" ht="16.5" customHeight="1">
      <c r="A77" s="3"/>
      <c r="B77" s="223"/>
      <c r="C77" s="49"/>
      <c r="D77" s="51"/>
      <c r="E77" s="51"/>
      <c r="F77" s="51"/>
      <c r="G77" s="51"/>
      <c r="H77" s="51"/>
      <c r="I77" s="53"/>
      <c r="J77" s="53"/>
      <c r="K77" s="52"/>
      <c r="L77" s="5"/>
      <c r="M77" s="5"/>
      <c r="N77" s="5"/>
      <c r="O77" s="213"/>
      <c r="P77" s="533">
        <f>SUM(P73:P76)</f>
        <v>0</v>
      </c>
      <c r="Q77" s="213"/>
      <c r="R77" s="543"/>
      <c r="S77" s="544"/>
      <c r="T77" s="545"/>
      <c r="U77" s="8"/>
      <c r="V77" s="8"/>
      <c r="W77" s="8"/>
      <c r="X77" s="8"/>
      <c r="Y77" s="8"/>
      <c r="Z77" s="232"/>
    </row>
    <row r="78" spans="1:26" ht="12.75" customHeight="1">
      <c r="A78" s="26"/>
      <c r="B78" s="226"/>
      <c r="C78" s="559" t="s">
        <v>24</v>
      </c>
      <c r="D78" s="559"/>
      <c r="E78" s="559"/>
      <c r="F78" s="559"/>
      <c r="G78" s="559"/>
      <c r="H78" s="404"/>
      <c r="I78" s="404"/>
      <c r="J78" s="432"/>
      <c r="K78" s="432"/>
      <c r="L78" s="245"/>
      <c r="M78" s="245"/>
      <c r="N78" s="245"/>
      <c r="O78" s="245"/>
      <c r="P78" s="433"/>
      <c r="Q78" s="246"/>
      <c r="R78" s="319"/>
      <c r="S78" s="254"/>
      <c r="T78" s="502"/>
      <c r="U78" s="43"/>
      <c r="V78" s="43"/>
      <c r="W78" s="43"/>
      <c r="X78" s="43"/>
      <c r="Y78" s="43"/>
      <c r="Z78" s="230"/>
    </row>
    <row r="79" spans="1:26" ht="15.75" customHeight="1">
      <c r="A79" s="26"/>
      <c r="B79" s="226"/>
      <c r="C79" s="440"/>
      <c r="D79" s="441"/>
      <c r="E79" s="441"/>
      <c r="F79" s="441"/>
      <c r="G79" s="441"/>
      <c r="H79" s="442"/>
      <c r="I79" s="442" t="s">
        <v>5868</v>
      </c>
      <c r="J79" s="443"/>
      <c r="K79" s="444"/>
      <c r="L79" s="92"/>
      <c r="M79" s="92"/>
      <c r="N79" s="92"/>
      <c r="O79" s="255"/>
      <c r="P79" s="58" t="s">
        <v>22</v>
      </c>
      <c r="Q79" s="256"/>
      <c r="R79" s="611" t="s">
        <v>6591</v>
      </c>
      <c r="S79" s="612"/>
      <c r="T79" s="613"/>
      <c r="U79" s="21"/>
      <c r="V79" s="21"/>
      <c r="W79" s="21"/>
      <c r="X79" s="21"/>
      <c r="Y79" s="21"/>
      <c r="Z79" s="257"/>
    </row>
    <row r="80" spans="1:26">
      <c r="A80" s="3"/>
      <c r="B80" s="223"/>
      <c r="C80" s="39">
        <v>10</v>
      </c>
      <c r="D80" s="35" t="s">
        <v>5913</v>
      </c>
      <c r="E80" s="35"/>
      <c r="F80" s="35"/>
      <c r="G80" s="30"/>
      <c r="H80" s="107"/>
      <c r="I80" s="594"/>
      <c r="J80" s="595"/>
      <c r="K80" s="31"/>
      <c r="L80" s="5"/>
      <c r="M80" s="5"/>
      <c r="N80" s="5"/>
      <c r="O80" s="236"/>
      <c r="P80" s="515"/>
      <c r="Q80" s="256"/>
      <c r="R80" s="614"/>
      <c r="S80" s="615"/>
      <c r="T80" s="616"/>
      <c r="U80" s="43"/>
      <c r="V80" s="43"/>
      <c r="W80" s="43"/>
      <c r="X80" s="43"/>
      <c r="Y80" s="43"/>
      <c r="Z80" s="232"/>
    </row>
    <row r="81" spans="1:28" ht="21" customHeight="1">
      <c r="A81" s="3"/>
      <c r="B81" s="223"/>
      <c r="C81" s="40"/>
      <c r="D81" s="5"/>
      <c r="E81" s="5"/>
      <c r="F81" s="5"/>
      <c r="G81" s="5"/>
      <c r="H81" s="5"/>
      <c r="I81" s="38"/>
      <c r="J81" s="38"/>
      <c r="K81" s="31"/>
      <c r="L81" s="5"/>
      <c r="M81" s="5"/>
      <c r="N81" s="5"/>
      <c r="O81" s="236"/>
      <c r="P81" s="23">
        <f>SUM(valTILn10)</f>
        <v>0</v>
      </c>
      <c r="Q81" s="256"/>
      <c r="R81" s="617"/>
      <c r="S81" s="618"/>
      <c r="T81" s="619"/>
      <c r="U81" s="8"/>
      <c r="V81" s="8"/>
      <c r="W81" s="8"/>
      <c r="X81" s="8"/>
      <c r="Y81" s="8"/>
      <c r="Z81" s="232"/>
    </row>
    <row r="82" spans="1:28" ht="12.75" customHeight="1">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c r="A83" s="3"/>
      <c r="B83" s="223"/>
      <c r="C83" s="40"/>
      <c r="D83" s="5"/>
      <c r="E83" s="5"/>
      <c r="F83" s="5"/>
      <c r="G83" s="5"/>
      <c r="H83" s="5"/>
      <c r="I83" s="38"/>
      <c r="J83" s="38"/>
      <c r="K83" s="31"/>
      <c r="L83" s="5"/>
      <c r="M83" s="5"/>
      <c r="N83" s="5"/>
      <c r="O83" s="236"/>
      <c r="P83" s="29"/>
      <c r="Q83" s="256"/>
      <c r="R83" s="602" t="s">
        <v>6594</v>
      </c>
      <c r="S83" s="603"/>
      <c r="T83" s="604"/>
      <c r="U83" s="8"/>
      <c r="V83" s="8"/>
      <c r="W83" s="8"/>
      <c r="X83" s="8"/>
      <c r="Y83" s="8"/>
      <c r="Z83" s="232"/>
    </row>
    <row r="84" spans="1:28" ht="28.5" customHeight="1">
      <c r="A84" s="3"/>
      <c r="B84" s="223"/>
      <c r="C84" s="41">
        <v>11</v>
      </c>
      <c r="D84" s="600" t="s">
        <v>6593</v>
      </c>
      <c r="E84" s="600"/>
      <c r="F84" s="600"/>
      <c r="G84" s="600"/>
      <c r="H84" s="600"/>
      <c r="I84" s="600"/>
      <c r="J84" s="600"/>
      <c r="K84" s="601"/>
      <c r="L84" s="381"/>
      <c r="M84" s="381"/>
      <c r="N84" s="381"/>
      <c r="O84" s="258"/>
      <c r="P84" s="28" t="s">
        <v>22</v>
      </c>
      <c r="Q84" s="231"/>
      <c r="R84" s="605"/>
      <c r="S84" s="606"/>
      <c r="T84" s="607"/>
      <c r="U84" s="8"/>
      <c r="V84" s="8"/>
      <c r="W84" s="8"/>
      <c r="X84" s="8"/>
      <c r="Y84" s="8"/>
      <c r="Z84" s="232"/>
    </row>
    <row r="85" spans="1:28" ht="12.6" customHeight="1">
      <c r="A85" s="3"/>
      <c r="B85" s="223"/>
      <c r="C85" s="19"/>
      <c r="D85" s="598"/>
      <c r="E85" s="598"/>
      <c r="F85" s="598"/>
      <c r="G85" s="598"/>
      <c r="H85" s="599"/>
      <c r="I85" s="599"/>
      <c r="J85" s="599"/>
      <c r="K85" s="42"/>
      <c r="L85" s="30"/>
      <c r="M85" s="30"/>
      <c r="N85" s="30"/>
      <c r="O85" s="251"/>
      <c r="P85" s="522">
        <v>0</v>
      </c>
      <c r="Q85" s="224"/>
      <c r="R85" s="605"/>
      <c r="S85" s="606"/>
      <c r="T85" s="607"/>
      <c r="U85" s="8"/>
      <c r="V85" s="8"/>
      <c r="W85" s="8" t="s">
        <v>23</v>
      </c>
      <c r="X85" s="8"/>
      <c r="Y85" s="8"/>
      <c r="Z85" s="232"/>
    </row>
    <row r="86" spans="1:28" ht="12.6" customHeight="1">
      <c r="A86" s="3"/>
      <c r="B86" s="223"/>
      <c r="C86" s="19"/>
      <c r="D86" s="598"/>
      <c r="E86" s="598"/>
      <c r="F86" s="598"/>
      <c r="G86" s="598"/>
      <c r="H86" s="599"/>
      <c r="I86" s="599"/>
      <c r="J86" s="599"/>
      <c r="K86" s="42"/>
      <c r="L86" s="30"/>
      <c r="M86" s="30"/>
      <c r="N86" s="30"/>
      <c r="O86" s="251"/>
      <c r="P86" s="522">
        <v>0</v>
      </c>
      <c r="Q86" s="224"/>
      <c r="R86" s="605"/>
      <c r="S86" s="606"/>
      <c r="T86" s="607"/>
      <c r="U86" s="8"/>
      <c r="V86" s="8"/>
      <c r="W86" s="8" t="s">
        <v>23</v>
      </c>
      <c r="X86" s="8"/>
      <c r="Y86" s="8"/>
      <c r="Z86" s="232"/>
    </row>
    <row r="87" spans="1:28" ht="12.75" customHeight="1">
      <c r="A87" s="24"/>
      <c r="B87" s="223"/>
      <c r="C87" s="54"/>
      <c r="D87" s="55"/>
      <c r="E87" s="55"/>
      <c r="F87" s="55"/>
      <c r="G87" s="56"/>
      <c r="H87" s="56"/>
      <c r="I87" s="56"/>
      <c r="J87" s="56"/>
      <c r="K87" s="57"/>
      <c r="L87" s="6"/>
      <c r="M87" s="6"/>
      <c r="N87" s="6"/>
      <c r="O87" s="213"/>
      <c r="P87" s="523"/>
      <c r="Q87" s="259"/>
      <c r="R87" s="608"/>
      <c r="S87" s="609"/>
      <c r="T87" s="610"/>
      <c r="U87" s="8"/>
      <c r="V87" s="8"/>
      <c r="W87" s="8"/>
      <c r="X87" s="8"/>
      <c r="Y87" s="8"/>
      <c r="Z87" s="232"/>
    </row>
    <row r="88" spans="1:28" ht="16.5" customHeight="1">
      <c r="A88" s="26"/>
      <c r="B88" s="226"/>
      <c r="C88" s="621" t="s">
        <v>24</v>
      </c>
      <c r="D88" s="621"/>
      <c r="E88" s="621"/>
      <c r="F88" s="621"/>
      <c r="G88" s="621"/>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c r="A90" s="44"/>
      <c r="B90" s="260"/>
      <c r="C90" s="620" t="s">
        <v>35</v>
      </c>
      <c r="D90" s="552"/>
      <c r="E90" s="552"/>
      <c r="F90" s="552"/>
      <c r="G90" s="552"/>
      <c r="H90" s="552"/>
      <c r="I90" s="552"/>
      <c r="J90" s="552"/>
      <c r="K90" s="380"/>
      <c r="L90" s="380"/>
      <c r="M90" s="380"/>
      <c r="N90" s="380"/>
      <c r="O90" s="350"/>
      <c r="P90" s="495">
        <f>P19+P25+P31+P38+P47+P56+P63+P70+P77+P81</f>
        <v>0</v>
      </c>
      <c r="Q90" s="393"/>
      <c r="R90" s="596"/>
      <c r="S90" s="597"/>
      <c r="T90" s="505"/>
      <c r="U90" s="369"/>
      <c r="V90" s="369"/>
      <c r="W90" s="369"/>
      <c r="X90" s="369"/>
      <c r="Y90" s="369"/>
      <c r="Z90" s="232"/>
    </row>
    <row r="91" spans="1:28" ht="6.6" customHeight="1">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c r="A95" s="3"/>
      <c r="B95" s="190"/>
      <c r="C95" s="4"/>
      <c r="D95" s="68"/>
      <c r="E95" s="4"/>
      <c r="F95" s="266"/>
      <c r="G95" s="4"/>
      <c r="H95" s="4"/>
      <c r="I95" s="4"/>
      <c r="J95" s="4"/>
      <c r="K95" s="4"/>
      <c r="L95" s="4"/>
      <c r="M95" s="4"/>
      <c r="N95" s="4"/>
      <c r="O95" s="4"/>
      <c r="P95" s="4"/>
      <c r="Q95" s="4"/>
      <c r="R95" s="4"/>
      <c r="S95" s="5"/>
      <c r="T95" s="585"/>
      <c r="U95" s="586"/>
      <c r="V95" s="4"/>
      <c r="W95" s="7"/>
      <c r="X95" s="7"/>
      <c r="Y95" s="7"/>
      <c r="Z95" s="7"/>
      <c r="AA95" s="8"/>
      <c r="AB95" s="7"/>
    </row>
    <row r="96" spans="1:28">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527" priority="701" stopIfTrue="1">
      <formula>AND($P70&gt;0,$J70=0)</formula>
    </cfRule>
  </conditionalFormatting>
  <conditionalFormatting sqref="J73:J76">
    <cfRule type="expression" dxfId="526" priority="698" stopIfTrue="1">
      <formula>AND($P73&gt;0,$J73=0)</formula>
    </cfRule>
  </conditionalFormatting>
  <conditionalFormatting sqref="J74">
    <cfRule type="expression" dxfId="525" priority="697" stopIfTrue="1">
      <formula>AND($P74&gt;0,$J74=0)</formula>
    </cfRule>
  </conditionalFormatting>
  <conditionalFormatting sqref="I17">
    <cfRule type="expression" dxfId="524" priority="695" stopIfTrue="1">
      <formula>AND($P17&gt;0,$I17="")</formula>
    </cfRule>
  </conditionalFormatting>
  <conditionalFormatting sqref="I18">
    <cfRule type="expression" dxfId="523" priority="694" stopIfTrue="1">
      <formula>AND($P18&gt;0,$I18="")</formula>
    </cfRule>
  </conditionalFormatting>
  <conditionalFormatting sqref="I19">
    <cfRule type="expression" dxfId="522" priority="693" stopIfTrue="1">
      <formula>AND($P19&gt;0,$I19="")</formula>
    </cfRule>
  </conditionalFormatting>
  <conditionalFormatting sqref="I21">
    <cfRule type="expression" dxfId="521" priority="691" stopIfTrue="1">
      <formula>AND($P21&gt;0,$I21="")</formula>
    </cfRule>
  </conditionalFormatting>
  <conditionalFormatting sqref="I22">
    <cfRule type="expression" dxfId="520" priority="690" stopIfTrue="1">
      <formula>AND($P22&gt;0,$I22="")</formula>
    </cfRule>
  </conditionalFormatting>
  <conditionalFormatting sqref="I29">
    <cfRule type="expression" dxfId="519" priority="689" stopIfTrue="1">
      <formula>AND($P29&gt;0,$I29="")</formula>
    </cfRule>
  </conditionalFormatting>
  <conditionalFormatting sqref="I30">
    <cfRule type="expression" dxfId="518" priority="688" stopIfTrue="1">
      <formula>AND($P30&gt;0,$I30="")</formula>
    </cfRule>
  </conditionalFormatting>
  <conditionalFormatting sqref="I31">
    <cfRule type="expression" dxfId="517" priority="687" stopIfTrue="1">
      <formula>AND($P31&gt;0,$I31="")</formula>
    </cfRule>
  </conditionalFormatting>
  <conditionalFormatting sqref="I32">
    <cfRule type="expression" dxfId="516" priority="686" stopIfTrue="1">
      <formula>AND($P32&gt;0,$I32="")</formula>
    </cfRule>
  </conditionalFormatting>
  <conditionalFormatting sqref="I33">
    <cfRule type="expression" dxfId="515" priority="685" stopIfTrue="1">
      <formula>AND($P33&gt;0,$I33="")</formula>
    </cfRule>
  </conditionalFormatting>
  <conditionalFormatting sqref="I34">
    <cfRule type="expression" dxfId="514" priority="684" stopIfTrue="1">
      <formula>AND($P34&gt;0,$I34="")</formula>
    </cfRule>
  </conditionalFormatting>
  <conditionalFormatting sqref="I43:I44">
    <cfRule type="expression" dxfId="513" priority="683" stopIfTrue="1">
      <formula>AND($P43&gt;0,$I43="")</formula>
    </cfRule>
  </conditionalFormatting>
  <conditionalFormatting sqref="I45">
    <cfRule type="expression" dxfId="512" priority="681" stopIfTrue="1">
      <formula>AND($P45&gt;0,$I45="")</formula>
    </cfRule>
  </conditionalFormatting>
  <conditionalFormatting sqref="I46">
    <cfRule type="expression" dxfId="511" priority="680" stopIfTrue="1">
      <formula>AND($P46&gt;0,$I46="")</formula>
    </cfRule>
  </conditionalFormatting>
  <conditionalFormatting sqref="I47">
    <cfRule type="expression" dxfId="510" priority="679" stopIfTrue="1">
      <formula>AND($P47&gt;0,$I47="")</formula>
    </cfRule>
  </conditionalFormatting>
  <conditionalFormatting sqref="R79">
    <cfRule type="expression" dxfId="509" priority="607" stopIfTrue="1">
      <formula>AND($P79&gt;0,R79="")</formula>
    </cfRule>
  </conditionalFormatting>
  <conditionalFormatting sqref="R82">
    <cfRule type="expression" dxfId="508" priority="605" stopIfTrue="1">
      <formula>AND($P82&gt;0,R82="")</formula>
    </cfRule>
  </conditionalFormatting>
  <conditionalFormatting sqref="S92">
    <cfRule type="expression" dxfId="507" priority="600" stopIfTrue="1">
      <formula>AND($P92&gt;0,S92="")</formula>
    </cfRule>
  </conditionalFormatting>
  <conditionalFormatting sqref="T96">
    <cfRule type="expression" dxfId="506" priority="599" stopIfTrue="1">
      <formula>AND($P96&gt;0,T96="")</formula>
    </cfRule>
  </conditionalFormatting>
  <conditionalFormatting sqref="T97">
    <cfRule type="expression" dxfId="505" priority="598" stopIfTrue="1">
      <formula>AND($P97&gt;0,T97="")</formula>
    </cfRule>
  </conditionalFormatting>
  <conditionalFormatting sqref="T98">
    <cfRule type="expression" dxfId="504" priority="597" stopIfTrue="1">
      <formula>AND($P98&gt;0,T98="")</formula>
    </cfRule>
  </conditionalFormatting>
  <conditionalFormatting sqref="T99">
    <cfRule type="expression" dxfId="503" priority="596" stopIfTrue="1">
      <formula>AND($P99&gt;0,T99="")</formula>
    </cfRule>
  </conditionalFormatting>
  <conditionalFormatting sqref="T100">
    <cfRule type="expression" dxfId="502" priority="595" stopIfTrue="1">
      <formula>AND($P100&gt;0,T100="")</formula>
    </cfRule>
  </conditionalFormatting>
  <conditionalFormatting sqref="T101">
    <cfRule type="expression" dxfId="501" priority="594" stopIfTrue="1">
      <formula>AND($P101&gt;0,T101="")</formula>
    </cfRule>
  </conditionalFormatting>
  <conditionalFormatting sqref="T102">
    <cfRule type="expression" dxfId="500" priority="593" stopIfTrue="1">
      <formula>AND($P102&gt;0,T102="")</formula>
    </cfRule>
  </conditionalFormatting>
  <conditionalFormatting sqref="T103">
    <cfRule type="expression" dxfId="499" priority="592" stopIfTrue="1">
      <formula>AND($P103&gt;0,T103="")</formula>
    </cfRule>
  </conditionalFormatting>
  <conditionalFormatting sqref="T110">
    <cfRule type="expression" dxfId="498" priority="591" stopIfTrue="1">
      <formula>AND($P110&gt;0,T110="")</formula>
    </cfRule>
  </conditionalFormatting>
  <conditionalFormatting sqref="T111">
    <cfRule type="expression" dxfId="497" priority="590" stopIfTrue="1">
      <formula>AND($P111&gt;0,T111="")</formula>
    </cfRule>
  </conditionalFormatting>
  <conditionalFormatting sqref="I70">
    <cfRule type="expression" dxfId="496" priority="588" stopIfTrue="1">
      <formula>AND($P70&gt;0,$I70="")</formula>
    </cfRule>
  </conditionalFormatting>
  <conditionalFormatting sqref="I73:I76">
    <cfRule type="expression" dxfId="495" priority="585" stopIfTrue="1">
      <formula>AND($P73&gt;0,$I73="")</formula>
    </cfRule>
  </conditionalFormatting>
  <conditionalFormatting sqref="I74">
    <cfRule type="expression" dxfId="494" priority="584" stopIfTrue="1">
      <formula>AND($P74&gt;0,$I74="")</formula>
    </cfRule>
  </conditionalFormatting>
  <conditionalFormatting sqref="D17:G17">
    <cfRule type="expression" dxfId="493" priority="581" stopIfTrue="1">
      <formula>AND($P17&gt;0,$D17="")</formula>
    </cfRule>
  </conditionalFormatting>
  <conditionalFormatting sqref="D18:G18">
    <cfRule type="expression" dxfId="492" priority="580" stopIfTrue="1">
      <formula>AND($P18&gt;0,$D18="")</formula>
    </cfRule>
  </conditionalFormatting>
  <conditionalFormatting sqref="D19:G19">
    <cfRule type="expression" dxfId="491" priority="579" stopIfTrue="1">
      <formula>AND($P19&gt;0,$D19="")</formula>
    </cfRule>
  </conditionalFormatting>
  <conditionalFormatting sqref="D20:G20">
    <cfRule type="expression" dxfId="490" priority="578" stopIfTrue="1">
      <formula>AND($P20&gt;0,$D20="")</formula>
    </cfRule>
  </conditionalFormatting>
  <conditionalFormatting sqref="D21:G21">
    <cfRule type="expression" dxfId="489" priority="577" stopIfTrue="1">
      <formula>AND($P21&gt;0,$D21="")</formula>
    </cfRule>
  </conditionalFormatting>
  <conditionalFormatting sqref="D22:G22">
    <cfRule type="expression" dxfId="488" priority="576" stopIfTrue="1">
      <formula>AND($P22&gt;0,$D22="")</formula>
    </cfRule>
  </conditionalFormatting>
  <conditionalFormatting sqref="D29:G29">
    <cfRule type="expression" dxfId="487" priority="575" stopIfTrue="1">
      <formula>AND($P29&gt;0,$D29="")</formula>
    </cfRule>
  </conditionalFormatting>
  <conditionalFormatting sqref="D30:G30">
    <cfRule type="expression" dxfId="486" priority="574" stopIfTrue="1">
      <formula>AND($P30&gt;0,$D30="")</formula>
    </cfRule>
  </conditionalFormatting>
  <conditionalFormatting sqref="D31:G31">
    <cfRule type="expression" dxfId="485" priority="573" stopIfTrue="1">
      <formula>AND($P31&gt;0,$D31="")</formula>
    </cfRule>
  </conditionalFormatting>
  <conditionalFormatting sqref="D32:G32">
    <cfRule type="expression" dxfId="484" priority="572" stopIfTrue="1">
      <formula>AND($P32&gt;0,$D32="")</formula>
    </cfRule>
  </conditionalFormatting>
  <conditionalFormatting sqref="D33:G33">
    <cfRule type="expression" dxfId="483" priority="571" stopIfTrue="1">
      <formula>AND($P33&gt;0,$D33="")</formula>
    </cfRule>
  </conditionalFormatting>
  <conditionalFormatting sqref="D34:G37">
    <cfRule type="expression" dxfId="482" priority="570" stopIfTrue="1">
      <formula>AND($P34&gt;0,$D34="")</formula>
    </cfRule>
  </conditionalFormatting>
  <conditionalFormatting sqref="D43:G43">
    <cfRule type="expression" dxfId="481" priority="569" stopIfTrue="1">
      <formula>AND($P43&gt;0,$D43="")</formula>
    </cfRule>
  </conditionalFormatting>
  <conditionalFormatting sqref="D44:G44">
    <cfRule type="expression" dxfId="480" priority="568" stopIfTrue="1">
      <formula>AND($P44&gt;0,$D44="")</formula>
    </cfRule>
  </conditionalFormatting>
  <conditionalFormatting sqref="D45:G45">
    <cfRule type="expression" dxfId="479" priority="566" stopIfTrue="1">
      <formula>AND($P45&gt;0,$D45="")</formula>
    </cfRule>
  </conditionalFormatting>
  <conditionalFormatting sqref="D46:G46">
    <cfRule type="expression" dxfId="478" priority="565" stopIfTrue="1">
      <formula>AND($P46&gt;0,$D46="")</formula>
    </cfRule>
  </conditionalFormatting>
  <conditionalFormatting sqref="D47:G47">
    <cfRule type="expression" dxfId="477" priority="564" stopIfTrue="1">
      <formula>AND($P47&gt;0,$D47="")</formula>
    </cfRule>
  </conditionalFormatting>
  <conditionalFormatting sqref="D48:G48">
    <cfRule type="expression" dxfId="476" priority="563" stopIfTrue="1">
      <formula>AND($P48&gt;0,$D48="")</formula>
    </cfRule>
  </conditionalFormatting>
  <conditionalFormatting sqref="D70:G70">
    <cfRule type="expression" dxfId="475" priority="552" stopIfTrue="1">
      <formula>AND($P70&gt;0,$D70="")</formula>
    </cfRule>
  </conditionalFormatting>
  <conditionalFormatting sqref="D71:G71">
    <cfRule type="expression" dxfId="474" priority="551" stopIfTrue="1">
      <formula>AND($P71&gt;0,$D71="")</formula>
    </cfRule>
  </conditionalFormatting>
  <conditionalFormatting sqref="D72:G72">
    <cfRule type="expression" dxfId="473" priority="550" stopIfTrue="1">
      <formula>AND($P72&gt;0,$D72="")</formula>
    </cfRule>
  </conditionalFormatting>
  <conditionalFormatting sqref="D73:G76">
    <cfRule type="expression" dxfId="472" priority="549" stopIfTrue="1">
      <formula>AND($P73&gt;0,$D73="")</formula>
    </cfRule>
  </conditionalFormatting>
  <conditionalFormatting sqref="D74:G74">
    <cfRule type="expression" dxfId="471" priority="548" stopIfTrue="1">
      <formula>AND($P74&gt;0,$D74="")</formula>
    </cfRule>
  </conditionalFormatting>
  <conditionalFormatting sqref="D79:J79">
    <cfRule type="expression" dxfId="470" priority="546" stopIfTrue="1">
      <formula>AND($D79="",$P79&gt;0)</formula>
    </cfRule>
  </conditionalFormatting>
  <conditionalFormatting sqref="D80:J80">
    <cfRule type="expression" dxfId="469" priority="545" stopIfTrue="1">
      <formula>AND($D80="",$P80&gt;0)</formula>
    </cfRule>
  </conditionalFormatting>
  <conditionalFormatting sqref="D81:J83">
    <cfRule type="expression" dxfId="468" priority="544" stopIfTrue="1">
      <formula>AND($D81="",$P81&gt;0)</formula>
    </cfRule>
  </conditionalFormatting>
  <conditionalFormatting sqref="D84:J84">
    <cfRule type="expression" dxfId="467" priority="543" stopIfTrue="1">
      <formula>AND($D84="",$P84&gt;0)</formula>
    </cfRule>
  </conditionalFormatting>
  <conditionalFormatting sqref="D85:J86">
    <cfRule type="expression" dxfId="466" priority="542" stopIfTrue="1">
      <formula>AND($D85="",$P85&gt;0)</formula>
    </cfRule>
  </conditionalFormatting>
  <conditionalFormatting sqref="D86:J86">
    <cfRule type="expression" dxfId="465" priority="541" stopIfTrue="1">
      <formula>AND($D86="",$P86&gt;0)</formula>
    </cfRule>
  </conditionalFormatting>
  <conditionalFormatting sqref="P115">
    <cfRule type="expression" dxfId="464" priority="540" stopIfTrue="1">
      <formula>$P$115&gt;valTIAlloc</formula>
    </cfRule>
  </conditionalFormatting>
  <conditionalFormatting sqref="R115">
    <cfRule type="expression" dxfId="463" priority="539" stopIfTrue="1">
      <formula>valReqReserv&lt;&gt;$R$115</formula>
    </cfRule>
  </conditionalFormatting>
  <conditionalFormatting sqref="J19">
    <cfRule type="expression" dxfId="462" priority="498" stopIfTrue="1">
      <formula>AND($J19="",$P19&gt;0)</formula>
    </cfRule>
  </conditionalFormatting>
  <conditionalFormatting sqref="J21">
    <cfRule type="expression" dxfId="461" priority="496" stopIfTrue="1">
      <formula>AND($J21="",$P21&gt;0)</formula>
    </cfRule>
  </conditionalFormatting>
  <conditionalFormatting sqref="J31">
    <cfRule type="expression" dxfId="460" priority="492" stopIfTrue="1">
      <formula>AND($J31="",$P31&gt;0)</formula>
    </cfRule>
  </conditionalFormatting>
  <conditionalFormatting sqref="J32">
    <cfRule type="expression" dxfId="459" priority="491" stopIfTrue="1">
      <formula>AND($J32="",$P32&gt;0)</formula>
    </cfRule>
  </conditionalFormatting>
  <conditionalFormatting sqref="J33">
    <cfRule type="expression" dxfId="458" priority="490" stopIfTrue="1">
      <formula>AND($J33="",$P33&gt;0)</formula>
    </cfRule>
  </conditionalFormatting>
  <conditionalFormatting sqref="J34">
    <cfRule type="expression" dxfId="457" priority="489" stopIfTrue="1">
      <formula>AND($J34="",$P34&gt;0)</formula>
    </cfRule>
  </conditionalFormatting>
  <conditionalFormatting sqref="J43">
    <cfRule type="expression" dxfId="456" priority="488" stopIfTrue="1">
      <formula>AND($J43="",$P43&gt;0)</formula>
    </cfRule>
  </conditionalFormatting>
  <conditionalFormatting sqref="J44">
    <cfRule type="expression" dxfId="455" priority="487" stopIfTrue="1">
      <formula>AND($J44="",$P44&gt;0)</formula>
    </cfRule>
  </conditionalFormatting>
  <conditionalFormatting sqref="J45">
    <cfRule type="expression" dxfId="454" priority="485" stopIfTrue="1">
      <formula>AND($J45="",$P45&gt;0)</formula>
    </cfRule>
  </conditionalFormatting>
  <conditionalFormatting sqref="J46">
    <cfRule type="expression" dxfId="453" priority="484" stopIfTrue="1">
      <formula>AND($J46="",$P46&gt;0)</formula>
    </cfRule>
  </conditionalFormatting>
  <conditionalFormatting sqref="J47">
    <cfRule type="expression" dxfId="452" priority="483" stopIfTrue="1">
      <formula>AND($J47="",$P47&gt;0)</formula>
    </cfRule>
  </conditionalFormatting>
  <conditionalFormatting sqref="P107">
    <cfRule type="expression" dxfId="451" priority="481" stopIfTrue="1">
      <formula>AND($I$107&lt;&gt;"",$P$107="")</formula>
    </cfRule>
  </conditionalFormatting>
  <conditionalFormatting sqref="I107:J107">
    <cfRule type="expression" dxfId="450" priority="480" stopIfTrue="1">
      <formula>AND($P$107&lt;&gt;"",$I$107="")</formula>
    </cfRule>
  </conditionalFormatting>
  <conditionalFormatting sqref="J25">
    <cfRule type="expression" dxfId="449" priority="475" stopIfTrue="1">
      <formula>AND($P25&gt;0,$J25=0)</formula>
    </cfRule>
  </conditionalFormatting>
  <conditionalFormatting sqref="I23">
    <cfRule type="expression" dxfId="448" priority="472" stopIfTrue="1">
      <formula>AND($P23&gt;0,$I23="")</formula>
    </cfRule>
  </conditionalFormatting>
  <conditionalFormatting sqref="I24">
    <cfRule type="expression" dxfId="447" priority="471" stopIfTrue="1">
      <formula>AND($P24&gt;0,$I24="")</formula>
    </cfRule>
  </conditionalFormatting>
  <conditionalFormatting sqref="I25">
    <cfRule type="expression" dxfId="446" priority="470" stopIfTrue="1">
      <formula>AND($P25&gt;0,$I25="")</formula>
    </cfRule>
  </conditionalFormatting>
  <conditionalFormatting sqref="H25">
    <cfRule type="expression" dxfId="445" priority="465" stopIfTrue="1">
      <formula>AND(P25&gt;0,$H25="")</formula>
    </cfRule>
  </conditionalFormatting>
  <conditionalFormatting sqref="D23:G23">
    <cfRule type="expression" dxfId="444" priority="457" stopIfTrue="1">
      <formula>AND($P23&gt;0,$D23="")</formula>
    </cfRule>
  </conditionalFormatting>
  <conditionalFormatting sqref="D24:G24">
    <cfRule type="expression" dxfId="443" priority="456" stopIfTrue="1">
      <formula>AND($P24&gt;0,$D24="")</formula>
    </cfRule>
  </conditionalFormatting>
  <conditionalFormatting sqref="D25:G25">
    <cfRule type="expression" dxfId="442" priority="455" stopIfTrue="1">
      <formula>AND($P25&gt;0,$D25="")</formula>
    </cfRule>
  </conditionalFormatting>
  <conditionalFormatting sqref="D39:G39">
    <cfRule type="expression" dxfId="441" priority="435" stopIfTrue="1">
      <formula>AND($P39&gt;0,$D39="")</formula>
    </cfRule>
  </conditionalFormatting>
  <conditionalFormatting sqref="J36">
    <cfRule type="expression" dxfId="440" priority="454" stopIfTrue="1">
      <formula>AND($P36&gt;0,$J36=0)</formula>
    </cfRule>
  </conditionalFormatting>
  <conditionalFormatting sqref="J37">
    <cfRule type="expression" dxfId="439" priority="453" stopIfTrue="1">
      <formula>AND($P37&gt;0,$J37=0)</formula>
    </cfRule>
  </conditionalFormatting>
  <conditionalFormatting sqref="J38">
    <cfRule type="expression" dxfId="438" priority="452" stopIfTrue="1">
      <formula>AND($P38&gt;0,$J38=0)</formula>
    </cfRule>
  </conditionalFormatting>
  <conditionalFormatting sqref="I36">
    <cfRule type="expression" dxfId="437" priority="450" stopIfTrue="1">
      <formula>AND($P36&gt;0,$I36="")</formula>
    </cfRule>
  </conditionalFormatting>
  <conditionalFormatting sqref="I37">
    <cfRule type="expression" dxfId="436" priority="449" stopIfTrue="1">
      <formula>AND($P37&gt;0,$I37="")</formula>
    </cfRule>
  </conditionalFormatting>
  <conditionalFormatting sqref="I38">
    <cfRule type="expression" dxfId="435" priority="448" stopIfTrue="1">
      <formula>AND($P38&gt;0,$I38="")</formula>
    </cfRule>
  </conditionalFormatting>
  <conditionalFormatting sqref="H36">
    <cfRule type="expression" dxfId="434" priority="446" stopIfTrue="1">
      <formula>AND(P36&gt;0,$H36="")</formula>
    </cfRule>
  </conditionalFormatting>
  <conditionalFormatting sqref="H37">
    <cfRule type="expression" dxfId="433" priority="445" stopIfTrue="1">
      <formula>AND(P37&gt;0,$H37="")</formula>
    </cfRule>
  </conditionalFormatting>
  <conditionalFormatting sqref="H38">
    <cfRule type="expression" dxfId="432" priority="444" stopIfTrue="1">
      <formula>AND(P38&gt;0,$H38="")</formula>
    </cfRule>
  </conditionalFormatting>
  <conditionalFormatting sqref="D36:G36">
    <cfRule type="expression" dxfId="431" priority="438" stopIfTrue="1">
      <formula>AND($P36&gt;0,$D36="")</formula>
    </cfRule>
  </conditionalFormatting>
  <conditionalFormatting sqref="D37:G37">
    <cfRule type="expression" dxfId="430" priority="437" stopIfTrue="1">
      <formula>AND($P37&gt;0,$D37="")</formula>
    </cfRule>
  </conditionalFormatting>
  <conditionalFormatting sqref="D38:G38">
    <cfRule type="expression" dxfId="429" priority="436" stopIfTrue="1">
      <formula>AND($P38&gt;0,$D38="")</formula>
    </cfRule>
  </conditionalFormatting>
  <conditionalFormatting sqref="J50">
    <cfRule type="expression" dxfId="428" priority="434" stopIfTrue="1">
      <formula>AND($P50&gt;0,$J50=0)</formula>
    </cfRule>
  </conditionalFormatting>
  <conditionalFormatting sqref="J51">
    <cfRule type="expression" dxfId="427" priority="433" stopIfTrue="1">
      <formula>AND($P51&gt;0,$J51=0)</formula>
    </cfRule>
  </conditionalFormatting>
  <conditionalFormatting sqref="J52">
    <cfRule type="expression" dxfId="426" priority="432" stopIfTrue="1">
      <formula>AND($P52&gt;0,$J52=0)</formula>
    </cfRule>
  </conditionalFormatting>
  <conditionalFormatting sqref="J53">
    <cfRule type="expression" dxfId="425" priority="431" stopIfTrue="1">
      <formula>AND($P53&gt;0,$J53=0)</formula>
    </cfRule>
  </conditionalFormatting>
  <conditionalFormatting sqref="J54">
    <cfRule type="expression" dxfId="424" priority="430" stopIfTrue="1">
      <formula>AND($P54&gt;0,$J54=0)</formula>
    </cfRule>
  </conditionalFormatting>
  <conditionalFormatting sqref="I50">
    <cfRule type="expression" dxfId="423" priority="429" stopIfTrue="1">
      <formula>AND($P50&gt;0,$I50="")</formula>
    </cfRule>
  </conditionalFormatting>
  <conditionalFormatting sqref="I51">
    <cfRule type="expression" dxfId="422" priority="428" stopIfTrue="1">
      <formula>AND($P51&gt;0,$I51="")</formula>
    </cfRule>
  </conditionalFormatting>
  <conditionalFormatting sqref="I52">
    <cfRule type="expression" dxfId="421" priority="427" stopIfTrue="1">
      <formula>AND($P52&gt;0,$I52="")</formula>
    </cfRule>
  </conditionalFormatting>
  <conditionalFormatting sqref="I53">
    <cfRule type="expression" dxfId="420" priority="426" stopIfTrue="1">
      <formula>AND($P53&gt;0,$I53="")</formula>
    </cfRule>
  </conditionalFormatting>
  <conditionalFormatting sqref="I54">
    <cfRule type="expression" dxfId="419" priority="425" stopIfTrue="1">
      <formula>AND($P54&gt;0,$I54="")</formula>
    </cfRule>
  </conditionalFormatting>
  <conditionalFormatting sqref="D50:G50">
    <cfRule type="expression" dxfId="418" priority="414" stopIfTrue="1">
      <formula>AND($P50&gt;0,$D50="")</formula>
    </cfRule>
  </conditionalFormatting>
  <conditionalFormatting sqref="D51:G51">
    <cfRule type="expression" dxfId="417" priority="413" stopIfTrue="1">
      <formula>AND($P51&gt;0,$D51="")</formula>
    </cfRule>
  </conditionalFormatting>
  <conditionalFormatting sqref="D52:G52">
    <cfRule type="expression" dxfId="416" priority="412" stopIfTrue="1">
      <formula>AND($P52&gt;0,$D52="")</formula>
    </cfRule>
  </conditionalFormatting>
  <conditionalFormatting sqref="D53:G53">
    <cfRule type="expression" dxfId="415" priority="411" stopIfTrue="1">
      <formula>AND($P53&gt;0,$D53="")</formula>
    </cfRule>
  </conditionalFormatting>
  <conditionalFormatting sqref="D54:G54">
    <cfRule type="expression" dxfId="414" priority="410" stopIfTrue="1">
      <formula>AND($P54&gt;0,$D54="")</formula>
    </cfRule>
  </conditionalFormatting>
  <conditionalFormatting sqref="J50">
    <cfRule type="expression" dxfId="413" priority="408" stopIfTrue="1">
      <formula>AND($P50&gt;0,$J50=0)</formula>
    </cfRule>
  </conditionalFormatting>
  <conditionalFormatting sqref="J51">
    <cfRule type="expression" dxfId="412" priority="407" stopIfTrue="1">
      <formula>AND($P51&gt;0,$J51=0)</formula>
    </cfRule>
  </conditionalFormatting>
  <conditionalFormatting sqref="J52">
    <cfRule type="expression" dxfId="411" priority="406" stopIfTrue="1">
      <formula>AND($P52&gt;0,$J52=0)</formula>
    </cfRule>
  </conditionalFormatting>
  <conditionalFormatting sqref="J53">
    <cfRule type="expression" dxfId="410" priority="405" stopIfTrue="1">
      <formula>AND($P53&gt;0,$J53=0)</formula>
    </cfRule>
  </conditionalFormatting>
  <conditionalFormatting sqref="J54">
    <cfRule type="expression" dxfId="409" priority="404" stopIfTrue="1">
      <formula>AND($P54&gt;0,$J54=0)</formula>
    </cfRule>
  </conditionalFormatting>
  <conditionalFormatting sqref="J55">
    <cfRule type="expression" dxfId="408" priority="403" stopIfTrue="1">
      <formula>AND($P55&gt;0,$J55=0)</formula>
    </cfRule>
  </conditionalFormatting>
  <conditionalFormatting sqref="I28">
    <cfRule type="expression" dxfId="407" priority="402" stopIfTrue="1">
      <formula>AND($P28&gt;0,$I28="")</formula>
    </cfRule>
  </conditionalFormatting>
  <conditionalFormatting sqref="I17">
    <cfRule type="expression" dxfId="406" priority="401" stopIfTrue="1">
      <formula>AND($P17&gt;0,$I17="")</formula>
    </cfRule>
  </conditionalFormatting>
  <conditionalFormatting sqref="I18">
    <cfRule type="expression" dxfId="405" priority="400" stopIfTrue="1">
      <formula>AND($P18&gt;0,$I18="")</formula>
    </cfRule>
  </conditionalFormatting>
  <conditionalFormatting sqref="I22">
    <cfRule type="expression" dxfId="404" priority="399" stopIfTrue="1">
      <formula>AND($P22&gt;0,$I22="")</formula>
    </cfRule>
  </conditionalFormatting>
  <conditionalFormatting sqref="I23">
    <cfRule type="expression" dxfId="403" priority="395" stopIfTrue="1">
      <formula>AND($P23&gt;0,$I23="")</formula>
    </cfRule>
  </conditionalFormatting>
  <conditionalFormatting sqref="I24">
    <cfRule type="expression" dxfId="402" priority="394" stopIfTrue="1">
      <formula>AND($P24&gt;0,$I24="")</formula>
    </cfRule>
  </conditionalFormatting>
  <conditionalFormatting sqref="I29">
    <cfRule type="expression" dxfId="401" priority="393" stopIfTrue="1">
      <formula>AND($P29&gt;0,$I29="")</formula>
    </cfRule>
  </conditionalFormatting>
  <conditionalFormatting sqref="I30">
    <cfRule type="expression" dxfId="400" priority="392" stopIfTrue="1">
      <formula>AND($P30&gt;0,$I30="")</formula>
    </cfRule>
  </conditionalFormatting>
  <conditionalFormatting sqref="I51">
    <cfRule type="expression" dxfId="399" priority="391" stopIfTrue="1">
      <formula>AND($P51&gt;0,$I51="")</formula>
    </cfRule>
  </conditionalFormatting>
  <conditionalFormatting sqref="I52">
    <cfRule type="expression" dxfId="398" priority="357" stopIfTrue="1">
      <formula>AND($P52&gt;0,$I52="")</formula>
    </cfRule>
  </conditionalFormatting>
  <conditionalFormatting sqref="I53">
    <cfRule type="expression" dxfId="397" priority="356" stopIfTrue="1">
      <formula>AND($P53&gt;0,$I53="")</formula>
    </cfRule>
  </conditionalFormatting>
  <conditionalFormatting sqref="I54">
    <cfRule type="expression" dxfId="396" priority="355" stopIfTrue="1">
      <formula>AND($P54&gt;0,$I54="")</formula>
    </cfRule>
  </conditionalFormatting>
  <conditionalFormatting sqref="I55">
    <cfRule type="expression" dxfId="395" priority="354" stopIfTrue="1">
      <formula>AND($P55&gt;0,$I55="")</formula>
    </cfRule>
  </conditionalFormatting>
  <conditionalFormatting sqref="I50">
    <cfRule type="expression" dxfId="394" priority="353" stopIfTrue="1">
      <formula>AND($P50&gt;0,$I50="")</formula>
    </cfRule>
  </conditionalFormatting>
  <conditionalFormatting sqref="D30:D31">
    <cfRule type="expression" dxfId="393" priority="352" stopIfTrue="1">
      <formula>AND($P30&gt;0,$D30="")</formula>
    </cfRule>
  </conditionalFormatting>
  <conditionalFormatting sqref="D17:G17">
    <cfRule type="expression" dxfId="392" priority="351" stopIfTrue="1">
      <formula>AND($P17&gt;0,$D17="")</formula>
    </cfRule>
  </conditionalFormatting>
  <conditionalFormatting sqref="D18:G18">
    <cfRule type="expression" dxfId="391" priority="350" stopIfTrue="1">
      <formula>AND($P18&gt;0,$D18="")</formula>
    </cfRule>
  </conditionalFormatting>
  <conditionalFormatting sqref="D22:G22">
    <cfRule type="expression" dxfId="390" priority="349" stopIfTrue="1">
      <formula>AND($P22&gt;0,$D22="")</formula>
    </cfRule>
  </conditionalFormatting>
  <conditionalFormatting sqref="D23:G23">
    <cfRule type="expression" dxfId="389" priority="345" stopIfTrue="1">
      <formula>AND($P23&gt;0,$D23="")</formula>
    </cfRule>
  </conditionalFormatting>
  <conditionalFormatting sqref="D24:G24">
    <cfRule type="expression" dxfId="388" priority="344" stopIfTrue="1">
      <formula>AND($P24&gt;0,$D24="")</formula>
    </cfRule>
  </conditionalFormatting>
  <conditionalFormatting sqref="D28:G28">
    <cfRule type="expression" dxfId="387" priority="343" stopIfTrue="1">
      <formula>AND($P28&gt;0,$D28="")</formula>
    </cfRule>
  </conditionalFormatting>
  <conditionalFormatting sqref="D29:G29">
    <cfRule type="expression" dxfId="386" priority="342" stopIfTrue="1">
      <formula>AND($P29&gt;0,$D29="")</formula>
    </cfRule>
  </conditionalFormatting>
  <conditionalFormatting sqref="E30:G30">
    <cfRule type="expression" dxfId="385" priority="341" stopIfTrue="1">
      <formula>AND($P30&gt;0,$D30="")</formula>
    </cfRule>
  </conditionalFormatting>
  <conditionalFormatting sqref="D50:G50">
    <cfRule type="expression" dxfId="384" priority="340" stopIfTrue="1">
      <formula>AND($P50&gt;0,$D50="")</formula>
    </cfRule>
  </conditionalFormatting>
  <conditionalFormatting sqref="D51:G51">
    <cfRule type="expression" dxfId="383" priority="339" stopIfTrue="1">
      <formula>AND($P51&gt;0,$D51="")</formula>
    </cfRule>
  </conditionalFormatting>
  <conditionalFormatting sqref="D52:G52">
    <cfRule type="expression" dxfId="382" priority="338" stopIfTrue="1">
      <formula>AND($P52&gt;0,$D52="")</formula>
    </cfRule>
  </conditionalFormatting>
  <conditionalFormatting sqref="D53:G53">
    <cfRule type="expression" dxfId="381" priority="337" stopIfTrue="1">
      <formula>AND($P53&gt;0,$D53="")</formula>
    </cfRule>
  </conditionalFormatting>
  <conditionalFormatting sqref="D54:G54">
    <cfRule type="expression" dxfId="380" priority="336" stopIfTrue="1">
      <formula>AND($P54&gt;0,$D54="")</formula>
    </cfRule>
  </conditionalFormatting>
  <conditionalFormatting sqref="D55:G55">
    <cfRule type="expression" dxfId="379" priority="335" stopIfTrue="1">
      <formula>AND($P55&gt;0,$D55="")</formula>
    </cfRule>
  </conditionalFormatting>
  <conditionalFormatting sqref="D59:J59">
    <cfRule type="expression" dxfId="378" priority="334" stopIfTrue="1">
      <formula>AND($D59="",$P59&gt;0)</formula>
    </cfRule>
  </conditionalFormatting>
  <conditionalFormatting sqref="D60:J60">
    <cfRule type="expression" dxfId="377" priority="333" stopIfTrue="1">
      <formula>AND($D60="",$P60&gt;0)</formula>
    </cfRule>
  </conditionalFormatting>
  <conditionalFormatting sqref="D61:J61">
    <cfRule type="expression" dxfId="376" priority="332" stopIfTrue="1">
      <formula>AND($D61="",$P61&gt;0)</formula>
    </cfRule>
  </conditionalFormatting>
  <conditionalFormatting sqref="D62:J62">
    <cfRule type="expression" dxfId="375" priority="331" stopIfTrue="1">
      <formula>AND($D62="",$P62&gt;0)</formula>
    </cfRule>
  </conditionalFormatting>
  <conditionalFormatting sqref="P80">
    <cfRule type="expression" dxfId="374" priority="317" stopIfTrue="1">
      <formula>AND($I$80&lt;&gt;"",$P$80="")</formula>
    </cfRule>
  </conditionalFormatting>
  <conditionalFormatting sqref="I80:J80">
    <cfRule type="expression" dxfId="373" priority="316" stopIfTrue="1">
      <formula>AND($P$80&lt;&gt;"",$I$80="")</formula>
    </cfRule>
  </conditionalFormatting>
  <conditionalFormatting sqref="J34">
    <cfRule type="expression" dxfId="372" priority="315" stopIfTrue="1">
      <formula>AND($P34&gt;0,$J34=0)</formula>
    </cfRule>
  </conditionalFormatting>
  <conditionalFormatting sqref="J35">
    <cfRule type="expression" dxfId="371" priority="314" stopIfTrue="1">
      <formula>AND($P35&gt;0,$J35=0)</formula>
    </cfRule>
  </conditionalFormatting>
  <conditionalFormatting sqref="J36">
    <cfRule type="expression" dxfId="370" priority="313" stopIfTrue="1">
      <formula>AND($P36&gt;0,$J36=0)</formula>
    </cfRule>
  </conditionalFormatting>
  <conditionalFormatting sqref="J37">
    <cfRule type="expression" dxfId="369" priority="312" stopIfTrue="1">
      <formula>AND($P37&gt;0,$J37=0)</formula>
    </cfRule>
  </conditionalFormatting>
  <conditionalFormatting sqref="I34">
    <cfRule type="expression" dxfId="368" priority="311" stopIfTrue="1">
      <formula>AND($P34&gt;0,$I34="")</formula>
    </cfRule>
  </conditionalFormatting>
  <conditionalFormatting sqref="I35">
    <cfRule type="expression" dxfId="367" priority="310" stopIfTrue="1">
      <formula>AND($P35&gt;0,$I35="")</formula>
    </cfRule>
  </conditionalFormatting>
  <conditionalFormatting sqref="I36">
    <cfRule type="expression" dxfId="366" priority="309" stopIfTrue="1">
      <formula>AND($P36&gt;0,$I36="")</formula>
    </cfRule>
  </conditionalFormatting>
  <conditionalFormatting sqref="I37">
    <cfRule type="expression" dxfId="365" priority="308" stopIfTrue="1">
      <formula>AND($P37&gt;0,$I37="")</formula>
    </cfRule>
  </conditionalFormatting>
  <conditionalFormatting sqref="H34">
    <cfRule type="expression" dxfId="364" priority="307" stopIfTrue="1">
      <formula>AND(P34&gt;0,$H34="")</formula>
    </cfRule>
  </conditionalFormatting>
  <conditionalFormatting sqref="H35">
    <cfRule type="expression" dxfId="363" priority="306" stopIfTrue="1">
      <formula>AND(P35&gt;0,$H35="")</formula>
    </cfRule>
  </conditionalFormatting>
  <conditionalFormatting sqref="H36">
    <cfRule type="expression" dxfId="362" priority="305" stopIfTrue="1">
      <formula>AND(P36&gt;0,$H36="")</formula>
    </cfRule>
  </conditionalFormatting>
  <conditionalFormatting sqref="H37">
    <cfRule type="expression" dxfId="361" priority="304" stopIfTrue="1">
      <formula>AND(P37&gt;0,$H37="")</formula>
    </cfRule>
  </conditionalFormatting>
  <conditionalFormatting sqref="D34:G37">
    <cfRule type="expression" dxfId="360" priority="299" stopIfTrue="1">
      <formula>AND($P34&gt;0,$D34="")</formula>
    </cfRule>
  </conditionalFormatting>
  <conditionalFormatting sqref="D35:G35">
    <cfRule type="expression" dxfId="359" priority="298" stopIfTrue="1">
      <formula>AND($P35&gt;0,$D35="")</formula>
    </cfRule>
  </conditionalFormatting>
  <conditionalFormatting sqref="D36:G36">
    <cfRule type="expression" dxfId="358" priority="297" stopIfTrue="1">
      <formula>AND($P36&gt;0,$D36="")</formula>
    </cfRule>
  </conditionalFormatting>
  <conditionalFormatting sqref="D37:G37">
    <cfRule type="expression" dxfId="357" priority="296" stopIfTrue="1">
      <formula>AND($P37&gt;0,$D37="")</formula>
    </cfRule>
  </conditionalFormatting>
  <conditionalFormatting sqref="P90">
    <cfRule type="expression" dxfId="356" priority="290" stopIfTrue="1">
      <formula>$P$90&lt;&gt;valTIAlloc</formula>
    </cfRule>
  </conditionalFormatting>
  <conditionalFormatting sqref="J17:J18 J22:J24">
    <cfRule type="expression" dxfId="355" priority="75">
      <formula>AND($P17&gt;0,$J17="")</formula>
    </cfRule>
    <cfRule type="expression" dxfId="354" priority="76">
      <formula>AND(J17="","P17&lt;&gt;")</formula>
    </cfRule>
  </conditionalFormatting>
  <conditionalFormatting sqref="J28:J30">
    <cfRule type="expression" dxfId="353" priority="71">
      <formula>AND($P28&gt;0,$J28="")</formula>
    </cfRule>
    <cfRule type="expression" dxfId="352" priority="72">
      <formula>AND(J28="","P17&lt;&gt;")</formula>
    </cfRule>
  </conditionalFormatting>
  <dataValidations xWindow="657" yWindow="466" count="15">
    <dataValidation allowBlank="1" showErrorMessage="1" prompt="_x000a_" sqref="Q40:Q46 P42 P46"/>
    <dataValidation type="whole" allowBlank="1" showInputMessage="1" showErrorMessage="1" error="Please enter a numeric value." sqref="Q28:Q30 Q34:Q38 P38">
      <formula1>0</formula1>
      <formula2>10000000</formula2>
    </dataValidation>
    <dataValidation type="list" allowBlank="1" showInputMessage="1" showErrorMessage="1" sqref="D50:G55">
      <formula1>lstLn6</formula1>
    </dataValidation>
    <dataValidation type="list" allowBlank="1" showInputMessage="1" showErrorMessage="1" sqref="D59:J62">
      <formula1>lstLn7</formula1>
    </dataValidation>
    <dataValidation type="list" allowBlank="1" showInputMessage="1" showErrorMessage="1" sqref="J50:J55 J34:J37">
      <formula1>",per hour, per day, flat"</formula1>
    </dataValidation>
    <dataValidation type="list" allowBlank="1" showInputMessage="1" showErrorMessage="1" sqref="D73:J76">
      <formula1>Line9OtherCosts</formula1>
    </dataValidation>
    <dataValidation type="list" allowBlank="1" showInputMessage="1" showErrorMessage="1" sqref="D66:J69">
      <formula1>Line8Travel</formula1>
    </dataValidation>
    <dataValidation type="list" allowBlank="1" showInputMessage="1" showErrorMessage="1" sqref="D85:J86">
      <formula1>Line_11</formula1>
    </dataValidation>
    <dataValidation type="list" allowBlank="1" showInputMessage="1" showErrorMessage="1" sqref="D28:G30">
      <formula1>lstLn3</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34:G37">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formula1>0</formula1>
      <formula2>10000000</formula2>
    </dataValidation>
    <dataValidation type="list" allowBlank="1" showInputMessage="1" showErrorMessage="1" sqref="D22:G24">
      <formula1>lstLn2</formula1>
    </dataValidation>
    <dataValidation type="list" allowBlank="1" showInputMessage="1" showErrorMessage="1" sqref="V7:V9 U9 U7">
      <formula1>"Yes"</formula1>
    </dataValidation>
    <dataValidation type="list" allowBlank="1" showInputMessage="1" showErrorMessage="1" sqref="D17:G18">
      <formula1>lstLn1</formula1>
    </dataValidation>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worksheet>
</file>

<file path=xl/worksheets/sheet2.xml><?xml version="1.0" encoding="utf-8"?>
<worksheet xmlns="http://schemas.openxmlformats.org/spreadsheetml/2006/main" xmlns:r="http://schemas.openxmlformats.org/officeDocument/2006/relationships">
  <sheetPr>
    <tabColor theme="3" tint="0.39997558519241921"/>
  </sheetPr>
  <dimension ref="A1:AD103"/>
  <sheetViews>
    <sheetView showGridLines="0"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546"/>
      <c r="W1" s="546"/>
      <c r="X1" s="546"/>
      <c r="Y1" s="546"/>
      <c r="Z1" s="546"/>
      <c r="AA1" s="546"/>
      <c r="AB1" s="9"/>
    </row>
    <row r="2" spans="1:30" ht="8.25" customHeight="1">
      <c r="A2" s="10"/>
      <c r="B2" s="10"/>
      <c r="C2" s="558"/>
      <c r="D2" s="558"/>
      <c r="E2" s="558"/>
      <c r="F2" s="558"/>
      <c r="G2" s="558"/>
      <c r="H2" s="558"/>
      <c r="I2" s="558"/>
      <c r="J2" s="558"/>
      <c r="K2" s="558"/>
      <c r="L2" s="558"/>
      <c r="M2" s="558"/>
      <c r="N2" s="558"/>
      <c r="O2" s="558"/>
      <c r="P2" s="558"/>
      <c r="Q2" s="558"/>
      <c r="R2" s="558"/>
      <c r="S2" s="558"/>
      <c r="T2" s="558"/>
      <c r="U2" s="558"/>
      <c r="V2" s="558"/>
      <c r="W2" s="14"/>
      <c r="X2" s="14"/>
      <c r="Y2" s="14"/>
      <c r="Z2" s="14"/>
      <c r="AA2" s="15"/>
      <c r="AB2" s="11"/>
    </row>
    <row r="3" spans="1:30" ht="26.25" customHeight="1">
      <c r="A3" s="10"/>
      <c r="B3" s="579" t="s">
        <v>14</v>
      </c>
      <c r="C3" s="580"/>
      <c r="D3" s="580"/>
      <c r="E3" s="581"/>
      <c r="F3" s="553" t="str">
        <f>'FY18 244 Budget SY'!F3:G3</f>
        <v xml:space="preserve"> </v>
      </c>
      <c r="G3" s="554"/>
      <c r="H3" s="368"/>
      <c r="I3" s="529" t="s">
        <v>6587</v>
      </c>
      <c r="J3" s="531"/>
      <c r="K3" s="555" t="str">
        <f>'FY18 244 Budget SY'!K3:P3</f>
        <v xml:space="preserve"> </v>
      </c>
      <c r="L3" s="555"/>
      <c r="M3" s="555"/>
      <c r="N3" s="555"/>
      <c r="O3" s="555"/>
      <c r="P3" s="555"/>
      <c r="R3" s="46"/>
      <c r="S3" s="46"/>
      <c r="T3" s="529"/>
      <c r="U3" s="573"/>
      <c r="V3" s="574"/>
      <c r="W3" s="14"/>
      <c r="X3" s="14"/>
      <c r="Y3" s="14"/>
      <c r="Z3" s="14"/>
      <c r="AA3" s="15"/>
      <c r="AB3" s="14"/>
      <c r="AC3" s="1"/>
      <c r="AD3" s="1"/>
    </row>
    <row r="4" spans="1:30" ht="7.15" customHeight="1">
      <c r="A4" s="10"/>
      <c r="B4" s="10"/>
      <c r="C4" s="46"/>
      <c r="D4" s="46"/>
      <c r="E4" s="46"/>
      <c r="F4" s="47"/>
      <c r="G4" s="47"/>
      <c r="H4" s="47"/>
      <c r="I4" s="529"/>
      <c r="J4" s="531"/>
      <c r="K4" s="47"/>
      <c r="L4" s="47"/>
      <c r="M4" s="47"/>
      <c r="N4" s="47"/>
      <c r="O4" s="12"/>
      <c r="R4" s="13"/>
      <c r="S4" s="531"/>
      <c r="T4" s="531"/>
      <c r="U4" s="1"/>
      <c r="V4" s="531"/>
      <c r="W4" s="14"/>
      <c r="X4" s="14"/>
      <c r="Y4" s="14"/>
      <c r="Z4" s="14"/>
      <c r="AA4" s="15"/>
      <c r="AB4" s="14"/>
      <c r="AC4" s="1"/>
      <c r="AD4" s="1"/>
    </row>
    <row r="5" spans="1:30" ht="28.5" customHeight="1">
      <c r="A5" s="10"/>
      <c r="B5" s="579" t="s">
        <v>1669</v>
      </c>
      <c r="C5" s="580"/>
      <c r="D5" s="580"/>
      <c r="E5" s="581"/>
      <c r="F5" s="637" t="str">
        <f>'FY18 244 Budget SY'!F5:G5</f>
        <v xml:space="preserve"> </v>
      </c>
      <c r="G5" s="638"/>
      <c r="H5" s="47"/>
      <c r="I5" s="529" t="s">
        <v>16</v>
      </c>
      <c r="J5" s="16"/>
      <c r="K5" s="556">
        <v>244</v>
      </c>
      <c r="L5" s="556"/>
      <c r="M5" s="556"/>
      <c r="N5" s="556"/>
      <c r="O5" s="556"/>
      <c r="P5" s="556"/>
      <c r="R5" s="579"/>
      <c r="S5" s="579"/>
      <c r="T5" s="579"/>
      <c r="U5" s="583"/>
      <c r="V5" s="584"/>
      <c r="W5" s="14"/>
      <c r="X5" s="14"/>
      <c r="Y5" s="14"/>
      <c r="Z5" s="14"/>
      <c r="AA5" s="15"/>
      <c r="AB5" s="14"/>
      <c r="AC5" s="1"/>
      <c r="AD5" s="1"/>
    </row>
    <row r="6" spans="1:30" ht="6.75" customHeight="1">
      <c r="A6" s="10"/>
      <c r="B6" s="10"/>
      <c r="C6" s="12"/>
      <c r="D6" s="12"/>
      <c r="E6" s="12"/>
      <c r="F6" s="12"/>
      <c r="G6" s="12"/>
      <c r="H6" s="12"/>
      <c r="I6" s="529"/>
      <c r="J6" s="16"/>
      <c r="K6" s="48"/>
      <c r="L6" s="12"/>
      <c r="M6" s="12"/>
      <c r="N6" s="12"/>
      <c r="O6" s="12"/>
      <c r="R6" s="13"/>
      <c r="S6" s="349"/>
      <c r="T6" s="349"/>
      <c r="U6" s="1"/>
      <c r="V6" s="531"/>
      <c r="W6" s="14"/>
      <c r="X6" s="14"/>
      <c r="Y6" s="14"/>
      <c r="Z6" s="14"/>
      <c r="AA6" s="15"/>
      <c r="AB6" s="14"/>
      <c r="AC6" s="1"/>
      <c r="AD6" s="1"/>
    </row>
    <row r="7" spans="1:30" ht="28.5" customHeight="1">
      <c r="A7" s="10"/>
      <c r="B7" s="579" t="s">
        <v>6590</v>
      </c>
      <c r="C7" s="582"/>
      <c r="D7" s="582"/>
      <c r="E7" s="582"/>
      <c r="F7" s="645" t="str">
        <f>'FY18 244 Budget SY'!F7:G7</f>
        <v xml:space="preserve"> </v>
      </c>
      <c r="G7" s="646"/>
      <c r="H7" s="12"/>
      <c r="I7" s="529" t="s">
        <v>6588</v>
      </c>
      <c r="J7" s="531"/>
      <c r="K7" s="553" t="s">
        <v>6596</v>
      </c>
      <c r="L7" s="554"/>
      <c r="M7" s="554"/>
      <c r="N7" s="554"/>
      <c r="O7" s="554"/>
      <c r="P7" s="557"/>
      <c r="R7" s="579"/>
      <c r="S7" s="579"/>
      <c r="T7" s="579"/>
      <c r="U7" s="634"/>
      <c r="V7" s="635"/>
      <c r="W7" s="14"/>
      <c r="X7" s="14"/>
      <c r="Y7" s="14"/>
      <c r="Z7" s="14"/>
      <c r="AA7" s="15"/>
      <c r="AB7" s="14"/>
      <c r="AC7" s="1"/>
      <c r="AD7" s="1"/>
    </row>
    <row r="8" spans="1:30" ht="6" customHeight="1">
      <c r="A8" s="10"/>
      <c r="B8" s="529"/>
      <c r="C8" s="524"/>
      <c r="D8" s="524"/>
      <c r="E8" s="530"/>
      <c r="F8" s="12"/>
      <c r="G8" s="12"/>
      <c r="H8" s="12"/>
      <c r="I8" s="529"/>
      <c r="J8" s="531"/>
      <c r="K8" s="529"/>
      <c r="L8" s="529"/>
      <c r="M8" s="529"/>
      <c r="N8" s="529"/>
      <c r="O8" s="529"/>
      <c r="P8" s="529"/>
      <c r="R8" s="529"/>
      <c r="S8" s="529"/>
      <c r="T8" s="529"/>
      <c r="U8" s="1"/>
      <c r="V8" s="1"/>
      <c r="W8" s="1"/>
      <c r="X8" s="1"/>
      <c r="Y8" s="1"/>
      <c r="Z8" s="1"/>
      <c r="AA8" s="1"/>
      <c r="AB8" s="1"/>
      <c r="AC8" s="1"/>
      <c r="AD8" s="1"/>
    </row>
    <row r="9" spans="1:30" ht="28.5" customHeight="1">
      <c r="A9" s="10"/>
      <c r="B9" s="580" t="s">
        <v>15</v>
      </c>
      <c r="C9" s="580"/>
      <c r="D9" s="580"/>
      <c r="E9" s="580"/>
      <c r="F9" s="517" t="s">
        <v>6597</v>
      </c>
      <c r="G9" s="12"/>
      <c r="H9" s="12"/>
      <c r="I9" s="529"/>
      <c r="J9" s="531"/>
      <c r="K9" s="529"/>
      <c r="L9" s="529"/>
      <c r="M9" s="529"/>
      <c r="N9" s="529"/>
      <c r="O9" s="529"/>
      <c r="P9" s="529"/>
      <c r="R9" s="636"/>
      <c r="S9" s="636"/>
      <c r="T9" s="636"/>
      <c r="U9" s="634"/>
      <c r="V9" s="635"/>
      <c r="W9" s="15"/>
      <c r="X9" s="15"/>
      <c r="Y9" s="15"/>
      <c r="Z9" s="15"/>
      <c r="AA9" s="15"/>
      <c r="AB9" s="15"/>
      <c r="AC9" s="492"/>
      <c r="AD9" s="1"/>
    </row>
    <row r="10" spans="1:30" ht="26.25" customHeight="1" thickBot="1">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c r="A11" s="17"/>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row>
    <row r="12" spans="1:30" ht="16.5" thickBot="1">
      <c r="A12" s="17"/>
      <c r="B12" s="204"/>
      <c r="C12" s="205"/>
      <c r="D12" s="205"/>
      <c r="E12" s="205"/>
      <c r="F12" s="205"/>
      <c r="G12" s="205"/>
      <c r="H12" s="206"/>
      <c r="I12" s="206"/>
      <c r="J12" s="206"/>
      <c r="K12" s="206"/>
      <c r="L12" s="206"/>
      <c r="M12" s="206"/>
      <c r="N12" s="206"/>
      <c r="O12" s="206"/>
      <c r="P12" s="207"/>
      <c r="Q12" s="208"/>
      <c r="R12" s="209"/>
      <c r="S12" s="209"/>
      <c r="T12" s="496"/>
      <c r="U12" s="644"/>
      <c r="V12" s="644"/>
      <c r="W12" s="644"/>
      <c r="X12" s="644"/>
      <c r="Y12" s="644"/>
      <c r="Z12" s="644"/>
      <c r="AA12" s="210"/>
    </row>
    <row r="13" spans="1:30" ht="72" customHeight="1" thickBot="1">
      <c r="A13" s="17"/>
      <c r="B13" s="211"/>
      <c r="C13" s="212"/>
      <c r="D13" s="212"/>
      <c r="E13" s="212"/>
      <c r="F13" s="212"/>
      <c r="G13" s="212"/>
      <c r="H13" s="213"/>
      <c r="I13" s="213"/>
      <c r="J13" s="213"/>
      <c r="K13" s="213"/>
      <c r="L13" s="213"/>
      <c r="M13" s="213"/>
      <c r="N13" s="213"/>
      <c r="O13" s="213"/>
      <c r="P13" s="642" t="s">
        <v>1</v>
      </c>
      <c r="Q13" s="214"/>
      <c r="R13" s="567" t="s">
        <v>6595</v>
      </c>
      <c r="S13" s="568"/>
      <c r="T13" s="569"/>
      <c r="U13" s="14"/>
      <c r="V13" s="14"/>
      <c r="W13" s="14"/>
      <c r="X13" s="14"/>
      <c r="Y13" s="577"/>
      <c r="Z13" s="215"/>
    </row>
    <row r="14" spans="1:30" ht="16.5" thickBot="1">
      <c r="A14" s="17"/>
      <c r="B14" s="211"/>
      <c r="C14" s="639" t="s">
        <v>6589</v>
      </c>
      <c r="D14" s="640"/>
      <c r="E14" s="640"/>
      <c r="F14" s="640"/>
      <c r="G14" s="640"/>
      <c r="H14" s="640"/>
      <c r="I14" s="640"/>
      <c r="J14" s="640"/>
      <c r="K14" s="641"/>
      <c r="L14" s="94"/>
      <c r="M14" s="94"/>
      <c r="N14" s="94"/>
      <c r="O14" s="216"/>
      <c r="P14" s="643"/>
      <c r="Q14" s="217"/>
      <c r="R14" s="570"/>
      <c r="S14" s="571"/>
      <c r="T14" s="572"/>
      <c r="U14" s="14"/>
      <c r="V14" s="14"/>
      <c r="W14" s="14"/>
      <c r="X14" s="14"/>
      <c r="Y14" s="578"/>
      <c r="Z14" s="215"/>
    </row>
    <row r="15" spans="1:30" ht="9" customHeight="1">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c r="A16" s="18"/>
      <c r="B16" s="220"/>
      <c r="C16" s="386">
        <v>1</v>
      </c>
      <c r="D16" s="550" t="s">
        <v>135</v>
      </c>
      <c r="E16" s="550"/>
      <c r="F16" s="550"/>
      <c r="G16" s="551"/>
      <c r="H16" s="387"/>
      <c r="I16" s="520" t="s">
        <v>19</v>
      </c>
      <c r="J16" s="389" t="s">
        <v>20</v>
      </c>
      <c r="K16" s="390" t="s">
        <v>21</v>
      </c>
      <c r="L16" s="95"/>
      <c r="M16" s="95"/>
      <c r="N16" s="95"/>
      <c r="O16" s="221"/>
      <c r="P16" s="382" t="s">
        <v>22</v>
      </c>
      <c r="Q16" s="221"/>
      <c r="R16" s="537"/>
      <c r="S16" s="538"/>
      <c r="T16" s="539"/>
      <c r="U16" s="391"/>
      <c r="V16" s="391"/>
      <c r="W16" s="391"/>
      <c r="X16" s="391"/>
      <c r="Y16" s="392"/>
      <c r="Z16" s="222"/>
    </row>
    <row r="17" spans="1:26" ht="13.15" customHeight="1">
      <c r="A17" s="3"/>
      <c r="B17" s="223"/>
      <c r="C17" s="393"/>
      <c r="D17" s="589"/>
      <c r="E17" s="590"/>
      <c r="F17" s="590"/>
      <c r="G17" s="592"/>
      <c r="H17" s="5"/>
      <c r="I17" s="508"/>
      <c r="J17" s="509"/>
      <c r="K17" s="20"/>
      <c r="L17" s="93" t="b">
        <v>0</v>
      </c>
      <c r="M17" s="6"/>
      <c r="N17" s="6">
        <f>IF(L17,P17,0)</f>
        <v>0</v>
      </c>
      <c r="O17" s="213"/>
      <c r="P17" s="510"/>
      <c r="Q17" s="511"/>
      <c r="R17" s="540"/>
      <c r="S17" s="541"/>
      <c r="T17" s="542"/>
      <c r="U17" s="396" t="b">
        <v>0</v>
      </c>
      <c r="V17" s="397">
        <v>0</v>
      </c>
      <c r="W17" s="398" t="s">
        <v>23</v>
      </c>
      <c r="X17" s="399" t="s">
        <v>23</v>
      </c>
      <c r="Y17" s="21"/>
      <c r="Z17" s="215"/>
    </row>
    <row r="18" spans="1:26" ht="13.15" customHeight="1">
      <c r="A18" s="3"/>
      <c r="B18" s="223"/>
      <c r="C18" s="393"/>
      <c r="D18" s="589"/>
      <c r="E18" s="590"/>
      <c r="F18" s="590"/>
      <c r="G18" s="592"/>
      <c r="H18" s="5"/>
      <c r="I18" s="508"/>
      <c r="J18" s="509"/>
      <c r="K18" s="20"/>
      <c r="L18" s="93" t="b">
        <v>0</v>
      </c>
      <c r="M18" s="6"/>
      <c r="N18" s="6">
        <f>IF(L18,P18,0)</f>
        <v>0</v>
      </c>
      <c r="O18" s="213"/>
      <c r="P18" s="510"/>
      <c r="Q18" s="512"/>
      <c r="R18" s="540"/>
      <c r="S18" s="541"/>
      <c r="T18" s="542"/>
      <c r="U18" s="394" t="b">
        <v>0</v>
      </c>
      <c r="V18" s="395">
        <v>0</v>
      </c>
      <c r="W18" s="400" t="s">
        <v>23</v>
      </c>
      <c r="X18" s="401" t="s">
        <v>23</v>
      </c>
      <c r="Y18" s="21"/>
      <c r="Z18" s="215"/>
    </row>
    <row r="19" spans="1:26" ht="20.25" customHeight="1">
      <c r="A19" s="3"/>
      <c r="B19" s="223"/>
      <c r="C19" s="402"/>
      <c r="D19" s="36"/>
      <c r="E19" s="36"/>
      <c r="F19" s="36"/>
      <c r="G19" s="36"/>
      <c r="H19" s="5"/>
      <c r="I19" s="6"/>
      <c r="J19" s="22"/>
      <c r="K19" s="403"/>
      <c r="L19" s="93"/>
      <c r="M19" s="93"/>
      <c r="N19" s="6"/>
      <c r="O19" s="213"/>
      <c r="P19" s="532">
        <f>SUM(P17:P18)</f>
        <v>0</v>
      </c>
      <c r="Q19" s="225"/>
      <c r="R19" s="543"/>
      <c r="S19" s="544"/>
      <c r="T19" s="545"/>
      <c r="U19" s="394"/>
      <c r="V19" s="111"/>
      <c r="W19" s="112"/>
      <c r="X19" s="112"/>
      <c r="Y19" s="21"/>
      <c r="Z19" s="215"/>
    </row>
    <row r="20" spans="1:26" ht="12.75" customHeight="1">
      <c r="A20" s="26"/>
      <c r="B20" s="226"/>
      <c r="C20" s="559" t="s">
        <v>24</v>
      </c>
      <c r="D20" s="559"/>
      <c r="E20" s="559"/>
      <c r="F20" s="559"/>
      <c r="G20" s="55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c r="A21" s="3"/>
      <c r="B21" s="223"/>
      <c r="C21" s="411">
        <v>2</v>
      </c>
      <c r="D21" s="526" t="s">
        <v>5873</v>
      </c>
      <c r="E21" s="526"/>
      <c r="F21" s="526"/>
      <c r="G21" s="526"/>
      <c r="H21" s="413"/>
      <c r="I21" s="414" t="s">
        <v>19</v>
      </c>
      <c r="J21" s="415" t="s">
        <v>20</v>
      </c>
      <c r="K21" s="416" t="s">
        <v>21</v>
      </c>
      <c r="L21" s="104"/>
      <c r="M21" s="104"/>
      <c r="N21" s="95"/>
      <c r="O21" s="221"/>
      <c r="P21" s="382" t="s">
        <v>22</v>
      </c>
      <c r="Q21" s="231"/>
      <c r="R21" s="537"/>
      <c r="S21" s="538"/>
      <c r="T21" s="539"/>
      <c r="U21" s="59"/>
      <c r="V21" s="417"/>
      <c r="W21" s="418" t="s">
        <v>23</v>
      </c>
      <c r="X21" s="419" t="s">
        <v>23</v>
      </c>
      <c r="Y21" s="8"/>
      <c r="Z21" s="232"/>
    </row>
    <row r="22" spans="1:26" ht="12.6" customHeight="1">
      <c r="A22" s="3"/>
      <c r="B22" s="223"/>
      <c r="C22" s="19"/>
      <c r="D22" s="547"/>
      <c r="E22" s="548"/>
      <c r="F22" s="548"/>
      <c r="G22" s="549"/>
      <c r="H22" s="5"/>
      <c r="I22" s="508"/>
      <c r="J22" s="509"/>
      <c r="K22" s="20"/>
      <c r="L22" s="104" t="b">
        <v>0</v>
      </c>
      <c r="M22" s="93"/>
      <c r="N22" s="6">
        <f t="shared" ref="N22:N24" si="0">IF(L22,P22,0)</f>
        <v>0</v>
      </c>
      <c r="O22" s="213"/>
      <c r="P22" s="510"/>
      <c r="Q22" s="224"/>
      <c r="R22" s="540"/>
      <c r="S22" s="541"/>
      <c r="T22" s="542"/>
      <c r="U22" s="420" t="b">
        <v>0</v>
      </c>
      <c r="V22" s="60">
        <v>0</v>
      </c>
      <c r="W22" s="61" t="s">
        <v>23</v>
      </c>
      <c r="X22" s="340" t="s">
        <v>23</v>
      </c>
      <c r="Y22" s="21"/>
      <c r="Z22" s="232"/>
    </row>
    <row r="23" spans="1:26" ht="12.6" customHeight="1">
      <c r="A23" s="3"/>
      <c r="B23" s="223"/>
      <c r="C23" s="19"/>
      <c r="D23" s="547"/>
      <c r="E23" s="548"/>
      <c r="F23" s="548"/>
      <c r="G23" s="549"/>
      <c r="H23" s="5"/>
      <c r="I23" s="508"/>
      <c r="J23" s="509"/>
      <c r="K23" s="20"/>
      <c r="L23" s="93" t="b">
        <v>1</v>
      </c>
      <c r="M23" s="93"/>
      <c r="N23" s="6">
        <f t="shared" si="0"/>
        <v>0</v>
      </c>
      <c r="O23" s="213"/>
      <c r="P23" s="510"/>
      <c r="Q23" s="224"/>
      <c r="R23" s="540"/>
      <c r="S23" s="541"/>
      <c r="T23" s="542"/>
      <c r="U23" s="100" t="b">
        <v>0</v>
      </c>
      <c r="V23" s="60">
        <v>0</v>
      </c>
      <c r="W23" s="61" t="s">
        <v>23</v>
      </c>
      <c r="X23" s="340" t="s">
        <v>23</v>
      </c>
      <c r="Y23" s="21"/>
      <c r="Z23" s="232"/>
    </row>
    <row r="24" spans="1:26" ht="12.6" customHeight="1">
      <c r="A24" s="3"/>
      <c r="B24" s="223"/>
      <c r="C24" s="19"/>
      <c r="D24" s="547"/>
      <c r="E24" s="548"/>
      <c r="F24" s="548"/>
      <c r="G24" s="549"/>
      <c r="H24" s="5"/>
      <c r="I24" s="508"/>
      <c r="J24" s="509"/>
      <c r="K24" s="20"/>
      <c r="L24" s="93" t="b">
        <v>0</v>
      </c>
      <c r="M24" s="93"/>
      <c r="N24" s="6">
        <f t="shared" si="0"/>
        <v>0</v>
      </c>
      <c r="O24" s="213"/>
      <c r="P24" s="510"/>
      <c r="Q24" s="224"/>
      <c r="R24" s="540"/>
      <c r="S24" s="541"/>
      <c r="T24" s="542"/>
      <c r="U24" s="424" t="b">
        <v>0</v>
      </c>
      <c r="V24" s="421">
        <v>0</v>
      </c>
      <c r="W24" s="422" t="s">
        <v>23</v>
      </c>
      <c r="X24" s="423" t="s">
        <v>23</v>
      </c>
      <c r="Y24" s="21"/>
      <c r="Z24" s="232"/>
    </row>
    <row r="25" spans="1:26" ht="20.25" customHeight="1">
      <c r="A25" s="3"/>
      <c r="B25" s="223"/>
      <c r="C25" s="49"/>
      <c r="D25" s="178"/>
      <c r="E25" s="178"/>
      <c r="F25" s="178"/>
      <c r="G25" s="178"/>
      <c r="H25" s="51"/>
      <c r="I25" s="56"/>
      <c r="J25" s="179"/>
      <c r="K25" s="57"/>
      <c r="L25" s="93"/>
      <c r="M25" s="93"/>
      <c r="N25" s="6"/>
      <c r="O25" s="213"/>
      <c r="P25" s="180">
        <f>SUM(P22:P24)</f>
        <v>0</v>
      </c>
      <c r="Q25" s="224"/>
      <c r="R25" s="543"/>
      <c r="S25" s="544"/>
      <c r="T25" s="545"/>
      <c r="U25" s="59"/>
      <c r="V25" s="15"/>
      <c r="W25" s="21"/>
      <c r="X25" s="21"/>
      <c r="Y25" s="21"/>
      <c r="Z25" s="232"/>
    </row>
    <row r="26" spans="1:26" ht="12.75" customHeight="1">
      <c r="A26" s="26"/>
      <c r="B26" s="226"/>
      <c r="C26" s="559" t="s">
        <v>24</v>
      </c>
      <c r="D26" s="559"/>
      <c r="E26" s="559"/>
      <c r="F26" s="559"/>
      <c r="G26" s="55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c r="A27" s="32"/>
      <c r="B27" s="234"/>
      <c r="C27" s="411">
        <v>3</v>
      </c>
      <c r="D27" s="627" t="s">
        <v>130</v>
      </c>
      <c r="E27" s="627"/>
      <c r="F27" s="627"/>
      <c r="G27" s="627"/>
      <c r="H27" s="413"/>
      <c r="I27" s="414" t="s">
        <v>19</v>
      </c>
      <c r="J27" s="415" t="s">
        <v>20</v>
      </c>
      <c r="K27" s="416"/>
      <c r="L27" s="104"/>
      <c r="M27" s="104"/>
      <c r="N27" s="95"/>
      <c r="O27" s="235"/>
      <c r="P27" s="382" t="s">
        <v>22</v>
      </c>
      <c r="Q27" s="231"/>
      <c r="R27" s="537"/>
      <c r="S27" s="538"/>
      <c r="T27" s="539"/>
      <c r="U27" s="428"/>
      <c r="V27" s="421"/>
      <c r="W27" s="422" t="s">
        <v>23</v>
      </c>
      <c r="X27" s="423" t="s">
        <v>23</v>
      </c>
      <c r="Y27" s="21"/>
      <c r="Z27" s="232"/>
    </row>
    <row r="28" spans="1:26" ht="12.6" customHeight="1">
      <c r="A28" s="3"/>
      <c r="B28" s="223"/>
      <c r="C28" s="19"/>
      <c r="D28" s="547"/>
      <c r="E28" s="548"/>
      <c r="F28" s="548"/>
      <c r="G28" s="549"/>
      <c r="H28" s="5"/>
      <c r="I28" s="508"/>
      <c r="J28" s="509"/>
      <c r="K28" s="20"/>
      <c r="L28" s="93" t="b">
        <v>1</v>
      </c>
      <c r="M28" s="93"/>
      <c r="N28" s="6">
        <f>IF(L28,P28,0)</f>
        <v>0</v>
      </c>
      <c r="O28" s="213"/>
      <c r="P28" s="510"/>
      <c r="Q28" s="224"/>
      <c r="R28" s="540"/>
      <c r="S28" s="541"/>
      <c r="T28" s="542"/>
      <c r="U28" s="420" t="b">
        <v>0</v>
      </c>
      <c r="V28" s="421">
        <v>0</v>
      </c>
      <c r="W28" s="422" t="s">
        <v>23</v>
      </c>
      <c r="X28" s="423"/>
      <c r="Y28" s="21"/>
      <c r="Z28" s="232"/>
    </row>
    <row r="29" spans="1:26" ht="12.6" customHeight="1">
      <c r="A29" s="3"/>
      <c r="B29" s="223"/>
      <c r="C29" s="19"/>
      <c r="D29" s="547"/>
      <c r="E29" s="548"/>
      <c r="F29" s="548"/>
      <c r="G29" s="549"/>
      <c r="H29" s="33"/>
      <c r="I29" s="508"/>
      <c r="J29" s="509"/>
      <c r="K29" s="25"/>
      <c r="L29" s="93" t="b">
        <v>1</v>
      </c>
      <c r="M29" s="93"/>
      <c r="N29" s="6">
        <f>IF(L29,P29,0)</f>
        <v>0</v>
      </c>
      <c r="O29" s="236"/>
      <c r="P29" s="510"/>
      <c r="Q29" s="224"/>
      <c r="R29" s="540"/>
      <c r="S29" s="541"/>
      <c r="T29" s="542"/>
      <c r="U29" s="420" t="b">
        <v>0</v>
      </c>
      <c r="V29" s="421">
        <v>0</v>
      </c>
      <c r="W29" s="422" t="s">
        <v>23</v>
      </c>
      <c r="X29" s="423" t="s">
        <v>23</v>
      </c>
      <c r="Y29" s="21"/>
      <c r="Z29" s="232"/>
    </row>
    <row r="30" spans="1:26" ht="12.6" customHeight="1">
      <c r="A30" s="3"/>
      <c r="B30" s="223"/>
      <c r="C30" s="29"/>
      <c r="D30" s="563"/>
      <c r="E30" s="563"/>
      <c r="F30" s="563"/>
      <c r="G30" s="563"/>
      <c r="H30" s="5"/>
      <c r="I30" s="508"/>
      <c r="J30" s="509"/>
      <c r="K30" s="25"/>
      <c r="L30" s="93" t="b">
        <v>1</v>
      </c>
      <c r="M30" s="93"/>
      <c r="N30" s="6">
        <f>IF(L30,P30,0)</f>
        <v>0</v>
      </c>
      <c r="O30" s="236"/>
      <c r="P30" s="510"/>
      <c r="Q30" s="224"/>
      <c r="R30" s="540"/>
      <c r="S30" s="541"/>
      <c r="T30" s="542"/>
      <c r="U30" s="420" t="b">
        <v>0</v>
      </c>
      <c r="V30" s="421">
        <v>0</v>
      </c>
      <c r="W30" s="422" t="s">
        <v>23</v>
      </c>
      <c r="X30" s="423" t="s">
        <v>23</v>
      </c>
      <c r="Y30" s="21"/>
      <c r="Z30" s="232"/>
    </row>
    <row r="31" spans="1:26" ht="20.25" customHeight="1">
      <c r="A31" s="3"/>
      <c r="B31" s="223"/>
      <c r="C31" s="19"/>
      <c r="D31" s="564"/>
      <c r="E31" s="565"/>
      <c r="F31" s="565"/>
      <c r="G31" s="565"/>
      <c r="H31" s="565"/>
      <c r="I31" s="565"/>
      <c r="J31" s="565"/>
      <c r="K31" s="566"/>
      <c r="L31" s="93"/>
      <c r="M31" s="93"/>
      <c r="N31" s="6"/>
      <c r="O31" s="236"/>
      <c r="P31" s="489">
        <f>SUM(P28:P30)</f>
        <v>0</v>
      </c>
      <c r="Q31" s="224"/>
      <c r="R31" s="543"/>
      <c r="S31" s="544"/>
      <c r="T31" s="545"/>
      <c r="U31" s="101"/>
      <c r="V31" s="15"/>
      <c r="W31" s="21"/>
      <c r="X31" s="21"/>
      <c r="Y31" s="21"/>
      <c r="Z31" s="232"/>
    </row>
    <row r="32" spans="1:26" ht="12.75" customHeight="1">
      <c r="A32" s="26"/>
      <c r="B32" s="226"/>
      <c r="C32" s="560" t="s">
        <v>24</v>
      </c>
      <c r="D32" s="560"/>
      <c r="E32" s="560"/>
      <c r="F32" s="560"/>
      <c r="G32" s="560"/>
      <c r="H32" s="561"/>
      <c r="I32" s="561"/>
      <c r="J32" s="561"/>
      <c r="K32" s="562"/>
      <c r="L32" s="227"/>
      <c r="M32" s="228">
        <f>SUM(M28:M30)</f>
        <v>0</v>
      </c>
      <c r="N32" s="228">
        <f>SUM(N28:N30)</f>
        <v>0</v>
      </c>
      <c r="O32" s="228"/>
      <c r="P32" s="237"/>
      <c r="Q32" s="233"/>
      <c r="R32" s="319"/>
      <c r="S32" s="228"/>
      <c r="T32" s="499"/>
      <c r="U32" s="425"/>
      <c r="V32" s="426"/>
      <c r="W32" s="426" t="s">
        <v>23</v>
      </c>
      <c r="X32" s="427" t="s">
        <v>23</v>
      </c>
      <c r="Y32" s="62"/>
      <c r="Z32" s="230"/>
    </row>
    <row r="33" spans="1:26" ht="30" customHeight="1">
      <c r="A33" s="3"/>
      <c r="B33" s="223"/>
      <c r="C33" s="186">
        <v>4</v>
      </c>
      <c r="D33" s="552" t="s">
        <v>131</v>
      </c>
      <c r="E33" s="552"/>
      <c r="F33" s="552"/>
      <c r="G33" s="552"/>
      <c r="H33" s="113" t="s">
        <v>133</v>
      </c>
      <c r="I33" s="521" t="s">
        <v>132</v>
      </c>
      <c r="J33" s="521" t="s">
        <v>47</v>
      </c>
      <c r="K33" s="114"/>
      <c r="L33" s="104" t="b">
        <v>0</v>
      </c>
      <c r="M33" s="104"/>
      <c r="N33" s="95"/>
      <c r="O33" s="235"/>
      <c r="P33" s="28" t="s">
        <v>22</v>
      </c>
      <c r="Q33" s="231"/>
      <c r="R33" s="537"/>
      <c r="S33" s="538"/>
      <c r="T33" s="539"/>
      <c r="U33" s="101"/>
      <c r="V33" s="15"/>
      <c r="W33" s="21"/>
      <c r="X33" s="21"/>
      <c r="Y33" s="21"/>
      <c r="Z33" s="232"/>
    </row>
    <row r="34" spans="1:26" ht="12.6" customHeight="1">
      <c r="A34" s="3"/>
      <c r="B34" s="223"/>
      <c r="C34" s="19"/>
      <c r="D34" s="547"/>
      <c r="E34" s="548"/>
      <c r="F34" s="548"/>
      <c r="G34" s="549"/>
      <c r="H34" s="508"/>
      <c r="I34" s="513"/>
      <c r="J34" s="509"/>
      <c r="K34" s="20"/>
      <c r="L34" s="93" t="b">
        <v>0</v>
      </c>
      <c r="M34" s="6">
        <f>IF(L34,H34,0)</f>
        <v>0</v>
      </c>
      <c r="N34" s="6">
        <f>IF(L34,P34,0)</f>
        <v>0</v>
      </c>
      <c r="O34" s="213"/>
      <c r="P34" s="510"/>
      <c r="Q34" s="224"/>
      <c r="R34" s="540"/>
      <c r="S34" s="541"/>
      <c r="T34" s="542"/>
      <c r="U34" s="101"/>
      <c r="V34" s="15"/>
      <c r="W34" s="21"/>
      <c r="X34" s="21"/>
      <c r="Y34" s="21"/>
      <c r="Z34" s="232"/>
    </row>
    <row r="35" spans="1:26" ht="12.6" customHeight="1">
      <c r="A35" s="3"/>
      <c r="B35" s="223"/>
      <c r="C35" s="19"/>
      <c r="D35" s="547"/>
      <c r="E35" s="548"/>
      <c r="F35" s="548"/>
      <c r="G35" s="549"/>
      <c r="H35" s="508"/>
      <c r="I35" s="513"/>
      <c r="J35" s="509"/>
      <c r="K35" s="20"/>
      <c r="L35" s="93" t="b">
        <v>1</v>
      </c>
      <c r="M35" s="6">
        <f>IF(L35,H35,0)</f>
        <v>0</v>
      </c>
      <c r="N35" s="6">
        <f>IF(L35,P35,0)</f>
        <v>0</v>
      </c>
      <c r="O35" s="213"/>
      <c r="P35" s="510"/>
      <c r="Q35" s="224"/>
      <c r="R35" s="540"/>
      <c r="S35" s="541"/>
      <c r="T35" s="542"/>
      <c r="U35" s="101"/>
      <c r="V35" s="15"/>
      <c r="W35" s="21"/>
      <c r="X35" s="21"/>
      <c r="Y35" s="21"/>
      <c r="Z35" s="232"/>
    </row>
    <row r="36" spans="1:26" ht="12.6" customHeight="1">
      <c r="A36" s="3"/>
      <c r="B36" s="223"/>
      <c r="C36" s="19"/>
      <c r="D36" s="547"/>
      <c r="E36" s="548"/>
      <c r="F36" s="548"/>
      <c r="G36" s="549"/>
      <c r="H36" s="508"/>
      <c r="I36" s="513"/>
      <c r="J36" s="509"/>
      <c r="K36" s="20"/>
      <c r="L36" s="93" t="b">
        <v>0</v>
      </c>
      <c r="M36" s="6">
        <f>IF(L36,H36,0)</f>
        <v>0</v>
      </c>
      <c r="N36" s="6">
        <f>IF(L36,P36,0)</f>
        <v>0</v>
      </c>
      <c r="O36" s="213"/>
      <c r="P36" s="510"/>
      <c r="Q36" s="224"/>
      <c r="R36" s="540"/>
      <c r="S36" s="541"/>
      <c r="T36" s="542"/>
      <c r="U36" s="101"/>
      <c r="V36" s="15"/>
      <c r="W36" s="21"/>
      <c r="X36" s="21"/>
      <c r="Y36" s="21"/>
      <c r="Z36" s="232"/>
    </row>
    <row r="37" spans="1:26" ht="12.6" customHeight="1">
      <c r="A37" s="3"/>
      <c r="B37" s="223"/>
      <c r="C37" s="19"/>
      <c r="D37" s="547"/>
      <c r="E37" s="548"/>
      <c r="F37" s="548"/>
      <c r="G37" s="549"/>
      <c r="H37" s="508"/>
      <c r="I37" s="513"/>
      <c r="J37" s="509"/>
      <c r="K37" s="20"/>
      <c r="L37" s="93" t="b">
        <v>0</v>
      </c>
      <c r="M37" s="6">
        <f>IF(L37,H37,0)</f>
        <v>0</v>
      </c>
      <c r="N37" s="6">
        <f>IF(L37,P37,0)</f>
        <v>0</v>
      </c>
      <c r="O37" s="213"/>
      <c r="P37" s="510"/>
      <c r="Q37" s="224"/>
      <c r="R37" s="540"/>
      <c r="S37" s="541"/>
      <c r="T37" s="542"/>
      <c r="U37" s="101"/>
      <c r="V37" s="15"/>
      <c r="W37" s="21"/>
      <c r="X37" s="21"/>
      <c r="Y37" s="21"/>
      <c r="Z37" s="232"/>
    </row>
    <row r="38" spans="1:26" ht="17.25" customHeight="1">
      <c r="A38" s="3"/>
      <c r="B38" s="223"/>
      <c r="C38" s="49"/>
      <c r="D38" s="55"/>
      <c r="E38" s="55"/>
      <c r="F38" s="55"/>
      <c r="G38" s="181"/>
      <c r="H38" s="56"/>
      <c r="I38" s="55"/>
      <c r="J38" s="179"/>
      <c r="K38" s="57"/>
      <c r="L38" s="93"/>
      <c r="M38" s="93"/>
      <c r="N38" s="6"/>
      <c r="O38" s="236"/>
      <c r="P38" s="180">
        <f>SUM(P34:P37)</f>
        <v>0</v>
      </c>
      <c r="Q38" s="224"/>
      <c r="R38" s="543"/>
      <c r="S38" s="544"/>
      <c r="T38" s="545"/>
      <c r="U38" s="101"/>
      <c r="V38" s="15"/>
      <c r="W38" s="21"/>
      <c r="X38" s="21"/>
      <c r="Y38" s="21"/>
      <c r="Z38" s="232"/>
    </row>
    <row r="39" spans="1:26" ht="12.75" customHeight="1">
      <c r="A39" s="3"/>
      <c r="B39" s="226"/>
      <c r="C39" s="559" t="s">
        <v>24</v>
      </c>
      <c r="D39" s="559"/>
      <c r="E39" s="559"/>
      <c r="F39" s="559"/>
      <c r="G39" s="55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c r="A40" s="3"/>
      <c r="B40" s="223"/>
      <c r="C40" s="411">
        <v>5</v>
      </c>
      <c r="D40" s="622" t="s">
        <v>25</v>
      </c>
      <c r="E40" s="622"/>
      <c r="F40" s="622"/>
      <c r="G40" s="622"/>
      <c r="H40" s="622"/>
      <c r="I40" s="622"/>
      <c r="J40" s="622"/>
      <c r="K40" s="623"/>
      <c r="L40" s="27"/>
      <c r="M40" s="27"/>
      <c r="N40" s="27"/>
      <c r="O40" s="239"/>
      <c r="P40" s="382" t="s">
        <v>22</v>
      </c>
      <c r="Q40" s="240"/>
      <c r="R40" s="537"/>
      <c r="S40" s="538"/>
      <c r="T40" s="539"/>
      <c r="U40" s="15"/>
      <c r="V40" s="15"/>
      <c r="W40" s="422" t="s">
        <v>23</v>
      </c>
      <c r="X40" s="423" t="s">
        <v>23</v>
      </c>
      <c r="Y40" s="21"/>
      <c r="Z40" s="232"/>
    </row>
    <row r="41" spans="1:26" ht="12.6" customHeight="1">
      <c r="A41" s="3"/>
      <c r="B41" s="223"/>
      <c r="C41" s="34"/>
      <c r="D41" s="624" t="s">
        <v>4666</v>
      </c>
      <c r="E41" s="625"/>
      <c r="F41" s="625"/>
      <c r="G41" s="625"/>
      <c r="H41" s="625"/>
      <c r="I41" s="625"/>
      <c r="J41" s="625"/>
      <c r="K41" s="626"/>
      <c r="L41" s="96"/>
      <c r="M41" s="96"/>
      <c r="N41" s="96"/>
      <c r="O41" s="241"/>
      <c r="P41" s="119"/>
      <c r="Q41" s="242"/>
      <c r="R41" s="540"/>
      <c r="S41" s="541"/>
      <c r="T41" s="542"/>
      <c r="U41" s="8"/>
      <c r="V41" s="8"/>
      <c r="W41" s="8"/>
      <c r="X41" s="8"/>
      <c r="Y41" s="8"/>
      <c r="Z41" s="232"/>
    </row>
    <row r="42" spans="1:26" ht="12.6" customHeight="1">
      <c r="A42" s="3"/>
      <c r="B42" s="223"/>
      <c r="C42" s="34"/>
      <c r="D42" s="624" t="s">
        <v>4667</v>
      </c>
      <c r="E42" s="625"/>
      <c r="F42" s="625"/>
      <c r="G42" s="625"/>
      <c r="H42" s="625"/>
      <c r="I42" s="625"/>
      <c r="J42" s="625"/>
      <c r="K42" s="626"/>
      <c r="L42" s="530"/>
      <c r="M42" s="530"/>
      <c r="N42" s="530"/>
      <c r="O42" s="241"/>
      <c r="P42" s="119"/>
      <c r="Q42" s="242"/>
      <c r="R42" s="540"/>
      <c r="S42" s="541"/>
      <c r="T42" s="542"/>
      <c r="U42" s="8"/>
      <c r="V42" s="8"/>
      <c r="W42" s="8"/>
      <c r="X42" s="8"/>
      <c r="Y42" s="8"/>
      <c r="Z42" s="232"/>
    </row>
    <row r="43" spans="1:26" ht="12.6" customHeight="1">
      <c r="A43" s="3"/>
      <c r="B43" s="223"/>
      <c r="C43" s="34"/>
      <c r="D43" s="628" t="s">
        <v>136</v>
      </c>
      <c r="E43" s="629"/>
      <c r="F43" s="629"/>
      <c r="G43" s="629"/>
      <c r="H43" s="629"/>
      <c r="I43" s="629"/>
      <c r="J43" s="629"/>
      <c r="K43" s="630"/>
      <c r="L43" s="103" t="b">
        <v>1</v>
      </c>
      <c r="M43" s="103"/>
      <c r="N43" s="103"/>
      <c r="O43" s="241"/>
      <c r="P43" s="510"/>
      <c r="Q43" s="514"/>
      <c r="R43" s="540"/>
      <c r="S43" s="541"/>
      <c r="T43" s="542"/>
      <c r="U43" s="8"/>
      <c r="V43" s="8"/>
      <c r="W43" s="8"/>
      <c r="X43" s="8"/>
      <c r="Y43" s="8"/>
      <c r="Z43" s="232"/>
    </row>
    <row r="44" spans="1:26" ht="12.6" customHeight="1">
      <c r="A44" s="3"/>
      <c r="B44" s="223"/>
      <c r="C44" s="34"/>
      <c r="D44" s="628" t="s">
        <v>134</v>
      </c>
      <c r="E44" s="629"/>
      <c r="F44" s="629"/>
      <c r="G44" s="629"/>
      <c r="H44" s="629"/>
      <c r="I44" s="629"/>
      <c r="J44" s="629"/>
      <c r="K44" s="630"/>
      <c r="L44" s="103"/>
      <c r="M44" s="103"/>
      <c r="N44" s="103"/>
      <c r="O44" s="241"/>
      <c r="P44" s="510"/>
      <c r="Q44" s="514"/>
      <c r="R44" s="540"/>
      <c r="S44" s="541"/>
      <c r="T44" s="542"/>
      <c r="U44" s="8"/>
      <c r="V44" s="8"/>
      <c r="W44" s="8"/>
      <c r="X44" s="8"/>
      <c r="Y44" s="8"/>
      <c r="Z44" s="232"/>
    </row>
    <row r="45" spans="1:26" ht="12.6" customHeight="1">
      <c r="A45" s="3"/>
      <c r="B45" s="223"/>
      <c r="C45" s="34"/>
      <c r="D45" s="628" t="s">
        <v>137</v>
      </c>
      <c r="E45" s="629"/>
      <c r="F45" s="629"/>
      <c r="G45" s="629"/>
      <c r="H45" s="629"/>
      <c r="I45" s="629"/>
      <c r="J45" s="629"/>
      <c r="K45" s="630"/>
      <c r="L45" s="97" t="b">
        <v>1</v>
      </c>
      <c r="M45" s="97"/>
      <c r="N45" s="97"/>
      <c r="O45" s="241"/>
      <c r="P45" s="510"/>
      <c r="Q45" s="514"/>
      <c r="R45" s="540"/>
      <c r="S45" s="541"/>
      <c r="T45" s="542"/>
      <c r="U45" s="8"/>
      <c r="V45" s="8"/>
      <c r="W45" s="8"/>
      <c r="X45" s="8"/>
      <c r="Y45" s="8"/>
      <c r="Z45" s="232"/>
    </row>
    <row r="46" spans="1:26" ht="18" hidden="1" customHeight="1">
      <c r="A46" s="3"/>
      <c r="B46" s="223"/>
      <c r="C46" s="34"/>
      <c r="D46" s="631" t="s">
        <v>4100</v>
      </c>
      <c r="E46" s="632"/>
      <c r="F46" s="632"/>
      <c r="G46" s="632"/>
      <c r="H46" s="632"/>
      <c r="I46" s="632"/>
      <c r="J46" s="632"/>
      <c r="K46" s="633"/>
      <c r="L46" s="97"/>
      <c r="M46" s="97"/>
      <c r="N46" s="97"/>
      <c r="O46" s="241"/>
      <c r="P46" s="243"/>
      <c r="Q46" s="224"/>
      <c r="R46" s="540"/>
      <c r="S46" s="541"/>
      <c r="T46" s="542"/>
      <c r="U46" s="8"/>
      <c r="V46" s="8"/>
      <c r="W46" s="8"/>
      <c r="X46" s="8"/>
      <c r="Y46" s="8"/>
      <c r="Z46" s="232"/>
    </row>
    <row r="47" spans="1:26" ht="15.75" customHeight="1">
      <c r="A47" s="3"/>
      <c r="B47" s="223"/>
      <c r="C47" s="19"/>
      <c r="D47" s="35"/>
      <c r="E47" s="36"/>
      <c r="F47" s="36"/>
      <c r="G47" s="36"/>
      <c r="H47" s="36"/>
      <c r="I47" s="36"/>
      <c r="J47" s="30"/>
      <c r="K47" s="31"/>
      <c r="L47" s="5"/>
      <c r="M47" s="5"/>
      <c r="N47" s="5"/>
      <c r="O47" s="213"/>
      <c r="P47" s="534">
        <f>SUM(P41:P45)</f>
        <v>0</v>
      </c>
      <c r="Q47" s="244"/>
      <c r="R47" s="540"/>
      <c r="S47" s="541"/>
      <c r="T47" s="542"/>
      <c r="U47" s="8"/>
      <c r="V47" s="8"/>
      <c r="W47" s="8"/>
      <c r="X47" s="8"/>
      <c r="Y47" s="8"/>
      <c r="Z47" s="232"/>
    </row>
    <row r="48" spans="1:26" ht="12.75" customHeight="1">
      <c r="A48" s="26"/>
      <c r="B48" s="226"/>
      <c r="C48" s="621" t="s">
        <v>24</v>
      </c>
      <c r="D48" s="621"/>
      <c r="E48" s="621"/>
      <c r="F48" s="621"/>
      <c r="G48" s="621"/>
      <c r="H48" s="343"/>
      <c r="I48" s="343"/>
      <c r="J48" s="336"/>
      <c r="K48" s="336"/>
      <c r="L48" s="336"/>
      <c r="M48" s="336"/>
      <c r="N48" s="336"/>
      <c r="O48" s="336"/>
      <c r="P48" s="339"/>
      <c r="Q48" s="246"/>
      <c r="R48" s="319"/>
      <c r="S48" s="355"/>
      <c r="T48" s="500"/>
      <c r="U48" s="344"/>
      <c r="V48" s="344"/>
      <c r="W48" s="344"/>
      <c r="X48" s="344"/>
      <c r="Y48" s="344"/>
      <c r="Z48" s="230"/>
    </row>
    <row r="49" spans="1:26" ht="29.25" customHeight="1">
      <c r="A49" s="3"/>
      <c r="B49" s="223"/>
      <c r="C49" s="411">
        <v>6</v>
      </c>
      <c r="D49" s="526" t="s">
        <v>38</v>
      </c>
      <c r="E49" s="413"/>
      <c r="F49" s="413"/>
      <c r="G49" s="413"/>
      <c r="H49" s="413"/>
      <c r="I49" s="414" t="s">
        <v>132</v>
      </c>
      <c r="J49" s="414" t="s">
        <v>47</v>
      </c>
      <c r="K49" s="416"/>
      <c r="L49" s="429"/>
      <c r="M49" s="429"/>
      <c r="N49" s="429"/>
      <c r="O49" s="430"/>
      <c r="P49" s="382" t="s">
        <v>22</v>
      </c>
      <c r="Q49" s="231"/>
      <c r="R49" s="537"/>
      <c r="S49" s="538"/>
      <c r="T49" s="539"/>
      <c r="U49" s="431"/>
      <c r="V49" s="431"/>
      <c r="W49" s="431"/>
      <c r="X49" s="431"/>
      <c r="Y49" s="431"/>
      <c r="Z49" s="232"/>
    </row>
    <row r="50" spans="1:26" ht="12.6" customHeight="1">
      <c r="A50" s="3"/>
      <c r="B50" s="223"/>
      <c r="C50" s="19"/>
      <c r="D50" s="547"/>
      <c r="E50" s="548"/>
      <c r="F50" s="548"/>
      <c r="G50" s="549"/>
      <c r="H50" s="5"/>
      <c r="I50" s="513"/>
      <c r="J50" s="509"/>
      <c r="K50" s="20"/>
      <c r="L50" s="6"/>
      <c r="M50" s="6"/>
      <c r="N50" s="6"/>
      <c r="O50" s="236"/>
      <c r="P50" s="510"/>
      <c r="Q50" s="224"/>
      <c r="R50" s="540"/>
      <c r="S50" s="541"/>
      <c r="T50" s="542"/>
      <c r="U50" s="8"/>
      <c r="V50" s="8"/>
      <c r="W50" s="8"/>
      <c r="X50" s="8"/>
      <c r="Y50" s="8"/>
      <c r="Z50" s="232"/>
    </row>
    <row r="51" spans="1:26" ht="12.6" customHeight="1">
      <c r="A51" s="3"/>
      <c r="B51" s="223"/>
      <c r="C51" s="19"/>
      <c r="D51" s="547"/>
      <c r="E51" s="548"/>
      <c r="F51" s="548"/>
      <c r="G51" s="549"/>
      <c r="H51" s="5"/>
      <c r="I51" s="513"/>
      <c r="J51" s="509"/>
      <c r="K51" s="20"/>
      <c r="L51" s="6" t="b">
        <v>0</v>
      </c>
      <c r="M51" s="6"/>
      <c r="N51" s="6"/>
      <c r="O51" s="236"/>
      <c r="P51" s="510"/>
      <c r="Q51" s="224"/>
      <c r="R51" s="540"/>
      <c r="S51" s="541"/>
      <c r="T51" s="542"/>
      <c r="U51" s="8"/>
      <c r="V51" s="8"/>
      <c r="W51" s="8" t="s">
        <v>23</v>
      </c>
      <c r="X51" s="8"/>
      <c r="Y51" s="8"/>
      <c r="Z51" s="232"/>
    </row>
    <row r="52" spans="1:26" ht="12.6" customHeight="1">
      <c r="A52" s="3"/>
      <c r="B52" s="223"/>
      <c r="C52" s="19"/>
      <c r="D52" s="547"/>
      <c r="E52" s="548"/>
      <c r="F52" s="548"/>
      <c r="G52" s="549"/>
      <c r="H52" s="5"/>
      <c r="I52" s="513"/>
      <c r="J52" s="509"/>
      <c r="K52" s="20"/>
      <c r="L52" s="6"/>
      <c r="M52" s="6"/>
      <c r="N52" s="6"/>
      <c r="O52" s="236"/>
      <c r="P52" s="510"/>
      <c r="Q52" s="224"/>
      <c r="R52" s="540"/>
      <c r="S52" s="541"/>
      <c r="T52" s="542"/>
      <c r="U52" s="8"/>
      <c r="V52" s="8"/>
      <c r="W52" s="8"/>
      <c r="X52" s="8"/>
      <c r="Y52" s="8"/>
      <c r="Z52" s="232"/>
    </row>
    <row r="53" spans="1:26" ht="12.6" customHeight="1">
      <c r="A53" s="3"/>
      <c r="B53" s="223"/>
      <c r="C53" s="19"/>
      <c r="D53" s="547"/>
      <c r="E53" s="548"/>
      <c r="F53" s="548"/>
      <c r="G53" s="549"/>
      <c r="H53" s="5"/>
      <c r="I53" s="513"/>
      <c r="J53" s="509"/>
      <c r="K53" s="20"/>
      <c r="L53" s="6"/>
      <c r="M53" s="6"/>
      <c r="N53" s="6"/>
      <c r="O53" s="236"/>
      <c r="P53" s="510"/>
      <c r="Q53" s="224"/>
      <c r="R53" s="540"/>
      <c r="S53" s="541"/>
      <c r="T53" s="542"/>
      <c r="U53" s="8"/>
      <c r="V53" s="8"/>
      <c r="W53" s="8"/>
      <c r="X53" s="8"/>
      <c r="Y53" s="8"/>
      <c r="Z53" s="232"/>
    </row>
    <row r="54" spans="1:26" ht="12.6" customHeight="1">
      <c r="A54" s="3"/>
      <c r="B54" s="223"/>
      <c r="C54" s="19"/>
      <c r="D54" s="547"/>
      <c r="E54" s="548"/>
      <c r="F54" s="548"/>
      <c r="G54" s="549"/>
      <c r="H54" s="5"/>
      <c r="I54" s="513"/>
      <c r="J54" s="509"/>
      <c r="K54" s="20"/>
      <c r="L54" s="6"/>
      <c r="M54" s="6"/>
      <c r="N54" s="6"/>
      <c r="O54" s="236"/>
      <c r="P54" s="510"/>
      <c r="Q54" s="224"/>
      <c r="R54" s="540"/>
      <c r="S54" s="541"/>
      <c r="T54" s="542"/>
      <c r="U54" s="8"/>
      <c r="V54" s="8"/>
      <c r="W54" s="8" t="s">
        <v>23</v>
      </c>
      <c r="X54" s="8"/>
      <c r="Y54" s="8"/>
      <c r="Z54" s="232"/>
    </row>
    <row r="55" spans="1:26" ht="12.6" customHeight="1">
      <c r="A55" s="3"/>
      <c r="B55" s="223"/>
      <c r="C55" s="19"/>
      <c r="D55" s="547"/>
      <c r="E55" s="548"/>
      <c r="F55" s="548"/>
      <c r="G55" s="549"/>
      <c r="H55" s="5"/>
      <c r="I55" s="513"/>
      <c r="J55" s="509"/>
      <c r="K55" s="20"/>
      <c r="L55" s="6"/>
      <c r="M55" s="6"/>
      <c r="N55" s="6"/>
      <c r="O55" s="236"/>
      <c r="P55" s="510"/>
      <c r="Q55" s="224"/>
      <c r="R55" s="540"/>
      <c r="S55" s="541"/>
      <c r="T55" s="542"/>
      <c r="U55" s="8"/>
      <c r="V55" s="8"/>
      <c r="W55" s="8" t="s">
        <v>23</v>
      </c>
      <c r="X55" s="8"/>
      <c r="Y55" s="8"/>
      <c r="Z55" s="232"/>
    </row>
    <row r="56" spans="1:26" ht="15.75" customHeight="1">
      <c r="A56" s="3"/>
      <c r="B56" s="223"/>
      <c r="C56" s="49"/>
      <c r="D56" s="50"/>
      <c r="E56" s="51"/>
      <c r="F56" s="51"/>
      <c r="G56" s="51"/>
      <c r="H56" s="51"/>
      <c r="I56" s="51"/>
      <c r="J56" s="51"/>
      <c r="K56" s="52"/>
      <c r="L56" s="5"/>
      <c r="M56" s="5"/>
      <c r="N56" s="5"/>
      <c r="O56" s="213"/>
      <c r="P56" s="535">
        <f>SUM(P50:P55)</f>
        <v>0</v>
      </c>
      <c r="Q56" s="247"/>
      <c r="R56" s="543"/>
      <c r="S56" s="544"/>
      <c r="T56" s="545"/>
      <c r="U56" s="8"/>
      <c r="V56" s="8"/>
      <c r="W56" s="8"/>
      <c r="X56" s="8"/>
      <c r="Y56" s="8"/>
      <c r="Z56" s="232"/>
    </row>
    <row r="57" spans="1:26" ht="12.75" customHeight="1">
      <c r="A57" s="26"/>
      <c r="B57" s="226"/>
      <c r="C57" s="559" t="s">
        <v>24</v>
      </c>
      <c r="D57" s="559"/>
      <c r="E57" s="559"/>
      <c r="F57" s="559"/>
      <c r="G57" s="559"/>
      <c r="H57" s="404"/>
      <c r="I57" s="404"/>
      <c r="J57" s="432"/>
      <c r="K57" s="432"/>
      <c r="L57" s="245"/>
      <c r="M57" s="245"/>
      <c r="N57" s="245"/>
      <c r="O57" s="245"/>
      <c r="P57" s="433"/>
      <c r="Q57" s="246"/>
      <c r="R57" s="319"/>
      <c r="S57" s="246"/>
      <c r="T57" s="501"/>
      <c r="U57" s="43"/>
      <c r="V57" s="43"/>
      <c r="W57" s="43"/>
      <c r="X57" s="43"/>
      <c r="Y57" s="43"/>
      <c r="Z57" s="230"/>
    </row>
    <row r="58" spans="1:26" ht="29.25" customHeight="1">
      <c r="A58" s="37"/>
      <c r="B58" s="248"/>
      <c r="C58" s="411">
        <v>7</v>
      </c>
      <c r="D58" s="526" t="s">
        <v>37</v>
      </c>
      <c r="E58" s="413"/>
      <c r="F58" s="413"/>
      <c r="G58" s="413"/>
      <c r="H58" s="434"/>
      <c r="I58" s="434"/>
      <c r="J58" s="434"/>
      <c r="K58" s="435"/>
      <c r="L58" s="5"/>
      <c r="M58" s="5"/>
      <c r="N58" s="5"/>
      <c r="O58" s="236"/>
      <c r="P58" s="382" t="s">
        <v>22</v>
      </c>
      <c r="Q58" s="231"/>
      <c r="R58" s="537"/>
      <c r="S58" s="538"/>
      <c r="T58" s="539"/>
      <c r="U58" s="8"/>
      <c r="V58" s="8"/>
      <c r="W58" s="8"/>
      <c r="X58" s="8"/>
      <c r="Y58" s="8"/>
      <c r="Z58" s="232"/>
    </row>
    <row r="59" spans="1:26" ht="12.6" customHeight="1">
      <c r="A59" s="37"/>
      <c r="B59" s="248"/>
      <c r="C59" s="19"/>
      <c r="D59" s="589"/>
      <c r="E59" s="590"/>
      <c r="F59" s="590"/>
      <c r="G59" s="590"/>
      <c r="H59" s="591"/>
      <c r="I59" s="591"/>
      <c r="J59" s="592"/>
      <c r="K59" s="31"/>
      <c r="L59" s="5"/>
      <c r="M59" s="5"/>
      <c r="N59" s="5"/>
      <c r="O59" s="236"/>
      <c r="P59" s="510"/>
      <c r="Q59" s="224"/>
      <c r="R59" s="540"/>
      <c r="S59" s="541"/>
      <c r="T59" s="542"/>
      <c r="U59" s="8"/>
      <c r="V59" s="8"/>
      <c r="W59" s="8"/>
      <c r="X59" s="8"/>
      <c r="Y59" s="8"/>
      <c r="Z59" s="232"/>
    </row>
    <row r="60" spans="1:26" ht="12.6" customHeight="1">
      <c r="A60" s="37"/>
      <c r="B60" s="248"/>
      <c r="C60" s="19"/>
      <c r="D60" s="589"/>
      <c r="E60" s="590"/>
      <c r="F60" s="590"/>
      <c r="G60" s="590"/>
      <c r="H60" s="591"/>
      <c r="I60" s="591"/>
      <c r="J60" s="592"/>
      <c r="K60" s="31"/>
      <c r="L60" s="5"/>
      <c r="M60" s="5"/>
      <c r="N60" s="5"/>
      <c r="O60" s="236"/>
      <c r="P60" s="510"/>
      <c r="Q60" s="224"/>
      <c r="R60" s="540"/>
      <c r="S60" s="541"/>
      <c r="T60" s="542"/>
      <c r="U60" s="8"/>
      <c r="V60" s="8"/>
      <c r="W60" s="8"/>
      <c r="X60" s="8"/>
      <c r="Y60" s="8"/>
      <c r="Z60" s="232"/>
    </row>
    <row r="61" spans="1:26" ht="12.6" customHeight="1">
      <c r="A61" s="37"/>
      <c r="B61" s="248"/>
      <c r="C61" s="19"/>
      <c r="D61" s="589"/>
      <c r="E61" s="590"/>
      <c r="F61" s="590"/>
      <c r="G61" s="590"/>
      <c r="H61" s="591"/>
      <c r="I61" s="591"/>
      <c r="J61" s="592"/>
      <c r="K61" s="31"/>
      <c r="L61" s="5"/>
      <c r="M61" s="5"/>
      <c r="N61" s="5"/>
      <c r="O61" s="236"/>
      <c r="P61" s="510"/>
      <c r="Q61" s="224"/>
      <c r="R61" s="540"/>
      <c r="S61" s="541"/>
      <c r="T61" s="542"/>
      <c r="U61" s="8"/>
      <c r="V61" s="8"/>
      <c r="W61" s="8" t="s">
        <v>26</v>
      </c>
      <c r="X61" s="8"/>
      <c r="Y61" s="8"/>
      <c r="Z61" s="232"/>
    </row>
    <row r="62" spans="1:26" ht="12.6" customHeight="1">
      <c r="A62" s="37"/>
      <c r="B62" s="248"/>
      <c r="C62" s="19"/>
      <c r="D62" s="589"/>
      <c r="E62" s="590"/>
      <c r="F62" s="590"/>
      <c r="G62" s="590"/>
      <c r="H62" s="591"/>
      <c r="I62" s="591"/>
      <c r="J62" s="592"/>
      <c r="K62" s="31"/>
      <c r="L62" s="5"/>
      <c r="M62" s="5"/>
      <c r="N62" s="5"/>
      <c r="O62" s="236"/>
      <c r="P62" s="510"/>
      <c r="Q62" s="224"/>
      <c r="R62" s="540"/>
      <c r="S62" s="541"/>
      <c r="T62" s="542"/>
      <c r="U62" s="8"/>
      <c r="V62" s="8"/>
      <c r="W62" s="8" t="s">
        <v>23</v>
      </c>
      <c r="X62" s="8"/>
      <c r="Y62" s="8"/>
      <c r="Z62" s="232"/>
    </row>
    <row r="63" spans="1:26" ht="17.25" customHeight="1">
      <c r="A63" s="3"/>
      <c r="B63" s="223"/>
      <c r="C63" s="49"/>
      <c r="D63" s="593"/>
      <c r="E63" s="593"/>
      <c r="F63" s="593"/>
      <c r="G63" s="51"/>
      <c r="H63" s="51"/>
      <c r="I63" s="51"/>
      <c r="J63" s="51"/>
      <c r="K63" s="52"/>
      <c r="L63" s="5"/>
      <c r="M63" s="5"/>
      <c r="N63" s="5"/>
      <c r="O63" s="213"/>
      <c r="P63" s="536">
        <f>SUM(P59:P62)</f>
        <v>0</v>
      </c>
      <c r="Q63" s="249"/>
      <c r="R63" s="543"/>
      <c r="S63" s="544"/>
      <c r="T63" s="545"/>
      <c r="U63" s="8"/>
      <c r="V63" s="8"/>
      <c r="W63" s="8"/>
      <c r="X63" s="8"/>
      <c r="Y63" s="8"/>
      <c r="Z63" s="232"/>
    </row>
    <row r="64" spans="1:26" ht="12.75" customHeight="1">
      <c r="A64" s="26"/>
      <c r="B64" s="226"/>
      <c r="C64" s="559" t="s">
        <v>24</v>
      </c>
      <c r="D64" s="559"/>
      <c r="E64" s="559"/>
      <c r="F64" s="559"/>
      <c r="G64" s="559"/>
      <c r="H64" s="404"/>
      <c r="I64" s="404"/>
      <c r="J64" s="432"/>
      <c r="K64" s="432"/>
      <c r="L64" s="245"/>
      <c r="M64" s="245"/>
      <c r="N64" s="245"/>
      <c r="O64" s="245"/>
      <c r="P64" s="433"/>
      <c r="Q64" s="246"/>
      <c r="R64" s="319"/>
      <c r="S64" s="246"/>
      <c r="T64" s="501"/>
      <c r="U64" s="43"/>
      <c r="V64" s="43"/>
      <c r="W64" s="43"/>
      <c r="X64" s="43"/>
      <c r="Y64" s="43"/>
      <c r="Z64" s="230"/>
    </row>
    <row r="65" spans="1:26" ht="30" customHeight="1">
      <c r="A65" s="3"/>
      <c r="B65" s="223"/>
      <c r="C65" s="411">
        <v>8</v>
      </c>
      <c r="D65" s="526" t="s">
        <v>36</v>
      </c>
      <c r="E65" s="413"/>
      <c r="F65" s="413"/>
      <c r="G65" s="413"/>
      <c r="H65" s="413"/>
      <c r="I65" s="413"/>
      <c r="J65" s="413"/>
      <c r="K65" s="435"/>
      <c r="L65" s="5"/>
      <c r="M65" s="5"/>
      <c r="N65" s="5"/>
      <c r="O65" s="236"/>
      <c r="P65" s="382" t="s">
        <v>22</v>
      </c>
      <c r="Q65" s="231"/>
      <c r="R65" s="537"/>
      <c r="S65" s="538"/>
      <c r="T65" s="539"/>
      <c r="U65" s="8"/>
      <c r="V65" s="8"/>
      <c r="W65" s="8"/>
      <c r="X65" s="8"/>
      <c r="Y65" s="8"/>
      <c r="Z65" s="232"/>
    </row>
    <row r="66" spans="1:26" ht="12.6" customHeight="1">
      <c r="A66" s="3"/>
      <c r="B66" s="223"/>
      <c r="C66" s="19"/>
      <c r="D66" s="587"/>
      <c r="E66" s="588"/>
      <c r="F66" s="588"/>
      <c r="G66" s="588"/>
      <c r="H66" s="588"/>
      <c r="I66" s="588"/>
      <c r="J66" s="588"/>
      <c r="K66" s="31"/>
      <c r="L66" s="5"/>
      <c r="M66" s="5"/>
      <c r="N66" s="5"/>
      <c r="O66" s="236"/>
      <c r="P66" s="510"/>
      <c r="Q66" s="224"/>
      <c r="R66" s="540"/>
      <c r="S66" s="541"/>
      <c r="T66" s="542"/>
      <c r="U66" s="8"/>
      <c r="V66" s="8"/>
      <c r="W66" s="8"/>
      <c r="X66" s="8"/>
      <c r="Y66" s="8"/>
      <c r="Z66" s="232"/>
    </row>
    <row r="67" spans="1:26" ht="12.6" customHeight="1">
      <c r="A67" s="3"/>
      <c r="B67" s="223"/>
      <c r="C67" s="19"/>
      <c r="D67" s="587"/>
      <c r="E67" s="588"/>
      <c r="F67" s="588"/>
      <c r="G67" s="588"/>
      <c r="H67" s="588"/>
      <c r="I67" s="588"/>
      <c r="J67" s="588"/>
      <c r="K67" s="31"/>
      <c r="L67" s="5"/>
      <c r="M67" s="5"/>
      <c r="N67" s="5"/>
      <c r="O67" s="236"/>
      <c r="P67" s="510"/>
      <c r="Q67" s="224"/>
      <c r="R67" s="540"/>
      <c r="S67" s="541"/>
      <c r="T67" s="542"/>
      <c r="U67" s="8"/>
      <c r="V67" s="8"/>
      <c r="W67" s="8"/>
      <c r="X67" s="8"/>
      <c r="Y67" s="8"/>
      <c r="Z67" s="232"/>
    </row>
    <row r="68" spans="1:26" ht="12.6" customHeight="1">
      <c r="A68" s="3"/>
      <c r="B68" s="223"/>
      <c r="C68" s="19"/>
      <c r="D68" s="587"/>
      <c r="E68" s="588"/>
      <c r="F68" s="588"/>
      <c r="G68" s="588"/>
      <c r="H68" s="588"/>
      <c r="I68" s="588"/>
      <c r="J68" s="588"/>
      <c r="K68" s="31"/>
      <c r="L68" s="5"/>
      <c r="M68" s="5"/>
      <c r="N68" s="5"/>
      <c r="O68" s="236"/>
      <c r="P68" s="510"/>
      <c r="Q68" s="224"/>
      <c r="R68" s="540"/>
      <c r="S68" s="541"/>
      <c r="T68" s="542"/>
      <c r="U68" s="8"/>
      <c r="V68" s="8"/>
      <c r="W68" s="8"/>
      <c r="X68" s="8"/>
      <c r="Y68" s="8"/>
      <c r="Z68" s="232"/>
    </row>
    <row r="69" spans="1:26" ht="12.6" customHeight="1">
      <c r="A69" s="3"/>
      <c r="B69" s="223"/>
      <c r="C69" s="19"/>
      <c r="D69" s="587"/>
      <c r="E69" s="588"/>
      <c r="F69" s="588"/>
      <c r="G69" s="588"/>
      <c r="H69" s="588"/>
      <c r="I69" s="588"/>
      <c r="J69" s="588"/>
      <c r="K69" s="31"/>
      <c r="L69" s="5"/>
      <c r="M69" s="5"/>
      <c r="N69" s="5"/>
      <c r="O69" s="236"/>
      <c r="P69" s="510"/>
      <c r="Q69" s="224"/>
      <c r="R69" s="540"/>
      <c r="S69" s="541"/>
      <c r="T69" s="542"/>
      <c r="U69" s="8"/>
      <c r="V69" s="8"/>
      <c r="W69" s="8"/>
      <c r="X69" s="8"/>
      <c r="Y69" s="8"/>
      <c r="Z69" s="232"/>
    </row>
    <row r="70" spans="1:26" ht="18" customHeight="1">
      <c r="A70" s="3"/>
      <c r="B70" s="223"/>
      <c r="C70" s="49"/>
      <c r="D70" s="51"/>
      <c r="E70" s="51"/>
      <c r="F70" s="51"/>
      <c r="G70" s="51"/>
      <c r="H70" s="51"/>
      <c r="I70" s="51"/>
      <c r="J70" s="51"/>
      <c r="K70" s="52"/>
      <c r="L70" s="5"/>
      <c r="M70" s="5"/>
      <c r="N70" s="5"/>
      <c r="O70" s="213"/>
      <c r="P70" s="533">
        <f>SUM(P66:P69)</f>
        <v>0</v>
      </c>
      <c r="Q70" s="213"/>
      <c r="R70" s="543"/>
      <c r="S70" s="544"/>
      <c r="T70" s="545"/>
      <c r="U70" s="8"/>
      <c r="V70" s="8"/>
      <c r="W70" s="8"/>
      <c r="X70" s="8"/>
      <c r="Y70" s="8"/>
      <c r="Z70" s="232"/>
    </row>
    <row r="71" spans="1:26" ht="12.75" customHeight="1">
      <c r="A71" s="26"/>
      <c r="B71" s="226"/>
      <c r="C71" s="559" t="s">
        <v>24</v>
      </c>
      <c r="D71" s="559"/>
      <c r="E71" s="559"/>
      <c r="F71" s="559"/>
      <c r="G71" s="559"/>
      <c r="H71" s="404"/>
      <c r="I71" s="404"/>
      <c r="J71" s="432"/>
      <c r="K71" s="432"/>
      <c r="L71" s="245"/>
      <c r="M71" s="245"/>
      <c r="N71" s="245"/>
      <c r="O71" s="245"/>
      <c r="P71" s="433"/>
      <c r="Q71" s="246"/>
      <c r="R71" s="319"/>
      <c r="S71" s="246"/>
      <c r="T71" s="501"/>
      <c r="U71" s="43"/>
      <c r="V71" s="43"/>
      <c r="W71" s="43"/>
      <c r="X71" s="43"/>
      <c r="Y71" s="43"/>
      <c r="Z71" s="230"/>
    </row>
    <row r="72" spans="1:26" ht="30" customHeight="1">
      <c r="A72" s="3"/>
      <c r="B72" s="223"/>
      <c r="C72" s="411">
        <v>9</v>
      </c>
      <c r="D72" s="525" t="s">
        <v>28</v>
      </c>
      <c r="E72" s="437"/>
      <c r="F72" s="437"/>
      <c r="G72" s="437"/>
      <c r="H72" s="434"/>
      <c r="I72" s="438"/>
      <c r="J72" s="439"/>
      <c r="K72" s="435"/>
      <c r="L72" s="5"/>
      <c r="M72" s="5"/>
      <c r="N72" s="5"/>
      <c r="O72" s="236"/>
      <c r="P72" s="382" t="s">
        <v>22</v>
      </c>
      <c r="Q72" s="231"/>
      <c r="R72" s="537"/>
      <c r="S72" s="538"/>
      <c r="T72" s="539"/>
      <c r="U72" s="8"/>
      <c r="V72" s="8"/>
      <c r="W72" s="8"/>
      <c r="X72" s="8"/>
      <c r="Y72" s="8"/>
      <c r="Z72" s="232"/>
    </row>
    <row r="73" spans="1:26" s="191" customFormat="1" ht="12.6" customHeight="1">
      <c r="A73" s="109"/>
      <c r="B73" s="250"/>
      <c r="C73" s="108"/>
      <c r="D73" s="587"/>
      <c r="E73" s="588"/>
      <c r="F73" s="588"/>
      <c r="G73" s="588"/>
      <c r="H73" s="588"/>
      <c r="I73" s="588"/>
      <c r="J73" s="588"/>
      <c r="K73" s="42"/>
      <c r="L73" s="30"/>
      <c r="M73" s="30"/>
      <c r="N73" s="30"/>
      <c r="O73" s="251"/>
      <c r="P73" s="510"/>
      <c r="Q73" s="252"/>
      <c r="R73" s="540"/>
      <c r="S73" s="541"/>
      <c r="T73" s="542"/>
      <c r="U73" s="110"/>
      <c r="V73" s="110"/>
      <c r="W73" s="110"/>
      <c r="X73" s="110"/>
      <c r="Y73" s="110"/>
      <c r="Z73" s="253"/>
    </row>
    <row r="74" spans="1:26" s="191" customFormat="1" ht="12.6" customHeight="1">
      <c r="A74" s="109"/>
      <c r="B74" s="250"/>
      <c r="C74" s="108"/>
      <c r="D74" s="587"/>
      <c r="E74" s="588"/>
      <c r="F74" s="588"/>
      <c r="G74" s="588"/>
      <c r="H74" s="588"/>
      <c r="I74" s="588"/>
      <c r="J74" s="588"/>
      <c r="K74" s="42"/>
      <c r="L74" s="30"/>
      <c r="M74" s="30"/>
      <c r="N74" s="30"/>
      <c r="O74" s="251"/>
      <c r="P74" s="510"/>
      <c r="Q74" s="252"/>
      <c r="R74" s="540"/>
      <c r="S74" s="541"/>
      <c r="T74" s="542"/>
      <c r="U74" s="110"/>
      <c r="V74" s="110"/>
      <c r="W74" s="110"/>
      <c r="X74" s="110"/>
      <c r="Y74" s="110"/>
      <c r="Z74" s="253"/>
    </row>
    <row r="75" spans="1:26" s="191" customFormat="1" ht="12.6" customHeight="1">
      <c r="A75" s="109"/>
      <c r="B75" s="250"/>
      <c r="C75" s="108"/>
      <c r="D75" s="587"/>
      <c r="E75" s="588"/>
      <c r="F75" s="588"/>
      <c r="G75" s="588"/>
      <c r="H75" s="588"/>
      <c r="I75" s="588"/>
      <c r="J75" s="588"/>
      <c r="K75" s="42"/>
      <c r="L75" s="30"/>
      <c r="M75" s="30"/>
      <c r="N75" s="30"/>
      <c r="O75" s="251"/>
      <c r="P75" s="510"/>
      <c r="Q75" s="252"/>
      <c r="R75" s="540"/>
      <c r="S75" s="541"/>
      <c r="T75" s="542"/>
      <c r="U75" s="110"/>
      <c r="V75" s="110"/>
      <c r="W75" s="110"/>
      <c r="X75" s="110"/>
      <c r="Y75" s="110"/>
      <c r="Z75" s="253"/>
    </row>
    <row r="76" spans="1:26" s="191" customFormat="1" ht="12.6" customHeight="1">
      <c r="A76" s="109"/>
      <c r="B76" s="250"/>
      <c r="C76" s="108"/>
      <c r="D76" s="587"/>
      <c r="E76" s="588"/>
      <c r="F76" s="588"/>
      <c r="G76" s="588"/>
      <c r="H76" s="588"/>
      <c r="I76" s="588"/>
      <c r="J76" s="588"/>
      <c r="K76" s="42"/>
      <c r="L76" s="30"/>
      <c r="M76" s="30"/>
      <c r="N76" s="30"/>
      <c r="O76" s="251"/>
      <c r="P76" s="510"/>
      <c r="Q76" s="252"/>
      <c r="R76" s="540"/>
      <c r="S76" s="541"/>
      <c r="T76" s="542"/>
      <c r="U76" s="110"/>
      <c r="V76" s="110"/>
      <c r="W76" s="110"/>
      <c r="X76" s="110"/>
      <c r="Y76" s="110"/>
      <c r="Z76" s="253"/>
    </row>
    <row r="77" spans="1:26" ht="16.5" customHeight="1">
      <c r="A77" s="3"/>
      <c r="B77" s="223"/>
      <c r="C77" s="49"/>
      <c r="D77" s="51"/>
      <c r="E77" s="51"/>
      <c r="F77" s="51"/>
      <c r="G77" s="51"/>
      <c r="H77" s="51"/>
      <c r="I77" s="53"/>
      <c r="J77" s="53"/>
      <c r="K77" s="52"/>
      <c r="L77" s="5"/>
      <c r="M77" s="5"/>
      <c r="N77" s="5"/>
      <c r="O77" s="213"/>
      <c r="P77" s="533">
        <f>SUM(P73:P76)</f>
        <v>0</v>
      </c>
      <c r="Q77" s="213"/>
      <c r="R77" s="543"/>
      <c r="S77" s="544"/>
      <c r="T77" s="545"/>
      <c r="U77" s="8"/>
      <c r="V77" s="8"/>
      <c r="W77" s="8"/>
      <c r="X77" s="8"/>
      <c r="Y77" s="8"/>
      <c r="Z77" s="232"/>
    </row>
    <row r="78" spans="1:26" ht="12.75" customHeight="1">
      <c r="A78" s="26"/>
      <c r="B78" s="226"/>
      <c r="C78" s="559" t="s">
        <v>24</v>
      </c>
      <c r="D78" s="559"/>
      <c r="E78" s="559"/>
      <c r="F78" s="559"/>
      <c r="G78" s="559"/>
      <c r="H78" s="404"/>
      <c r="I78" s="404"/>
      <c r="J78" s="432"/>
      <c r="K78" s="432"/>
      <c r="L78" s="245"/>
      <c r="M78" s="245"/>
      <c r="N78" s="245"/>
      <c r="O78" s="245"/>
      <c r="P78" s="433"/>
      <c r="Q78" s="246"/>
      <c r="R78" s="319"/>
      <c r="S78" s="254"/>
      <c r="T78" s="502"/>
      <c r="U78" s="43"/>
      <c r="V78" s="43"/>
      <c r="W78" s="43"/>
      <c r="X78" s="43"/>
      <c r="Y78" s="43"/>
      <c r="Z78" s="230"/>
    </row>
    <row r="79" spans="1:26" ht="15.75" customHeight="1">
      <c r="A79" s="26"/>
      <c r="B79" s="226"/>
      <c r="C79" s="440"/>
      <c r="D79" s="441"/>
      <c r="E79" s="441"/>
      <c r="F79" s="441"/>
      <c r="G79" s="441"/>
      <c r="H79" s="442"/>
      <c r="I79" s="442" t="s">
        <v>5868</v>
      </c>
      <c r="J79" s="443"/>
      <c r="K79" s="444"/>
      <c r="L79" s="92"/>
      <c r="M79" s="92"/>
      <c r="N79" s="92"/>
      <c r="O79" s="255"/>
      <c r="P79" s="58" t="s">
        <v>22</v>
      </c>
      <c r="Q79" s="256"/>
      <c r="R79" s="611" t="s">
        <v>6591</v>
      </c>
      <c r="S79" s="612"/>
      <c r="T79" s="613"/>
      <c r="U79" s="21"/>
      <c r="V79" s="21"/>
      <c r="W79" s="21"/>
      <c r="X79" s="21"/>
      <c r="Y79" s="21"/>
      <c r="Z79" s="257"/>
    </row>
    <row r="80" spans="1:26">
      <c r="A80" s="3"/>
      <c r="B80" s="223"/>
      <c r="C80" s="39">
        <v>10</v>
      </c>
      <c r="D80" s="35" t="s">
        <v>5913</v>
      </c>
      <c r="E80" s="35"/>
      <c r="F80" s="35"/>
      <c r="G80" s="30"/>
      <c r="H80" s="107"/>
      <c r="I80" s="594"/>
      <c r="J80" s="595"/>
      <c r="K80" s="31"/>
      <c r="L80" s="5"/>
      <c r="M80" s="5"/>
      <c r="N80" s="5"/>
      <c r="O80" s="236"/>
      <c r="P80" s="515"/>
      <c r="Q80" s="256"/>
      <c r="R80" s="614"/>
      <c r="S80" s="615"/>
      <c r="T80" s="616"/>
      <c r="U80" s="43"/>
      <c r="V80" s="43"/>
      <c r="W80" s="43"/>
      <c r="X80" s="43"/>
      <c r="Y80" s="43"/>
      <c r="Z80" s="232"/>
    </row>
    <row r="81" spans="1:28" ht="21" customHeight="1">
      <c r="A81" s="3"/>
      <c r="B81" s="223"/>
      <c r="C81" s="40"/>
      <c r="D81" s="5"/>
      <c r="E81" s="5"/>
      <c r="F81" s="5"/>
      <c r="G81" s="5"/>
      <c r="H81" s="5"/>
      <c r="I81" s="38"/>
      <c r="J81" s="38"/>
      <c r="K81" s="31"/>
      <c r="L81" s="5"/>
      <c r="M81" s="5"/>
      <c r="N81" s="5"/>
      <c r="O81" s="236"/>
      <c r="P81" s="23">
        <f>SUM(valTILn10)</f>
        <v>0</v>
      </c>
      <c r="Q81" s="256"/>
      <c r="R81" s="617"/>
      <c r="S81" s="618"/>
      <c r="T81" s="619"/>
      <c r="U81" s="8"/>
      <c r="V81" s="8"/>
      <c r="W81" s="8"/>
      <c r="X81" s="8"/>
      <c r="Y81" s="8"/>
      <c r="Z81" s="232"/>
    </row>
    <row r="82" spans="1:28" ht="12.75" customHeight="1">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c r="A83" s="3"/>
      <c r="B83" s="223"/>
      <c r="C83" s="40"/>
      <c r="D83" s="5"/>
      <c r="E83" s="5"/>
      <c r="F83" s="5"/>
      <c r="G83" s="5"/>
      <c r="H83" s="5"/>
      <c r="I83" s="38"/>
      <c r="J83" s="38"/>
      <c r="K83" s="31"/>
      <c r="L83" s="5"/>
      <c r="M83" s="5"/>
      <c r="N83" s="5"/>
      <c r="O83" s="236"/>
      <c r="P83" s="29"/>
      <c r="Q83" s="256"/>
      <c r="R83" s="602" t="s">
        <v>6594</v>
      </c>
      <c r="S83" s="603"/>
      <c r="T83" s="604"/>
      <c r="U83" s="8"/>
      <c r="V83" s="8"/>
      <c r="W83" s="8"/>
      <c r="X83" s="8"/>
      <c r="Y83" s="8"/>
      <c r="Z83" s="232"/>
    </row>
    <row r="84" spans="1:28" ht="28.5" customHeight="1">
      <c r="A84" s="3"/>
      <c r="B84" s="223"/>
      <c r="C84" s="41">
        <v>11</v>
      </c>
      <c r="D84" s="600" t="s">
        <v>6593</v>
      </c>
      <c r="E84" s="600"/>
      <c r="F84" s="600"/>
      <c r="G84" s="600"/>
      <c r="H84" s="600"/>
      <c r="I84" s="600"/>
      <c r="J84" s="600"/>
      <c r="K84" s="601"/>
      <c r="L84" s="528"/>
      <c r="M84" s="528"/>
      <c r="N84" s="528"/>
      <c r="O84" s="258"/>
      <c r="P84" s="28" t="s">
        <v>22</v>
      </c>
      <c r="Q84" s="231"/>
      <c r="R84" s="605"/>
      <c r="S84" s="606"/>
      <c r="T84" s="607"/>
      <c r="U84" s="8"/>
      <c r="V84" s="8"/>
      <c r="W84" s="8"/>
      <c r="X84" s="8"/>
      <c r="Y84" s="8"/>
      <c r="Z84" s="232"/>
    </row>
    <row r="85" spans="1:28" ht="12.6" customHeight="1">
      <c r="A85" s="3"/>
      <c r="B85" s="223"/>
      <c r="C85" s="19"/>
      <c r="D85" s="598"/>
      <c r="E85" s="598"/>
      <c r="F85" s="598"/>
      <c r="G85" s="598"/>
      <c r="H85" s="599"/>
      <c r="I85" s="599"/>
      <c r="J85" s="599"/>
      <c r="K85" s="42"/>
      <c r="L85" s="30"/>
      <c r="M85" s="30"/>
      <c r="N85" s="30"/>
      <c r="O85" s="251"/>
      <c r="P85" s="522">
        <v>0</v>
      </c>
      <c r="Q85" s="224"/>
      <c r="R85" s="605"/>
      <c r="S85" s="606"/>
      <c r="T85" s="607"/>
      <c r="U85" s="8"/>
      <c r="V85" s="8"/>
      <c r="W85" s="8" t="s">
        <v>23</v>
      </c>
      <c r="X85" s="8"/>
      <c r="Y85" s="8"/>
      <c r="Z85" s="232"/>
    </row>
    <row r="86" spans="1:28" ht="12.6" customHeight="1">
      <c r="A86" s="3"/>
      <c r="B86" s="223"/>
      <c r="C86" s="19"/>
      <c r="D86" s="598"/>
      <c r="E86" s="598"/>
      <c r="F86" s="598"/>
      <c r="G86" s="598"/>
      <c r="H86" s="599"/>
      <c r="I86" s="599"/>
      <c r="J86" s="599"/>
      <c r="K86" s="42"/>
      <c r="L86" s="30"/>
      <c r="M86" s="30"/>
      <c r="N86" s="30"/>
      <c r="O86" s="251"/>
      <c r="P86" s="522">
        <v>0</v>
      </c>
      <c r="Q86" s="224"/>
      <c r="R86" s="605"/>
      <c r="S86" s="606"/>
      <c r="T86" s="607"/>
      <c r="U86" s="8"/>
      <c r="V86" s="8"/>
      <c r="W86" s="8" t="s">
        <v>23</v>
      </c>
      <c r="X86" s="8"/>
      <c r="Y86" s="8"/>
      <c r="Z86" s="232"/>
    </row>
    <row r="87" spans="1:28" ht="12.75" customHeight="1">
      <c r="A87" s="24"/>
      <c r="B87" s="223"/>
      <c r="C87" s="54"/>
      <c r="D87" s="55"/>
      <c r="E87" s="55"/>
      <c r="F87" s="55"/>
      <c r="G87" s="56"/>
      <c r="H87" s="56"/>
      <c r="I87" s="56"/>
      <c r="J87" s="56"/>
      <c r="K87" s="57"/>
      <c r="L87" s="6"/>
      <c r="M87" s="6"/>
      <c r="N87" s="6"/>
      <c r="O87" s="213"/>
      <c r="P87" s="523"/>
      <c r="Q87" s="259"/>
      <c r="R87" s="608"/>
      <c r="S87" s="609"/>
      <c r="T87" s="610"/>
      <c r="U87" s="8"/>
      <c r="V87" s="8"/>
      <c r="W87" s="8"/>
      <c r="X87" s="8"/>
      <c r="Y87" s="8"/>
      <c r="Z87" s="232"/>
    </row>
    <row r="88" spans="1:28" ht="16.5" customHeight="1">
      <c r="A88" s="26"/>
      <c r="B88" s="226"/>
      <c r="C88" s="621" t="s">
        <v>24</v>
      </c>
      <c r="D88" s="621"/>
      <c r="E88" s="621"/>
      <c r="F88" s="621"/>
      <c r="G88" s="621"/>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c r="A90" s="44"/>
      <c r="B90" s="260"/>
      <c r="C90" s="620" t="s">
        <v>35</v>
      </c>
      <c r="D90" s="552"/>
      <c r="E90" s="552"/>
      <c r="F90" s="552"/>
      <c r="G90" s="552"/>
      <c r="H90" s="552"/>
      <c r="I90" s="552"/>
      <c r="J90" s="552"/>
      <c r="K90" s="527"/>
      <c r="L90" s="527"/>
      <c r="M90" s="527"/>
      <c r="N90" s="527"/>
      <c r="O90" s="350"/>
      <c r="P90" s="495">
        <f>P19+P25+P31+P38+P47+P56+P63+P70+P77+P81</f>
        <v>0</v>
      </c>
      <c r="Q90" s="393"/>
      <c r="R90" s="596"/>
      <c r="S90" s="597"/>
      <c r="T90" s="505"/>
      <c r="U90" s="369"/>
      <c r="V90" s="369"/>
      <c r="W90" s="369"/>
      <c r="X90" s="369"/>
      <c r="Y90" s="369"/>
      <c r="Z90" s="232"/>
    </row>
    <row r="91" spans="1:28" ht="6.6" customHeight="1">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c r="A95" s="3"/>
      <c r="B95" s="190"/>
      <c r="C95" s="4"/>
      <c r="D95" s="68"/>
      <c r="E95" s="4"/>
      <c r="F95" s="266"/>
      <c r="G95" s="4"/>
      <c r="H95" s="4"/>
      <c r="I95" s="4"/>
      <c r="J95" s="4"/>
      <c r="K95" s="4"/>
      <c r="L95" s="4"/>
      <c r="M95" s="4"/>
      <c r="N95" s="4"/>
      <c r="O95" s="4"/>
      <c r="P95" s="4"/>
      <c r="Q95" s="4"/>
      <c r="R95" s="4"/>
      <c r="S95" s="5"/>
      <c r="T95" s="585"/>
      <c r="U95" s="586"/>
      <c r="V95" s="4"/>
      <c r="W95" s="7"/>
      <c r="X95" s="7"/>
      <c r="Y95" s="7"/>
      <c r="Z95" s="7"/>
      <c r="AA95" s="8"/>
      <c r="AB95" s="7"/>
    </row>
    <row r="96" spans="1:28">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C88:G88"/>
    <mergeCell ref="C90:J90"/>
    <mergeCell ref="R90:S90"/>
    <mergeCell ref="T95:U95"/>
    <mergeCell ref="C78:G78"/>
    <mergeCell ref="R79:T81"/>
    <mergeCell ref="I80:J80"/>
    <mergeCell ref="R83:T87"/>
    <mergeCell ref="D84:K84"/>
    <mergeCell ref="D85:J85"/>
    <mergeCell ref="D86:J86"/>
    <mergeCell ref="C71:G71"/>
    <mergeCell ref="R72:T77"/>
    <mergeCell ref="D73:J73"/>
    <mergeCell ref="D74:J74"/>
    <mergeCell ref="D75:J75"/>
    <mergeCell ref="D76:J76"/>
    <mergeCell ref="C64:G64"/>
    <mergeCell ref="R65:T70"/>
    <mergeCell ref="D66:J66"/>
    <mergeCell ref="D67:J67"/>
    <mergeCell ref="D68:J68"/>
    <mergeCell ref="D69:J69"/>
    <mergeCell ref="C57:G57"/>
    <mergeCell ref="R58:T63"/>
    <mergeCell ref="D59:J59"/>
    <mergeCell ref="D60:J60"/>
    <mergeCell ref="D61:J61"/>
    <mergeCell ref="D62:J62"/>
    <mergeCell ref="D63:F63"/>
    <mergeCell ref="C48:G48"/>
    <mergeCell ref="R49:T56"/>
    <mergeCell ref="D50:G50"/>
    <mergeCell ref="D51:G51"/>
    <mergeCell ref="D52:G52"/>
    <mergeCell ref="D53:G53"/>
    <mergeCell ref="D54:G54"/>
    <mergeCell ref="D55:G55"/>
    <mergeCell ref="C39:G39"/>
    <mergeCell ref="D40:K40"/>
    <mergeCell ref="R40:T47"/>
    <mergeCell ref="D41:K41"/>
    <mergeCell ref="D42:K42"/>
    <mergeCell ref="D43:K43"/>
    <mergeCell ref="D44:K44"/>
    <mergeCell ref="D45:K45"/>
    <mergeCell ref="D46:K46"/>
    <mergeCell ref="C32:K32"/>
    <mergeCell ref="D33:G33"/>
    <mergeCell ref="R33:T38"/>
    <mergeCell ref="D34:G34"/>
    <mergeCell ref="D35:G35"/>
    <mergeCell ref="D36:G36"/>
    <mergeCell ref="D37:G37"/>
    <mergeCell ref="C26:G26"/>
    <mergeCell ref="D27:G27"/>
    <mergeCell ref="R27:T31"/>
    <mergeCell ref="D28:G28"/>
    <mergeCell ref="D29:G29"/>
    <mergeCell ref="D30:G30"/>
    <mergeCell ref="D31:K31"/>
    <mergeCell ref="R21:T25"/>
    <mergeCell ref="D22:G22"/>
    <mergeCell ref="D23:G23"/>
    <mergeCell ref="D24:G24"/>
    <mergeCell ref="B9:E9"/>
    <mergeCell ref="R9:T9"/>
    <mergeCell ref="D16:G16"/>
    <mergeCell ref="R16:T19"/>
    <mergeCell ref="D17:G17"/>
    <mergeCell ref="D18:G18"/>
    <mergeCell ref="C20:G20"/>
    <mergeCell ref="U9:V9"/>
    <mergeCell ref="B11:AB11"/>
    <mergeCell ref="U12:Z12"/>
    <mergeCell ref="P13:P14"/>
    <mergeCell ref="R13:T14"/>
    <mergeCell ref="Y13:Y14"/>
    <mergeCell ref="C14:K14"/>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0">
    <cfRule type="expression" dxfId="351" priority="176" stopIfTrue="1">
      <formula>AND($P70&gt;0,$J70=0)</formula>
    </cfRule>
  </conditionalFormatting>
  <conditionalFormatting sqref="J73:J76">
    <cfRule type="expression" dxfId="350" priority="175" stopIfTrue="1">
      <formula>AND($P73&gt;0,$J73=0)</formula>
    </cfRule>
  </conditionalFormatting>
  <conditionalFormatting sqref="J74">
    <cfRule type="expression" dxfId="349" priority="174" stopIfTrue="1">
      <formula>AND($P74&gt;0,$J74=0)</formula>
    </cfRule>
  </conditionalFormatting>
  <conditionalFormatting sqref="I17">
    <cfRule type="expression" dxfId="348" priority="173" stopIfTrue="1">
      <formula>AND($P17&gt;0,$I17="")</formula>
    </cfRule>
  </conditionalFormatting>
  <conditionalFormatting sqref="I18">
    <cfRule type="expression" dxfId="347" priority="172" stopIfTrue="1">
      <formula>AND($P18&gt;0,$I18="")</formula>
    </cfRule>
  </conditionalFormatting>
  <conditionalFormatting sqref="I19">
    <cfRule type="expression" dxfId="346" priority="171" stopIfTrue="1">
      <formula>AND($P19&gt;0,$I19="")</formula>
    </cfRule>
  </conditionalFormatting>
  <conditionalFormatting sqref="I21">
    <cfRule type="expression" dxfId="345" priority="170" stopIfTrue="1">
      <formula>AND($P21&gt;0,$I21="")</formula>
    </cfRule>
  </conditionalFormatting>
  <conditionalFormatting sqref="I22">
    <cfRule type="expression" dxfId="344" priority="169" stopIfTrue="1">
      <formula>AND($P22&gt;0,$I22="")</formula>
    </cfRule>
  </conditionalFormatting>
  <conditionalFormatting sqref="I29">
    <cfRule type="expression" dxfId="343" priority="168" stopIfTrue="1">
      <formula>AND($P29&gt;0,$I29="")</formula>
    </cfRule>
  </conditionalFormatting>
  <conditionalFormatting sqref="I30">
    <cfRule type="expression" dxfId="342" priority="167" stopIfTrue="1">
      <formula>AND($P30&gt;0,$I30="")</formula>
    </cfRule>
  </conditionalFormatting>
  <conditionalFormatting sqref="I31">
    <cfRule type="expression" dxfId="341" priority="166" stopIfTrue="1">
      <formula>AND($P31&gt;0,$I31="")</formula>
    </cfRule>
  </conditionalFormatting>
  <conditionalFormatting sqref="I32">
    <cfRule type="expression" dxfId="340" priority="165" stopIfTrue="1">
      <formula>AND($P32&gt;0,$I32="")</formula>
    </cfRule>
  </conditionalFormatting>
  <conditionalFormatting sqref="I33">
    <cfRule type="expression" dxfId="339" priority="164" stopIfTrue="1">
      <formula>AND($P33&gt;0,$I33="")</formula>
    </cfRule>
  </conditionalFormatting>
  <conditionalFormatting sqref="I34">
    <cfRule type="expression" dxfId="338" priority="163" stopIfTrue="1">
      <formula>AND($P34&gt;0,$I34="")</formula>
    </cfRule>
  </conditionalFormatting>
  <conditionalFormatting sqref="I43:I44">
    <cfRule type="expression" dxfId="337" priority="162" stopIfTrue="1">
      <formula>AND($P43&gt;0,$I43="")</formula>
    </cfRule>
  </conditionalFormatting>
  <conditionalFormatting sqref="I45">
    <cfRule type="expression" dxfId="336" priority="161" stopIfTrue="1">
      <formula>AND($P45&gt;0,$I45="")</formula>
    </cfRule>
  </conditionalFormatting>
  <conditionalFormatting sqref="I46">
    <cfRule type="expression" dxfId="335" priority="160" stopIfTrue="1">
      <formula>AND($P46&gt;0,$I46="")</formula>
    </cfRule>
  </conditionalFormatting>
  <conditionalFormatting sqref="I47">
    <cfRule type="expression" dxfId="334" priority="159" stopIfTrue="1">
      <formula>AND($P47&gt;0,$I47="")</formula>
    </cfRule>
  </conditionalFormatting>
  <conditionalFormatting sqref="R79">
    <cfRule type="expression" dxfId="333" priority="158" stopIfTrue="1">
      <formula>AND($P79&gt;0,R79="")</formula>
    </cfRule>
  </conditionalFormatting>
  <conditionalFormatting sqref="R82">
    <cfRule type="expression" dxfId="332" priority="157" stopIfTrue="1">
      <formula>AND($P82&gt;0,R82="")</formula>
    </cfRule>
  </conditionalFormatting>
  <conditionalFormatting sqref="S92">
    <cfRule type="expression" dxfId="331" priority="156" stopIfTrue="1">
      <formula>AND($P92&gt;0,S92="")</formula>
    </cfRule>
  </conditionalFormatting>
  <conditionalFormatting sqref="T96">
    <cfRule type="expression" dxfId="330" priority="155" stopIfTrue="1">
      <formula>AND($P96&gt;0,T96="")</formula>
    </cfRule>
  </conditionalFormatting>
  <conditionalFormatting sqref="T97">
    <cfRule type="expression" dxfId="329" priority="154" stopIfTrue="1">
      <formula>AND($P97&gt;0,T97="")</formula>
    </cfRule>
  </conditionalFormatting>
  <conditionalFormatting sqref="T98">
    <cfRule type="expression" dxfId="328" priority="153" stopIfTrue="1">
      <formula>AND($P98&gt;0,T98="")</formula>
    </cfRule>
  </conditionalFormatting>
  <conditionalFormatting sqref="T99">
    <cfRule type="expression" dxfId="327" priority="152" stopIfTrue="1">
      <formula>AND($P99&gt;0,T99="")</formula>
    </cfRule>
  </conditionalFormatting>
  <conditionalFormatting sqref="T100">
    <cfRule type="expression" dxfId="326" priority="151" stopIfTrue="1">
      <formula>AND($P100&gt;0,T100="")</formula>
    </cfRule>
  </conditionalFormatting>
  <conditionalFormatting sqref="T101">
    <cfRule type="expression" dxfId="325" priority="150" stopIfTrue="1">
      <formula>AND($P101&gt;0,T101="")</formula>
    </cfRule>
  </conditionalFormatting>
  <conditionalFormatting sqref="T102">
    <cfRule type="expression" dxfId="324" priority="149" stopIfTrue="1">
      <formula>AND($P102&gt;0,T102="")</formula>
    </cfRule>
  </conditionalFormatting>
  <conditionalFormatting sqref="T103">
    <cfRule type="expression" dxfId="323" priority="148" stopIfTrue="1">
      <formula>AND($P103&gt;0,T103="")</formula>
    </cfRule>
  </conditionalFormatting>
  <conditionalFormatting sqref="T110">
    <cfRule type="expression" dxfId="322" priority="147" stopIfTrue="1">
      <formula>AND($P110&gt;0,T110="")</formula>
    </cfRule>
  </conditionalFormatting>
  <conditionalFormatting sqref="T111">
    <cfRule type="expression" dxfId="321" priority="146" stopIfTrue="1">
      <formula>AND($P111&gt;0,T111="")</formula>
    </cfRule>
  </conditionalFormatting>
  <conditionalFormatting sqref="I70">
    <cfRule type="expression" dxfId="320" priority="145" stopIfTrue="1">
      <formula>AND($P70&gt;0,$I70="")</formula>
    </cfRule>
  </conditionalFormatting>
  <conditionalFormatting sqref="I73:I76">
    <cfRule type="expression" dxfId="319" priority="144" stopIfTrue="1">
      <formula>AND($P73&gt;0,$I73="")</formula>
    </cfRule>
  </conditionalFormatting>
  <conditionalFormatting sqref="I74">
    <cfRule type="expression" dxfId="318" priority="143" stopIfTrue="1">
      <formula>AND($P74&gt;0,$I74="")</formula>
    </cfRule>
  </conditionalFormatting>
  <conditionalFormatting sqref="D17:G17">
    <cfRule type="expression" dxfId="317" priority="142" stopIfTrue="1">
      <formula>AND($P17&gt;0,$D17="")</formula>
    </cfRule>
  </conditionalFormatting>
  <conditionalFormatting sqref="D18:G18">
    <cfRule type="expression" dxfId="316" priority="141" stopIfTrue="1">
      <formula>AND($P18&gt;0,$D18="")</formula>
    </cfRule>
  </conditionalFormatting>
  <conditionalFormatting sqref="D19:G19">
    <cfRule type="expression" dxfId="315" priority="140" stopIfTrue="1">
      <formula>AND($P19&gt;0,$D19="")</formula>
    </cfRule>
  </conditionalFormatting>
  <conditionalFormatting sqref="D20:G20">
    <cfRule type="expression" dxfId="314" priority="139" stopIfTrue="1">
      <formula>AND($P20&gt;0,$D20="")</formula>
    </cfRule>
  </conditionalFormatting>
  <conditionalFormatting sqref="D21:G21">
    <cfRule type="expression" dxfId="313" priority="138" stopIfTrue="1">
      <formula>AND($P21&gt;0,$D21="")</formula>
    </cfRule>
  </conditionalFormatting>
  <conditionalFormatting sqref="D22:G22">
    <cfRule type="expression" dxfId="312" priority="137" stopIfTrue="1">
      <formula>AND($P22&gt;0,$D22="")</formula>
    </cfRule>
  </conditionalFormatting>
  <conditionalFormatting sqref="D29:G29">
    <cfRule type="expression" dxfId="311" priority="136" stopIfTrue="1">
      <formula>AND($P29&gt;0,$D29="")</formula>
    </cfRule>
  </conditionalFormatting>
  <conditionalFormatting sqref="D30:G30">
    <cfRule type="expression" dxfId="310" priority="135" stopIfTrue="1">
      <formula>AND($P30&gt;0,$D30="")</formula>
    </cfRule>
  </conditionalFormatting>
  <conditionalFormatting sqref="D31:G31">
    <cfRule type="expression" dxfId="309" priority="134" stopIfTrue="1">
      <formula>AND($P31&gt;0,$D31="")</formula>
    </cfRule>
  </conditionalFormatting>
  <conditionalFormatting sqref="D32:G32">
    <cfRule type="expression" dxfId="308" priority="133" stopIfTrue="1">
      <formula>AND($P32&gt;0,$D32="")</formula>
    </cfRule>
  </conditionalFormatting>
  <conditionalFormatting sqref="D33:G33">
    <cfRule type="expression" dxfId="307" priority="132" stopIfTrue="1">
      <formula>AND($P33&gt;0,$D33="")</formula>
    </cfRule>
  </conditionalFormatting>
  <conditionalFormatting sqref="D34:G37">
    <cfRule type="expression" dxfId="306" priority="131" stopIfTrue="1">
      <formula>AND($P34&gt;0,$D34="")</formula>
    </cfRule>
  </conditionalFormatting>
  <conditionalFormatting sqref="D43:G43">
    <cfRule type="expression" dxfId="305" priority="130" stopIfTrue="1">
      <formula>AND($P43&gt;0,$D43="")</formula>
    </cfRule>
  </conditionalFormatting>
  <conditionalFormatting sqref="D44:G44">
    <cfRule type="expression" dxfId="304" priority="129" stopIfTrue="1">
      <formula>AND($P44&gt;0,$D44="")</formula>
    </cfRule>
  </conditionalFormatting>
  <conditionalFormatting sqref="D45:G45">
    <cfRule type="expression" dxfId="303" priority="128" stopIfTrue="1">
      <formula>AND($P45&gt;0,$D45="")</formula>
    </cfRule>
  </conditionalFormatting>
  <conditionalFormatting sqref="D46:G46">
    <cfRule type="expression" dxfId="302" priority="127" stopIfTrue="1">
      <formula>AND($P46&gt;0,$D46="")</formula>
    </cfRule>
  </conditionalFormatting>
  <conditionalFormatting sqref="D47:G47">
    <cfRule type="expression" dxfId="301" priority="126" stopIfTrue="1">
      <formula>AND($P47&gt;0,$D47="")</formula>
    </cfRule>
  </conditionalFormatting>
  <conditionalFormatting sqref="D48:G48">
    <cfRule type="expression" dxfId="300" priority="125" stopIfTrue="1">
      <formula>AND($P48&gt;0,$D48="")</formula>
    </cfRule>
  </conditionalFormatting>
  <conditionalFormatting sqref="D70:G70">
    <cfRule type="expression" dxfId="299" priority="124" stopIfTrue="1">
      <formula>AND($P70&gt;0,$D70="")</formula>
    </cfRule>
  </conditionalFormatting>
  <conditionalFormatting sqref="D71:G71">
    <cfRule type="expression" dxfId="298" priority="123" stopIfTrue="1">
      <formula>AND($P71&gt;0,$D71="")</formula>
    </cfRule>
  </conditionalFormatting>
  <conditionalFormatting sqref="D72:G72">
    <cfRule type="expression" dxfId="297" priority="122" stopIfTrue="1">
      <formula>AND($P72&gt;0,$D72="")</formula>
    </cfRule>
  </conditionalFormatting>
  <conditionalFormatting sqref="D73:G76">
    <cfRule type="expression" dxfId="296" priority="121" stopIfTrue="1">
      <formula>AND($P73&gt;0,$D73="")</formula>
    </cfRule>
  </conditionalFormatting>
  <conditionalFormatting sqref="D74:G74">
    <cfRule type="expression" dxfId="295" priority="120" stopIfTrue="1">
      <formula>AND($P74&gt;0,$D74="")</formula>
    </cfRule>
  </conditionalFormatting>
  <conditionalFormatting sqref="D79:J79">
    <cfRule type="expression" dxfId="294" priority="119" stopIfTrue="1">
      <formula>AND($D79="",$P79&gt;0)</formula>
    </cfRule>
  </conditionalFormatting>
  <conditionalFormatting sqref="D80:J80">
    <cfRule type="expression" dxfId="293" priority="118" stopIfTrue="1">
      <formula>AND($D80="",$P80&gt;0)</formula>
    </cfRule>
  </conditionalFormatting>
  <conditionalFormatting sqref="D81:J83">
    <cfRule type="expression" dxfId="292" priority="117" stopIfTrue="1">
      <formula>AND($D81="",$P81&gt;0)</formula>
    </cfRule>
  </conditionalFormatting>
  <conditionalFormatting sqref="D84:J84">
    <cfRule type="expression" dxfId="291" priority="116" stopIfTrue="1">
      <formula>AND($D84="",$P84&gt;0)</formula>
    </cfRule>
  </conditionalFormatting>
  <conditionalFormatting sqref="D85:J86">
    <cfRule type="expression" dxfId="290" priority="115" stopIfTrue="1">
      <formula>AND($D85="",$P85&gt;0)</formula>
    </cfRule>
  </conditionalFormatting>
  <conditionalFormatting sqref="D86:J86">
    <cfRule type="expression" dxfId="289" priority="114" stopIfTrue="1">
      <formula>AND($D86="",$P86&gt;0)</formula>
    </cfRule>
  </conditionalFormatting>
  <conditionalFormatting sqref="P115">
    <cfRule type="expression" dxfId="288" priority="113" stopIfTrue="1">
      <formula>$P$115&gt;valTIAlloc</formula>
    </cfRule>
  </conditionalFormatting>
  <conditionalFormatting sqref="R115">
    <cfRule type="expression" dxfId="287" priority="112" stopIfTrue="1">
      <formula>valReqReserv&lt;&gt;$R$115</formula>
    </cfRule>
  </conditionalFormatting>
  <conditionalFormatting sqref="J19">
    <cfRule type="expression" dxfId="286" priority="111" stopIfTrue="1">
      <formula>AND($J19="",$P19&gt;0)</formula>
    </cfRule>
  </conditionalFormatting>
  <conditionalFormatting sqref="J21">
    <cfRule type="expression" dxfId="285" priority="110" stopIfTrue="1">
      <formula>AND($J21="",$P21&gt;0)</formula>
    </cfRule>
  </conditionalFormatting>
  <conditionalFormatting sqref="J31">
    <cfRule type="expression" dxfId="284" priority="109" stopIfTrue="1">
      <formula>AND($J31="",$P31&gt;0)</formula>
    </cfRule>
  </conditionalFormatting>
  <conditionalFormatting sqref="J32">
    <cfRule type="expression" dxfId="283" priority="108" stopIfTrue="1">
      <formula>AND($J32="",$P32&gt;0)</formula>
    </cfRule>
  </conditionalFormatting>
  <conditionalFormatting sqref="J33">
    <cfRule type="expression" dxfId="282" priority="107" stopIfTrue="1">
      <formula>AND($J33="",$P33&gt;0)</formula>
    </cfRule>
  </conditionalFormatting>
  <conditionalFormatting sqref="J34">
    <cfRule type="expression" dxfId="281" priority="106" stopIfTrue="1">
      <formula>AND($J34="",$P34&gt;0)</formula>
    </cfRule>
  </conditionalFormatting>
  <conditionalFormatting sqref="J43">
    <cfRule type="expression" dxfId="280" priority="105" stopIfTrue="1">
      <formula>AND($J43="",$P43&gt;0)</formula>
    </cfRule>
  </conditionalFormatting>
  <conditionalFormatting sqref="J44">
    <cfRule type="expression" dxfId="279" priority="104" stopIfTrue="1">
      <formula>AND($J44="",$P44&gt;0)</formula>
    </cfRule>
  </conditionalFormatting>
  <conditionalFormatting sqref="J45">
    <cfRule type="expression" dxfId="278" priority="103" stopIfTrue="1">
      <formula>AND($J45="",$P45&gt;0)</formula>
    </cfRule>
  </conditionalFormatting>
  <conditionalFormatting sqref="J46">
    <cfRule type="expression" dxfId="277" priority="102" stopIfTrue="1">
      <formula>AND($J46="",$P46&gt;0)</formula>
    </cfRule>
  </conditionalFormatting>
  <conditionalFormatting sqref="J47">
    <cfRule type="expression" dxfId="276" priority="101" stopIfTrue="1">
      <formula>AND($J47="",$P47&gt;0)</formula>
    </cfRule>
  </conditionalFormatting>
  <conditionalFormatting sqref="P107">
    <cfRule type="expression" dxfId="275" priority="100" stopIfTrue="1">
      <formula>AND($I$107&lt;&gt;"",$P$107="")</formula>
    </cfRule>
  </conditionalFormatting>
  <conditionalFormatting sqref="I107:J107">
    <cfRule type="expression" dxfId="274" priority="99" stopIfTrue="1">
      <formula>AND($P$107&lt;&gt;"",$I$107="")</formula>
    </cfRule>
  </conditionalFormatting>
  <conditionalFormatting sqref="J25">
    <cfRule type="expression" dxfId="273" priority="98" stopIfTrue="1">
      <formula>AND($P25&gt;0,$J25=0)</formula>
    </cfRule>
  </conditionalFormatting>
  <conditionalFormatting sqref="I23">
    <cfRule type="expression" dxfId="272" priority="97" stopIfTrue="1">
      <formula>AND($P23&gt;0,$I23="")</formula>
    </cfRule>
  </conditionalFormatting>
  <conditionalFormatting sqref="I24">
    <cfRule type="expression" dxfId="271" priority="96" stopIfTrue="1">
      <formula>AND($P24&gt;0,$I24="")</formula>
    </cfRule>
  </conditionalFormatting>
  <conditionalFormatting sqref="I25">
    <cfRule type="expression" dxfId="270" priority="95" stopIfTrue="1">
      <formula>AND($P25&gt;0,$I25="")</formula>
    </cfRule>
  </conditionalFormatting>
  <conditionalFormatting sqref="H25">
    <cfRule type="expression" dxfId="269" priority="94" stopIfTrue="1">
      <formula>AND(P25&gt;0,$H25="")</formula>
    </cfRule>
  </conditionalFormatting>
  <conditionalFormatting sqref="D23:G23">
    <cfRule type="expression" dxfId="268" priority="93" stopIfTrue="1">
      <formula>AND($P23&gt;0,$D23="")</formula>
    </cfRule>
  </conditionalFormatting>
  <conditionalFormatting sqref="D24:G24">
    <cfRule type="expression" dxfId="267" priority="92" stopIfTrue="1">
      <formula>AND($P24&gt;0,$D24="")</formula>
    </cfRule>
  </conditionalFormatting>
  <conditionalFormatting sqref="D25:G25">
    <cfRule type="expression" dxfId="266" priority="91" stopIfTrue="1">
      <formula>AND($P25&gt;0,$D25="")</formula>
    </cfRule>
  </conditionalFormatting>
  <conditionalFormatting sqref="D39:G39">
    <cfRule type="expression" dxfId="265" priority="90" stopIfTrue="1">
      <formula>AND($P39&gt;0,$D39="")</formula>
    </cfRule>
  </conditionalFormatting>
  <conditionalFormatting sqref="J36">
    <cfRule type="expression" dxfId="264" priority="89" stopIfTrue="1">
      <formula>AND($P36&gt;0,$J36=0)</formula>
    </cfRule>
  </conditionalFormatting>
  <conditionalFormatting sqref="J37">
    <cfRule type="expression" dxfId="263" priority="88" stopIfTrue="1">
      <formula>AND($P37&gt;0,$J37=0)</formula>
    </cfRule>
  </conditionalFormatting>
  <conditionalFormatting sqref="J38">
    <cfRule type="expression" dxfId="262" priority="87" stopIfTrue="1">
      <formula>AND($P38&gt;0,$J38=0)</formula>
    </cfRule>
  </conditionalFormatting>
  <conditionalFormatting sqref="I36">
    <cfRule type="expression" dxfId="261" priority="86" stopIfTrue="1">
      <formula>AND($P36&gt;0,$I36="")</formula>
    </cfRule>
  </conditionalFormatting>
  <conditionalFormatting sqref="I37">
    <cfRule type="expression" dxfId="260" priority="85" stopIfTrue="1">
      <formula>AND($P37&gt;0,$I37="")</formula>
    </cfRule>
  </conditionalFormatting>
  <conditionalFormatting sqref="I38">
    <cfRule type="expression" dxfId="259" priority="84" stopIfTrue="1">
      <formula>AND($P38&gt;0,$I38="")</formula>
    </cfRule>
  </conditionalFormatting>
  <conditionalFormatting sqref="H36">
    <cfRule type="expression" dxfId="258" priority="83" stopIfTrue="1">
      <formula>AND(P36&gt;0,$H36="")</formula>
    </cfRule>
  </conditionalFormatting>
  <conditionalFormatting sqref="H37">
    <cfRule type="expression" dxfId="257" priority="82" stopIfTrue="1">
      <formula>AND(P37&gt;0,$H37="")</formula>
    </cfRule>
  </conditionalFormatting>
  <conditionalFormatting sqref="H38">
    <cfRule type="expression" dxfId="256" priority="81" stopIfTrue="1">
      <formula>AND(P38&gt;0,$H38="")</formula>
    </cfRule>
  </conditionalFormatting>
  <conditionalFormatting sqref="D36:G36">
    <cfRule type="expression" dxfId="255" priority="80" stopIfTrue="1">
      <formula>AND($P36&gt;0,$D36="")</formula>
    </cfRule>
  </conditionalFormatting>
  <conditionalFormatting sqref="D37:G37">
    <cfRule type="expression" dxfId="254" priority="79" stopIfTrue="1">
      <formula>AND($P37&gt;0,$D37="")</formula>
    </cfRule>
  </conditionalFormatting>
  <conditionalFormatting sqref="D38:G38">
    <cfRule type="expression" dxfId="253" priority="78" stopIfTrue="1">
      <formula>AND($P38&gt;0,$D38="")</formula>
    </cfRule>
  </conditionalFormatting>
  <conditionalFormatting sqref="J50">
    <cfRule type="expression" dxfId="252" priority="77" stopIfTrue="1">
      <formula>AND($P50&gt;0,$J50=0)</formula>
    </cfRule>
  </conditionalFormatting>
  <conditionalFormatting sqref="J51">
    <cfRule type="expression" dxfId="251" priority="76" stopIfTrue="1">
      <formula>AND($P51&gt;0,$J51=0)</formula>
    </cfRule>
  </conditionalFormatting>
  <conditionalFormatting sqref="J52">
    <cfRule type="expression" dxfId="250" priority="75" stopIfTrue="1">
      <formula>AND($P52&gt;0,$J52=0)</formula>
    </cfRule>
  </conditionalFormatting>
  <conditionalFormatting sqref="J53">
    <cfRule type="expression" dxfId="249" priority="74" stopIfTrue="1">
      <formula>AND($P53&gt;0,$J53=0)</formula>
    </cfRule>
  </conditionalFormatting>
  <conditionalFormatting sqref="J54">
    <cfRule type="expression" dxfId="248" priority="73" stopIfTrue="1">
      <formula>AND($P54&gt;0,$J54=0)</formula>
    </cfRule>
  </conditionalFormatting>
  <conditionalFormatting sqref="I50">
    <cfRule type="expression" dxfId="247" priority="72" stopIfTrue="1">
      <formula>AND($P50&gt;0,$I50="")</formula>
    </cfRule>
  </conditionalFormatting>
  <conditionalFormatting sqref="I51">
    <cfRule type="expression" dxfId="246" priority="71" stopIfTrue="1">
      <formula>AND($P51&gt;0,$I51="")</formula>
    </cfRule>
  </conditionalFormatting>
  <conditionalFormatting sqref="I52">
    <cfRule type="expression" dxfId="245" priority="70" stopIfTrue="1">
      <formula>AND($P52&gt;0,$I52="")</formula>
    </cfRule>
  </conditionalFormatting>
  <conditionalFormatting sqref="I53">
    <cfRule type="expression" dxfId="244" priority="69" stopIfTrue="1">
      <formula>AND($P53&gt;0,$I53="")</formula>
    </cfRule>
  </conditionalFormatting>
  <conditionalFormatting sqref="I54">
    <cfRule type="expression" dxfId="243" priority="68" stopIfTrue="1">
      <formula>AND($P54&gt;0,$I54="")</formula>
    </cfRule>
  </conditionalFormatting>
  <conditionalFormatting sqref="D50:G50">
    <cfRule type="expression" dxfId="242" priority="67" stopIfTrue="1">
      <formula>AND($P50&gt;0,$D50="")</formula>
    </cfRule>
  </conditionalFormatting>
  <conditionalFormatting sqref="D51:G51">
    <cfRule type="expression" dxfId="241" priority="66" stopIfTrue="1">
      <formula>AND($P51&gt;0,$D51="")</formula>
    </cfRule>
  </conditionalFormatting>
  <conditionalFormatting sqref="D52:G52">
    <cfRule type="expression" dxfId="240" priority="65" stopIfTrue="1">
      <formula>AND($P52&gt;0,$D52="")</formula>
    </cfRule>
  </conditionalFormatting>
  <conditionalFormatting sqref="D53:G53">
    <cfRule type="expression" dxfId="239" priority="64" stopIfTrue="1">
      <formula>AND($P53&gt;0,$D53="")</formula>
    </cfRule>
  </conditionalFormatting>
  <conditionalFormatting sqref="D54:G54">
    <cfRule type="expression" dxfId="238" priority="63" stopIfTrue="1">
      <formula>AND($P54&gt;0,$D54="")</formula>
    </cfRule>
  </conditionalFormatting>
  <conditionalFormatting sqref="J50">
    <cfRule type="expression" dxfId="237" priority="62" stopIfTrue="1">
      <formula>AND($P50&gt;0,$J50=0)</formula>
    </cfRule>
  </conditionalFormatting>
  <conditionalFormatting sqref="J51">
    <cfRule type="expression" dxfId="236" priority="61" stopIfTrue="1">
      <formula>AND($P51&gt;0,$J51=0)</formula>
    </cfRule>
  </conditionalFormatting>
  <conditionalFormatting sqref="J52">
    <cfRule type="expression" dxfId="235" priority="60" stopIfTrue="1">
      <formula>AND($P52&gt;0,$J52=0)</formula>
    </cfRule>
  </conditionalFormatting>
  <conditionalFormatting sqref="J53">
    <cfRule type="expression" dxfId="234" priority="59" stopIfTrue="1">
      <formula>AND($P53&gt;0,$J53=0)</formula>
    </cfRule>
  </conditionalFormatting>
  <conditionalFormatting sqref="J54">
    <cfRule type="expression" dxfId="233" priority="58" stopIfTrue="1">
      <formula>AND($P54&gt;0,$J54=0)</formula>
    </cfRule>
  </conditionalFormatting>
  <conditionalFormatting sqref="J55">
    <cfRule type="expression" dxfId="232" priority="57" stopIfTrue="1">
      <formula>AND($P55&gt;0,$J55=0)</formula>
    </cfRule>
  </conditionalFormatting>
  <conditionalFormatting sqref="I28">
    <cfRule type="expression" dxfId="231" priority="56" stopIfTrue="1">
      <formula>AND($P28&gt;0,$I28="")</formula>
    </cfRule>
  </conditionalFormatting>
  <conditionalFormatting sqref="I17">
    <cfRule type="expression" dxfId="230" priority="55" stopIfTrue="1">
      <formula>AND($P17&gt;0,$I17="")</formula>
    </cfRule>
  </conditionalFormatting>
  <conditionalFormatting sqref="I18">
    <cfRule type="expression" dxfId="229" priority="54" stopIfTrue="1">
      <formula>AND($P18&gt;0,$I18="")</formula>
    </cfRule>
  </conditionalFormatting>
  <conditionalFormatting sqref="I22">
    <cfRule type="expression" dxfId="228" priority="53" stopIfTrue="1">
      <formula>AND($P22&gt;0,$I22="")</formula>
    </cfRule>
  </conditionalFormatting>
  <conditionalFormatting sqref="I23">
    <cfRule type="expression" dxfId="227" priority="52" stopIfTrue="1">
      <formula>AND($P23&gt;0,$I23="")</formula>
    </cfRule>
  </conditionalFormatting>
  <conditionalFormatting sqref="I24">
    <cfRule type="expression" dxfId="226" priority="51" stopIfTrue="1">
      <formula>AND($P24&gt;0,$I24="")</formula>
    </cfRule>
  </conditionalFormatting>
  <conditionalFormatting sqref="I29">
    <cfRule type="expression" dxfId="225" priority="50" stopIfTrue="1">
      <formula>AND($P29&gt;0,$I29="")</formula>
    </cfRule>
  </conditionalFormatting>
  <conditionalFormatting sqref="I30">
    <cfRule type="expression" dxfId="224" priority="49" stopIfTrue="1">
      <formula>AND($P30&gt;0,$I30="")</formula>
    </cfRule>
  </conditionalFormatting>
  <conditionalFormatting sqref="I51">
    <cfRule type="expression" dxfId="223" priority="48" stopIfTrue="1">
      <formula>AND($P51&gt;0,$I51="")</formula>
    </cfRule>
  </conditionalFormatting>
  <conditionalFormatting sqref="I52">
    <cfRule type="expression" dxfId="222" priority="47" stopIfTrue="1">
      <formula>AND($P52&gt;0,$I52="")</formula>
    </cfRule>
  </conditionalFormatting>
  <conditionalFormatting sqref="I53">
    <cfRule type="expression" dxfId="221" priority="46" stopIfTrue="1">
      <formula>AND($P53&gt;0,$I53="")</formula>
    </cfRule>
  </conditionalFormatting>
  <conditionalFormatting sqref="I54">
    <cfRule type="expression" dxfId="220" priority="45" stopIfTrue="1">
      <formula>AND($P54&gt;0,$I54="")</formula>
    </cfRule>
  </conditionalFormatting>
  <conditionalFormatting sqref="I55">
    <cfRule type="expression" dxfId="219" priority="44" stopIfTrue="1">
      <formula>AND($P55&gt;0,$I55="")</formula>
    </cfRule>
  </conditionalFormatting>
  <conditionalFormatting sqref="I50">
    <cfRule type="expression" dxfId="218" priority="43" stopIfTrue="1">
      <formula>AND($P50&gt;0,$I50="")</formula>
    </cfRule>
  </conditionalFormatting>
  <conditionalFormatting sqref="D30:D31">
    <cfRule type="expression" dxfId="217" priority="42" stopIfTrue="1">
      <formula>AND($P30&gt;0,$D30="")</formula>
    </cfRule>
  </conditionalFormatting>
  <conditionalFormatting sqref="D17:G17">
    <cfRule type="expression" dxfId="216" priority="41" stopIfTrue="1">
      <formula>AND($P17&gt;0,$D17="")</formula>
    </cfRule>
  </conditionalFormatting>
  <conditionalFormatting sqref="D18:G18">
    <cfRule type="expression" dxfId="215" priority="40" stopIfTrue="1">
      <formula>AND($P18&gt;0,$D18="")</formula>
    </cfRule>
  </conditionalFormatting>
  <conditionalFormatting sqref="D22:G22">
    <cfRule type="expression" dxfId="214" priority="39" stopIfTrue="1">
      <formula>AND($P22&gt;0,$D22="")</formula>
    </cfRule>
  </conditionalFormatting>
  <conditionalFormatting sqref="D23:G23">
    <cfRule type="expression" dxfId="213" priority="38" stopIfTrue="1">
      <formula>AND($P23&gt;0,$D23="")</formula>
    </cfRule>
  </conditionalFormatting>
  <conditionalFormatting sqref="D24:G24">
    <cfRule type="expression" dxfId="212" priority="37" stopIfTrue="1">
      <formula>AND($P24&gt;0,$D24="")</formula>
    </cfRule>
  </conditionalFormatting>
  <conditionalFormatting sqref="D28:G28">
    <cfRule type="expression" dxfId="211" priority="36" stopIfTrue="1">
      <formula>AND($P28&gt;0,$D28="")</formula>
    </cfRule>
  </conditionalFormatting>
  <conditionalFormatting sqref="D29:G29">
    <cfRule type="expression" dxfId="210" priority="35" stopIfTrue="1">
      <formula>AND($P29&gt;0,$D29="")</formula>
    </cfRule>
  </conditionalFormatting>
  <conditionalFormatting sqref="E30:G30">
    <cfRule type="expression" dxfId="209" priority="34" stopIfTrue="1">
      <formula>AND($P30&gt;0,$D30="")</formula>
    </cfRule>
  </conditionalFormatting>
  <conditionalFormatting sqref="D50:G50">
    <cfRule type="expression" dxfId="208" priority="33" stopIfTrue="1">
      <formula>AND($P50&gt;0,$D50="")</formula>
    </cfRule>
  </conditionalFormatting>
  <conditionalFormatting sqref="D51:G51">
    <cfRule type="expression" dxfId="207" priority="32" stopIfTrue="1">
      <formula>AND($P51&gt;0,$D51="")</formula>
    </cfRule>
  </conditionalFormatting>
  <conditionalFormatting sqref="D52:G52">
    <cfRule type="expression" dxfId="206" priority="31" stopIfTrue="1">
      <formula>AND($P52&gt;0,$D52="")</formula>
    </cfRule>
  </conditionalFormatting>
  <conditionalFormatting sqref="D53:G53">
    <cfRule type="expression" dxfId="205" priority="30" stopIfTrue="1">
      <formula>AND($P53&gt;0,$D53="")</formula>
    </cfRule>
  </conditionalFormatting>
  <conditionalFormatting sqref="D54:G54">
    <cfRule type="expression" dxfId="204" priority="29" stopIfTrue="1">
      <formula>AND($P54&gt;0,$D54="")</formula>
    </cfRule>
  </conditionalFormatting>
  <conditionalFormatting sqref="D55:G55">
    <cfRule type="expression" dxfId="203" priority="28" stopIfTrue="1">
      <formula>AND($P55&gt;0,$D55="")</formula>
    </cfRule>
  </conditionalFormatting>
  <conditionalFormatting sqref="D59:J59">
    <cfRule type="expression" dxfId="202" priority="27" stopIfTrue="1">
      <formula>AND($D59="",$P59&gt;0)</formula>
    </cfRule>
  </conditionalFormatting>
  <conditionalFormatting sqref="D60:J60">
    <cfRule type="expression" dxfId="201" priority="26" stopIfTrue="1">
      <formula>AND($D60="",$P60&gt;0)</formula>
    </cfRule>
  </conditionalFormatting>
  <conditionalFormatting sqref="D61:J61">
    <cfRule type="expression" dxfId="200" priority="25" stopIfTrue="1">
      <formula>AND($D61="",$P61&gt;0)</formula>
    </cfRule>
  </conditionalFormatting>
  <conditionalFormatting sqref="D62:J62">
    <cfRule type="expression" dxfId="199" priority="24" stopIfTrue="1">
      <formula>AND($D62="",$P62&gt;0)</formula>
    </cfRule>
  </conditionalFormatting>
  <conditionalFormatting sqref="P80">
    <cfRule type="expression" dxfId="198" priority="23" stopIfTrue="1">
      <formula>AND($I$80&lt;&gt;"",$P$80="")</formula>
    </cfRule>
  </conditionalFormatting>
  <conditionalFormatting sqref="I80:J80">
    <cfRule type="expression" dxfId="197" priority="22" stopIfTrue="1">
      <formula>AND($P$80&lt;&gt;"",$I$80="")</formula>
    </cfRule>
  </conditionalFormatting>
  <conditionalFormatting sqref="J34">
    <cfRule type="expression" dxfId="196" priority="21" stopIfTrue="1">
      <formula>AND($P34&gt;0,$J34=0)</formula>
    </cfRule>
  </conditionalFormatting>
  <conditionalFormatting sqref="J35">
    <cfRule type="expression" dxfId="195" priority="20" stopIfTrue="1">
      <formula>AND($P35&gt;0,$J35=0)</formula>
    </cfRule>
  </conditionalFormatting>
  <conditionalFormatting sqref="J36">
    <cfRule type="expression" dxfId="194" priority="19" stopIfTrue="1">
      <formula>AND($P36&gt;0,$J36=0)</formula>
    </cfRule>
  </conditionalFormatting>
  <conditionalFormatting sqref="J37">
    <cfRule type="expression" dxfId="193" priority="18" stopIfTrue="1">
      <formula>AND($P37&gt;0,$J37=0)</formula>
    </cfRule>
  </conditionalFormatting>
  <conditionalFormatting sqref="I34">
    <cfRule type="expression" dxfId="192" priority="17" stopIfTrue="1">
      <formula>AND($P34&gt;0,$I34="")</formula>
    </cfRule>
  </conditionalFormatting>
  <conditionalFormatting sqref="I35">
    <cfRule type="expression" dxfId="191" priority="16" stopIfTrue="1">
      <formula>AND($P35&gt;0,$I35="")</formula>
    </cfRule>
  </conditionalFormatting>
  <conditionalFormatting sqref="I36">
    <cfRule type="expression" dxfId="190" priority="15" stopIfTrue="1">
      <formula>AND($P36&gt;0,$I36="")</formula>
    </cfRule>
  </conditionalFormatting>
  <conditionalFormatting sqref="I37">
    <cfRule type="expression" dxfId="189" priority="14" stopIfTrue="1">
      <formula>AND($P37&gt;0,$I37="")</formula>
    </cfRule>
  </conditionalFormatting>
  <conditionalFormatting sqref="H34">
    <cfRule type="expression" dxfId="188" priority="13" stopIfTrue="1">
      <formula>AND(P34&gt;0,$H34="")</formula>
    </cfRule>
  </conditionalFormatting>
  <conditionalFormatting sqref="H35">
    <cfRule type="expression" dxfId="187" priority="12" stopIfTrue="1">
      <formula>AND(P35&gt;0,$H35="")</formula>
    </cfRule>
  </conditionalFormatting>
  <conditionalFormatting sqref="H36">
    <cfRule type="expression" dxfId="186" priority="11" stopIfTrue="1">
      <formula>AND(P36&gt;0,$H36="")</formula>
    </cfRule>
  </conditionalFormatting>
  <conditionalFormatting sqref="H37">
    <cfRule type="expression" dxfId="185" priority="10" stopIfTrue="1">
      <formula>AND(P37&gt;0,$H37="")</formula>
    </cfRule>
  </conditionalFormatting>
  <conditionalFormatting sqref="D34:G37">
    <cfRule type="expression" dxfId="184" priority="9" stopIfTrue="1">
      <formula>AND($P34&gt;0,$D34="")</formula>
    </cfRule>
  </conditionalFormatting>
  <conditionalFormatting sqref="D35:G35">
    <cfRule type="expression" dxfId="183" priority="8" stopIfTrue="1">
      <formula>AND($P35&gt;0,$D35="")</formula>
    </cfRule>
  </conditionalFormatting>
  <conditionalFormatting sqref="D36:G36">
    <cfRule type="expression" dxfId="182" priority="7" stopIfTrue="1">
      <formula>AND($P36&gt;0,$D36="")</formula>
    </cfRule>
  </conditionalFormatting>
  <conditionalFormatting sqref="D37:G37">
    <cfRule type="expression" dxfId="181" priority="6" stopIfTrue="1">
      <formula>AND($P37&gt;0,$D37="")</formula>
    </cfRule>
  </conditionalFormatting>
  <conditionalFormatting sqref="P90">
    <cfRule type="expression" dxfId="180" priority="5" stopIfTrue="1">
      <formula>$P$90&lt;&gt;valTIAlloc</formula>
    </cfRule>
  </conditionalFormatting>
  <conditionalFormatting sqref="J17:J18 J22:J24">
    <cfRule type="expression" dxfId="179" priority="3">
      <formula>AND($P17&gt;0,$J17="")</formula>
    </cfRule>
    <cfRule type="expression" dxfId="178" priority="4">
      <formula>AND(J17="","P17&lt;&gt;")</formula>
    </cfRule>
  </conditionalFormatting>
  <conditionalFormatting sqref="J28:J30">
    <cfRule type="expression" dxfId="177" priority="1">
      <formula>AND($P28&gt;0,$J28="")</formula>
    </cfRule>
    <cfRule type="expression" dxfId="176" priority="2">
      <formula>AND(J28="","P17&lt;&gt;")</formula>
    </cfRule>
  </conditionalFormatting>
  <dataValidations count="15">
    <dataValidation type="list" allowBlank="1" showInputMessage="1" showErrorMessage="1" sqref="D17:G18">
      <formula1>lstLn1</formula1>
    </dataValidation>
    <dataValidation type="list" allowBlank="1" showInputMessage="1" showErrorMessage="1" sqref="V7:V9 U9 U7">
      <formula1>"Yes"</formula1>
    </dataValidation>
    <dataValidation type="list" allowBlank="1" showInputMessage="1" showErrorMessage="1" sqref="D22:G24">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43:P45 P22:P24 P28:P30 P34:P37">
      <formula1>0</formula1>
      <formula2>10000000</formula2>
    </dataValidation>
    <dataValidation type="list" allowBlank="1" showInputMessage="1" showErrorMessage="1" sqref="D34:G37">
      <formula1>lstLn4</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28:G30">
      <formula1>lstLn3</formula1>
    </dataValidation>
    <dataValidation type="list" allowBlank="1" showInputMessage="1" showErrorMessage="1" sqref="D85:J86">
      <formula1>Line_11</formula1>
    </dataValidation>
    <dataValidation type="list" allowBlank="1" showInputMessage="1" showErrorMessage="1" sqref="D66:J69">
      <formula1>Line8Travel</formula1>
    </dataValidation>
    <dataValidation type="list" allowBlank="1" showInputMessage="1" showErrorMessage="1" sqref="D73:J76">
      <formula1>Line9OtherCosts</formula1>
    </dataValidation>
    <dataValidation type="list" allowBlank="1" showInputMessage="1" showErrorMessage="1" sqref="J50:J55 J34:J37">
      <formula1>",per hour, per day, flat"</formula1>
    </dataValidation>
    <dataValidation type="list" allowBlank="1" showInputMessage="1" showErrorMessage="1" sqref="D59:J62">
      <formula1>lstLn7</formula1>
    </dataValidation>
    <dataValidation type="list" allowBlank="1" showInputMessage="1" showErrorMessage="1" sqref="D50:G55">
      <formula1>lstLn6</formula1>
    </dataValidation>
    <dataValidation type="whole" allowBlank="1" showInputMessage="1" showErrorMessage="1" error="Please enter a numeric value." sqref="Q28:Q30 Q34:Q38 P38">
      <formula1>0</formula1>
      <formula2>10000000</formula2>
    </dataValidation>
    <dataValidation allowBlank="1" showErrorMessage="1" prompt="_x000a_" sqref="Q40:Q46 P42 P46"/>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worksheet>
</file>

<file path=xl/worksheets/sheet3.xml><?xml version="1.0" encoding="utf-8"?>
<worksheet xmlns="http://schemas.openxmlformats.org/spreadsheetml/2006/main" xmlns:r="http://schemas.openxmlformats.org/officeDocument/2006/relationships">
  <sheetPr>
    <tabColor theme="3" tint="0.39997558519241921"/>
  </sheetPr>
  <dimension ref="A1:AD103"/>
  <sheetViews>
    <sheetView showGridLines="0" zoomScaleNormal="100" workbookViewId="0"/>
  </sheetViews>
  <sheetFormatPr defaultColWidth="9.140625" defaultRowHeight="1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c r="A1" s="3"/>
      <c r="B1" s="3"/>
      <c r="C1" s="4"/>
      <c r="D1" s="4"/>
      <c r="E1" s="4"/>
      <c r="F1" s="4"/>
      <c r="G1" s="4"/>
      <c r="H1" s="4"/>
      <c r="I1" s="4"/>
      <c r="J1" s="4"/>
      <c r="K1" s="4"/>
      <c r="L1" s="4"/>
      <c r="M1" s="4"/>
      <c r="N1" s="4"/>
      <c r="O1" s="4"/>
      <c r="P1" s="4"/>
      <c r="Q1" s="4"/>
      <c r="R1" s="4"/>
      <c r="S1" s="5"/>
      <c r="T1" s="6"/>
      <c r="U1" s="6"/>
      <c r="V1" s="546"/>
      <c r="W1" s="546"/>
      <c r="X1" s="546"/>
      <c r="Y1" s="546"/>
      <c r="Z1" s="546"/>
      <c r="AA1" s="546"/>
      <c r="AB1" s="9"/>
    </row>
    <row r="2" spans="1:30" ht="8.25" customHeight="1">
      <c r="A2" s="10"/>
      <c r="B2" s="10"/>
      <c r="C2" s="558"/>
      <c r="D2" s="558"/>
      <c r="E2" s="558"/>
      <c r="F2" s="558"/>
      <c r="G2" s="558"/>
      <c r="H2" s="558"/>
      <c r="I2" s="558"/>
      <c r="J2" s="558"/>
      <c r="K2" s="558"/>
      <c r="L2" s="558"/>
      <c r="M2" s="558"/>
      <c r="N2" s="558"/>
      <c r="O2" s="558"/>
      <c r="P2" s="558"/>
      <c r="Q2" s="558"/>
      <c r="R2" s="558"/>
      <c r="S2" s="558"/>
      <c r="T2" s="558"/>
      <c r="U2" s="558"/>
      <c r="V2" s="558"/>
      <c r="W2" s="14"/>
      <c r="X2" s="14"/>
      <c r="Y2" s="14"/>
      <c r="Z2" s="14"/>
      <c r="AA2" s="15"/>
      <c r="AB2" s="11"/>
    </row>
    <row r="3" spans="1:30" ht="26.25" customHeight="1">
      <c r="A3" s="10"/>
      <c r="B3" s="579" t="s">
        <v>14</v>
      </c>
      <c r="C3" s="580"/>
      <c r="D3" s="580"/>
      <c r="E3" s="581"/>
      <c r="F3" s="553" t="str">
        <f>'FY18 244 Budget SY'!F3:G3</f>
        <v xml:space="preserve"> </v>
      </c>
      <c r="G3" s="554"/>
      <c r="H3" s="368"/>
      <c r="I3" s="529" t="s">
        <v>6587</v>
      </c>
      <c r="J3" s="531"/>
      <c r="K3" s="555" t="str">
        <f>'FY18 244 Budget SY'!K3:P3</f>
        <v xml:space="preserve"> </v>
      </c>
      <c r="L3" s="555"/>
      <c r="M3" s="555"/>
      <c r="N3" s="555"/>
      <c r="O3" s="555"/>
      <c r="P3" s="555"/>
      <c r="R3" s="46"/>
      <c r="S3" s="46"/>
      <c r="T3" s="529"/>
      <c r="U3" s="573"/>
      <c r="V3" s="574"/>
      <c r="W3" s="14"/>
      <c r="X3" s="14"/>
      <c r="Y3" s="14"/>
      <c r="Z3" s="14"/>
      <c r="AA3" s="15"/>
      <c r="AB3" s="14"/>
      <c r="AC3" s="1"/>
      <c r="AD3" s="1"/>
    </row>
    <row r="4" spans="1:30" ht="7.15" customHeight="1">
      <c r="A4" s="10"/>
      <c r="B4" s="10"/>
      <c r="C4" s="46"/>
      <c r="D4" s="46"/>
      <c r="E4" s="46"/>
      <c r="F4" s="47"/>
      <c r="G4" s="47"/>
      <c r="H4" s="47"/>
      <c r="I4" s="529"/>
      <c r="J4" s="531"/>
      <c r="K4" s="47"/>
      <c r="L4" s="47"/>
      <c r="M4" s="47"/>
      <c r="N4" s="47"/>
      <c r="O4" s="12"/>
      <c r="R4" s="13"/>
      <c r="S4" s="531"/>
      <c r="T4" s="531"/>
      <c r="U4" s="1"/>
      <c r="V4" s="531"/>
      <c r="W4" s="14"/>
      <c r="X4" s="14"/>
      <c r="Y4" s="14"/>
      <c r="Z4" s="14"/>
      <c r="AA4" s="15"/>
      <c r="AB4" s="14"/>
      <c r="AC4" s="1"/>
      <c r="AD4" s="1"/>
    </row>
    <row r="5" spans="1:30" ht="28.5" customHeight="1">
      <c r="A5" s="10"/>
      <c r="B5" s="579" t="s">
        <v>1669</v>
      </c>
      <c r="C5" s="580"/>
      <c r="D5" s="580"/>
      <c r="E5" s="581"/>
      <c r="F5" s="637" t="str">
        <f>'FY18 244 Budget SY'!F5:G5</f>
        <v xml:space="preserve"> </v>
      </c>
      <c r="G5" s="638"/>
      <c r="H5" s="47"/>
      <c r="I5" s="529" t="s">
        <v>16</v>
      </c>
      <c r="J5" s="16"/>
      <c r="K5" s="556">
        <v>244</v>
      </c>
      <c r="L5" s="556"/>
      <c r="M5" s="556"/>
      <c r="N5" s="556"/>
      <c r="O5" s="556"/>
      <c r="P5" s="556"/>
      <c r="R5" s="579"/>
      <c r="S5" s="579"/>
      <c r="T5" s="579"/>
      <c r="U5" s="583"/>
      <c r="V5" s="584"/>
      <c r="W5" s="14"/>
      <c r="X5" s="14"/>
      <c r="Y5" s="14"/>
      <c r="Z5" s="14"/>
      <c r="AA5" s="15"/>
      <c r="AB5" s="14"/>
      <c r="AC5" s="1"/>
      <c r="AD5" s="1"/>
    </row>
    <row r="6" spans="1:30" ht="6.75" customHeight="1">
      <c r="A6" s="10"/>
      <c r="B6" s="10"/>
      <c r="C6" s="12"/>
      <c r="D6" s="12"/>
      <c r="E6" s="12"/>
      <c r="F6" s="12"/>
      <c r="G6" s="12"/>
      <c r="H6" s="12"/>
      <c r="I6" s="529"/>
      <c r="J6" s="16"/>
      <c r="K6" s="48"/>
      <c r="L6" s="12"/>
      <c r="M6" s="12"/>
      <c r="N6" s="12"/>
      <c r="O6" s="12"/>
      <c r="R6" s="13"/>
      <c r="S6" s="349"/>
      <c r="T6" s="349"/>
      <c r="U6" s="1"/>
      <c r="V6" s="531"/>
      <c r="W6" s="14"/>
      <c r="X6" s="14"/>
      <c r="Y6" s="14"/>
      <c r="Z6" s="14"/>
      <c r="AA6" s="15"/>
      <c r="AB6" s="14"/>
      <c r="AC6" s="1"/>
      <c r="AD6" s="1"/>
    </row>
    <row r="7" spans="1:30" ht="28.5" customHeight="1">
      <c r="A7" s="10"/>
      <c r="B7" s="579" t="s">
        <v>6590</v>
      </c>
      <c r="C7" s="582"/>
      <c r="D7" s="582"/>
      <c r="E7" s="582"/>
      <c r="F7" s="645" t="str">
        <f>'FY18 244 Budget SY'!F7:G7</f>
        <v xml:space="preserve"> </v>
      </c>
      <c r="G7" s="646"/>
      <c r="H7" s="12"/>
      <c r="I7" s="529" t="s">
        <v>6588</v>
      </c>
      <c r="J7" s="531"/>
      <c r="K7" s="553" t="s">
        <v>6596</v>
      </c>
      <c r="L7" s="554"/>
      <c r="M7" s="554"/>
      <c r="N7" s="554"/>
      <c r="O7" s="554"/>
      <c r="P7" s="557"/>
      <c r="R7" s="579"/>
      <c r="S7" s="579"/>
      <c r="T7" s="579"/>
      <c r="U7" s="634"/>
      <c r="V7" s="635"/>
      <c r="W7" s="14"/>
      <c r="X7" s="14"/>
      <c r="Y7" s="14"/>
      <c r="Z7" s="14"/>
      <c r="AA7" s="15"/>
      <c r="AB7" s="14"/>
      <c r="AC7" s="1"/>
      <c r="AD7" s="1"/>
    </row>
    <row r="8" spans="1:30" ht="6" customHeight="1">
      <c r="A8" s="10"/>
      <c r="B8" s="529"/>
      <c r="C8" s="524"/>
      <c r="D8" s="524"/>
      <c r="E8" s="530"/>
      <c r="F8" s="12"/>
      <c r="G8" s="12"/>
      <c r="H8" s="12"/>
      <c r="I8" s="529"/>
      <c r="J8" s="531"/>
      <c r="K8" s="529"/>
      <c r="L8" s="529"/>
      <c r="M8" s="529"/>
      <c r="N8" s="529"/>
      <c r="O8" s="529"/>
      <c r="P8" s="529"/>
      <c r="R8" s="529"/>
      <c r="S8" s="529"/>
      <c r="T8" s="529"/>
      <c r="U8" s="1"/>
      <c r="V8" s="1"/>
      <c r="W8" s="1"/>
      <c r="X8" s="1"/>
      <c r="Y8" s="1"/>
      <c r="Z8" s="1"/>
      <c r="AA8" s="1"/>
      <c r="AB8" s="1"/>
      <c r="AC8" s="1"/>
      <c r="AD8" s="1"/>
    </row>
    <row r="9" spans="1:30" ht="28.5" customHeight="1">
      <c r="A9" s="10"/>
      <c r="B9" s="580" t="s">
        <v>15</v>
      </c>
      <c r="C9" s="580"/>
      <c r="D9" s="580"/>
      <c r="E9" s="580"/>
      <c r="F9" s="517" t="s">
        <v>6598</v>
      </c>
      <c r="G9" s="12"/>
      <c r="H9" s="12"/>
      <c r="I9" s="529"/>
      <c r="J9" s="531"/>
      <c r="K9" s="529"/>
      <c r="L9" s="529"/>
      <c r="M9" s="529"/>
      <c r="N9" s="529"/>
      <c r="O9" s="529"/>
      <c r="P9" s="529"/>
      <c r="R9" s="636"/>
      <c r="S9" s="636"/>
      <c r="T9" s="636"/>
      <c r="U9" s="634"/>
      <c r="V9" s="635"/>
      <c r="W9" s="15"/>
      <c r="X9" s="15"/>
      <c r="Y9" s="15"/>
      <c r="Z9" s="15"/>
      <c r="AA9" s="15"/>
      <c r="AB9" s="15"/>
      <c r="AC9" s="492"/>
      <c r="AD9" s="1"/>
    </row>
    <row r="10" spans="1:30" ht="26.25" customHeight="1" thickBot="1">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c r="A11" s="17"/>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row>
    <row r="12" spans="1:30" ht="16.5" thickBot="1">
      <c r="A12" s="17"/>
      <c r="B12" s="204"/>
      <c r="C12" s="205"/>
      <c r="D12" s="205"/>
      <c r="E12" s="205"/>
      <c r="F12" s="205"/>
      <c r="G12" s="205"/>
      <c r="H12" s="206"/>
      <c r="I12" s="206"/>
      <c r="J12" s="206"/>
      <c r="K12" s="206"/>
      <c r="L12" s="206"/>
      <c r="M12" s="206"/>
      <c r="N12" s="206"/>
      <c r="O12" s="206"/>
      <c r="P12" s="207"/>
      <c r="Q12" s="208"/>
      <c r="R12" s="209"/>
      <c r="S12" s="209"/>
      <c r="T12" s="496"/>
      <c r="U12" s="644"/>
      <c r="V12" s="644"/>
      <c r="W12" s="644"/>
      <c r="X12" s="644"/>
      <c r="Y12" s="644"/>
      <c r="Z12" s="644"/>
      <c r="AA12" s="210"/>
    </row>
    <row r="13" spans="1:30" ht="72" customHeight="1" thickBot="1">
      <c r="A13" s="17"/>
      <c r="B13" s="211"/>
      <c r="C13" s="212"/>
      <c r="D13" s="212"/>
      <c r="E13" s="212"/>
      <c r="F13" s="212"/>
      <c r="G13" s="212"/>
      <c r="H13" s="213"/>
      <c r="I13" s="213"/>
      <c r="J13" s="213"/>
      <c r="K13" s="213"/>
      <c r="L13" s="213"/>
      <c r="M13" s="213"/>
      <c r="N13" s="213"/>
      <c r="O13" s="213"/>
      <c r="P13" s="642" t="s">
        <v>1</v>
      </c>
      <c r="Q13" s="214"/>
      <c r="R13" s="567" t="s">
        <v>6595</v>
      </c>
      <c r="S13" s="568"/>
      <c r="T13" s="569"/>
      <c r="U13" s="14"/>
      <c r="V13" s="14"/>
      <c r="W13" s="14"/>
      <c r="X13" s="14"/>
      <c r="Y13" s="577"/>
      <c r="Z13" s="215"/>
    </row>
    <row r="14" spans="1:30" ht="16.5" thickBot="1">
      <c r="A14" s="17"/>
      <c r="B14" s="211"/>
      <c r="C14" s="639" t="s">
        <v>6589</v>
      </c>
      <c r="D14" s="640"/>
      <c r="E14" s="640"/>
      <c r="F14" s="640"/>
      <c r="G14" s="640"/>
      <c r="H14" s="640"/>
      <c r="I14" s="640"/>
      <c r="J14" s="640"/>
      <c r="K14" s="641"/>
      <c r="L14" s="94"/>
      <c r="M14" s="94"/>
      <c r="N14" s="94"/>
      <c r="O14" s="216"/>
      <c r="P14" s="643"/>
      <c r="Q14" s="217"/>
      <c r="R14" s="570"/>
      <c r="S14" s="571"/>
      <c r="T14" s="572"/>
      <c r="U14" s="14"/>
      <c r="V14" s="14"/>
      <c r="W14" s="14"/>
      <c r="X14" s="14"/>
      <c r="Y14" s="578"/>
      <c r="Z14" s="215"/>
    </row>
    <row r="15" spans="1:30" ht="9" customHeight="1">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c r="A16" s="18"/>
      <c r="B16" s="220"/>
      <c r="C16" s="386">
        <v>1</v>
      </c>
      <c r="D16" s="550" t="s">
        <v>135</v>
      </c>
      <c r="E16" s="550"/>
      <c r="F16" s="550"/>
      <c r="G16" s="551"/>
      <c r="H16" s="387"/>
      <c r="I16" s="520" t="s">
        <v>19</v>
      </c>
      <c r="J16" s="389" t="s">
        <v>20</v>
      </c>
      <c r="K16" s="390" t="s">
        <v>21</v>
      </c>
      <c r="L16" s="95"/>
      <c r="M16" s="95"/>
      <c r="N16" s="95"/>
      <c r="O16" s="221"/>
      <c r="P16" s="382" t="s">
        <v>22</v>
      </c>
      <c r="Q16" s="221"/>
      <c r="R16" s="537"/>
      <c r="S16" s="538"/>
      <c r="T16" s="539"/>
      <c r="U16" s="391"/>
      <c r="V16" s="391"/>
      <c r="W16" s="391"/>
      <c r="X16" s="391"/>
      <c r="Y16" s="392"/>
      <c r="Z16" s="222"/>
    </row>
    <row r="17" spans="1:26" ht="13.15" customHeight="1">
      <c r="A17" s="3"/>
      <c r="B17" s="223"/>
      <c r="C17" s="393"/>
      <c r="D17" s="589"/>
      <c r="E17" s="590"/>
      <c r="F17" s="590"/>
      <c r="G17" s="592"/>
      <c r="H17" s="5"/>
      <c r="I17" s="508"/>
      <c r="J17" s="509"/>
      <c r="K17" s="20"/>
      <c r="L17" s="93" t="b">
        <v>0</v>
      </c>
      <c r="M17" s="6"/>
      <c r="N17" s="6">
        <f>IF(L17,P17,0)</f>
        <v>0</v>
      </c>
      <c r="O17" s="213"/>
      <c r="P17" s="510">
        <f>'FY18 244 Budget SY'!P17+'FY18 244 Budget Summer)'!P17</f>
        <v>0</v>
      </c>
      <c r="Q17" s="511"/>
      <c r="R17" s="540"/>
      <c r="S17" s="541"/>
      <c r="T17" s="542"/>
      <c r="U17" s="396" t="b">
        <v>0</v>
      </c>
      <c r="V17" s="397">
        <v>0</v>
      </c>
      <c r="W17" s="398" t="s">
        <v>23</v>
      </c>
      <c r="X17" s="399" t="s">
        <v>23</v>
      </c>
      <c r="Y17" s="21"/>
      <c r="Z17" s="215"/>
    </row>
    <row r="18" spans="1:26" ht="13.15" customHeight="1">
      <c r="A18" s="3"/>
      <c r="B18" s="223"/>
      <c r="C18" s="393"/>
      <c r="D18" s="589"/>
      <c r="E18" s="590"/>
      <c r="F18" s="590"/>
      <c r="G18" s="592"/>
      <c r="H18" s="5"/>
      <c r="I18" s="508"/>
      <c r="J18" s="509"/>
      <c r="K18" s="20"/>
      <c r="L18" s="93" t="b">
        <v>0</v>
      </c>
      <c r="M18" s="6"/>
      <c r="N18" s="6">
        <f>IF(L18,P18,0)</f>
        <v>0</v>
      </c>
      <c r="O18" s="213"/>
      <c r="P18" s="510">
        <f>'FY18 244 Budget SY'!P18+'FY18 244 Budget Summer)'!P18</f>
        <v>0</v>
      </c>
      <c r="Q18" s="512"/>
      <c r="R18" s="540"/>
      <c r="S18" s="541"/>
      <c r="T18" s="542"/>
      <c r="U18" s="394" t="b">
        <v>0</v>
      </c>
      <c r="V18" s="395">
        <v>0</v>
      </c>
      <c r="W18" s="400" t="s">
        <v>23</v>
      </c>
      <c r="X18" s="401" t="s">
        <v>23</v>
      </c>
      <c r="Y18" s="21"/>
      <c r="Z18" s="215"/>
    </row>
    <row r="19" spans="1:26" ht="20.25" customHeight="1">
      <c r="A19" s="3"/>
      <c r="B19" s="223"/>
      <c r="C19" s="402"/>
      <c r="D19" s="36"/>
      <c r="E19" s="36"/>
      <c r="F19" s="36"/>
      <c r="G19" s="36"/>
      <c r="H19" s="5"/>
      <c r="I19" s="6"/>
      <c r="J19" s="22"/>
      <c r="K19" s="403"/>
      <c r="L19" s="93"/>
      <c r="M19" s="93"/>
      <c r="N19" s="6"/>
      <c r="O19" s="213"/>
      <c r="P19" s="532">
        <f>'FY18 244 Budget SY'!P19+'FY18 244 Budget Summer)'!P19</f>
        <v>0</v>
      </c>
      <c r="Q19" s="225"/>
      <c r="R19" s="543"/>
      <c r="S19" s="544"/>
      <c r="T19" s="545"/>
      <c r="U19" s="394"/>
      <c r="V19" s="111"/>
      <c r="W19" s="112"/>
      <c r="X19" s="112"/>
      <c r="Y19" s="21"/>
      <c r="Z19" s="215"/>
    </row>
    <row r="20" spans="1:26" ht="12.75" customHeight="1">
      <c r="A20" s="26"/>
      <c r="B20" s="226"/>
      <c r="C20" s="559" t="s">
        <v>24</v>
      </c>
      <c r="D20" s="559"/>
      <c r="E20" s="559"/>
      <c r="F20" s="559"/>
      <c r="G20" s="559"/>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c r="A21" s="3"/>
      <c r="B21" s="223"/>
      <c r="C21" s="411">
        <v>2</v>
      </c>
      <c r="D21" s="526" t="s">
        <v>5873</v>
      </c>
      <c r="E21" s="526"/>
      <c r="F21" s="526"/>
      <c r="G21" s="526"/>
      <c r="H21" s="413"/>
      <c r="I21" s="414" t="s">
        <v>19</v>
      </c>
      <c r="J21" s="415" t="s">
        <v>20</v>
      </c>
      <c r="K21" s="416" t="s">
        <v>21</v>
      </c>
      <c r="L21" s="104"/>
      <c r="M21" s="104"/>
      <c r="N21" s="95"/>
      <c r="O21" s="221"/>
      <c r="P21" s="382" t="s">
        <v>22</v>
      </c>
      <c r="Q21" s="231"/>
      <c r="R21" s="537"/>
      <c r="S21" s="538"/>
      <c r="T21" s="539"/>
      <c r="U21" s="59"/>
      <c r="V21" s="417"/>
      <c r="W21" s="418" t="s">
        <v>23</v>
      </c>
      <c r="X21" s="419" t="s">
        <v>23</v>
      </c>
      <c r="Y21" s="8"/>
      <c r="Z21" s="232"/>
    </row>
    <row r="22" spans="1:26" ht="12.6" customHeight="1">
      <c r="A22" s="3"/>
      <c r="B22" s="223"/>
      <c r="C22" s="19"/>
      <c r="D22" s="547"/>
      <c r="E22" s="548"/>
      <c r="F22" s="548"/>
      <c r="G22" s="549"/>
      <c r="H22" s="5"/>
      <c r="I22" s="508"/>
      <c r="J22" s="509"/>
      <c r="K22" s="20"/>
      <c r="L22" s="104" t="b">
        <v>0</v>
      </c>
      <c r="M22" s="93"/>
      <c r="N22" s="6">
        <f t="shared" ref="N22:N24" si="0">IF(L22,P22,0)</f>
        <v>0</v>
      </c>
      <c r="O22" s="213"/>
      <c r="P22" s="510">
        <f>'FY18 244 Budget SY'!P22+'FY18 244 Budget Summer)'!P22</f>
        <v>0</v>
      </c>
      <c r="Q22" s="224"/>
      <c r="R22" s="540"/>
      <c r="S22" s="541"/>
      <c r="T22" s="542"/>
      <c r="U22" s="420" t="b">
        <v>0</v>
      </c>
      <c r="V22" s="60">
        <v>0</v>
      </c>
      <c r="W22" s="61" t="s">
        <v>23</v>
      </c>
      <c r="X22" s="340" t="s">
        <v>23</v>
      </c>
      <c r="Y22" s="21"/>
      <c r="Z22" s="232"/>
    </row>
    <row r="23" spans="1:26" ht="12.6" customHeight="1">
      <c r="A23" s="3"/>
      <c r="B23" s="223"/>
      <c r="C23" s="19"/>
      <c r="D23" s="547"/>
      <c r="E23" s="548"/>
      <c r="F23" s="548"/>
      <c r="G23" s="549"/>
      <c r="H23" s="5"/>
      <c r="I23" s="508"/>
      <c r="J23" s="509"/>
      <c r="K23" s="20"/>
      <c r="L23" s="93" t="b">
        <v>1</v>
      </c>
      <c r="M23" s="93"/>
      <c r="N23" s="6">
        <f t="shared" si="0"/>
        <v>0</v>
      </c>
      <c r="O23" s="213"/>
      <c r="P23" s="510">
        <f>'FY18 244 Budget SY'!P23+'FY18 244 Budget Summer)'!P23</f>
        <v>0</v>
      </c>
      <c r="Q23" s="224"/>
      <c r="R23" s="540"/>
      <c r="S23" s="541"/>
      <c r="T23" s="542"/>
      <c r="U23" s="100" t="b">
        <v>0</v>
      </c>
      <c r="V23" s="60">
        <v>0</v>
      </c>
      <c r="W23" s="61" t="s">
        <v>23</v>
      </c>
      <c r="X23" s="340" t="s">
        <v>23</v>
      </c>
      <c r="Y23" s="21"/>
      <c r="Z23" s="232"/>
    </row>
    <row r="24" spans="1:26" ht="12.6" customHeight="1">
      <c r="A24" s="3"/>
      <c r="B24" s="223"/>
      <c r="C24" s="19"/>
      <c r="D24" s="547"/>
      <c r="E24" s="548"/>
      <c r="F24" s="548"/>
      <c r="G24" s="549"/>
      <c r="H24" s="5"/>
      <c r="I24" s="508"/>
      <c r="J24" s="509"/>
      <c r="K24" s="20"/>
      <c r="L24" s="93" t="b">
        <v>0</v>
      </c>
      <c r="M24" s="93"/>
      <c r="N24" s="6">
        <f t="shared" si="0"/>
        <v>0</v>
      </c>
      <c r="O24" s="213"/>
      <c r="P24" s="510">
        <f>'FY18 244 Budget SY'!P24+'FY18 244 Budget Summer)'!P24</f>
        <v>0</v>
      </c>
      <c r="Q24" s="224"/>
      <c r="R24" s="540"/>
      <c r="S24" s="541"/>
      <c r="T24" s="542"/>
      <c r="U24" s="424" t="b">
        <v>0</v>
      </c>
      <c r="V24" s="421">
        <v>0</v>
      </c>
      <c r="W24" s="422" t="s">
        <v>23</v>
      </c>
      <c r="X24" s="423" t="s">
        <v>23</v>
      </c>
      <c r="Y24" s="21"/>
      <c r="Z24" s="232"/>
    </row>
    <row r="25" spans="1:26" ht="20.25" customHeight="1">
      <c r="A25" s="3"/>
      <c r="B25" s="223"/>
      <c r="C25" s="49"/>
      <c r="D25" s="178"/>
      <c r="E25" s="178"/>
      <c r="F25" s="178"/>
      <c r="G25" s="178"/>
      <c r="H25" s="51"/>
      <c r="I25" s="56"/>
      <c r="J25" s="179"/>
      <c r="K25" s="57"/>
      <c r="L25" s="93"/>
      <c r="M25" s="93"/>
      <c r="N25" s="6"/>
      <c r="O25" s="213"/>
      <c r="P25" s="180">
        <f>SUM(P22:P24)</f>
        <v>0</v>
      </c>
      <c r="Q25" s="224"/>
      <c r="R25" s="543"/>
      <c r="S25" s="544"/>
      <c r="T25" s="545"/>
      <c r="U25" s="59"/>
      <c r="V25" s="15"/>
      <c r="W25" s="21"/>
      <c r="X25" s="21"/>
      <c r="Y25" s="21"/>
      <c r="Z25" s="232"/>
    </row>
    <row r="26" spans="1:26" ht="12.75" customHeight="1">
      <c r="A26" s="26"/>
      <c r="B26" s="226"/>
      <c r="C26" s="559" t="s">
        <v>24</v>
      </c>
      <c r="D26" s="559"/>
      <c r="E26" s="559"/>
      <c r="F26" s="559"/>
      <c r="G26" s="559"/>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c r="A27" s="32"/>
      <c r="B27" s="234"/>
      <c r="C27" s="411">
        <v>3</v>
      </c>
      <c r="D27" s="627" t="s">
        <v>130</v>
      </c>
      <c r="E27" s="627"/>
      <c r="F27" s="627"/>
      <c r="G27" s="627"/>
      <c r="H27" s="413"/>
      <c r="I27" s="414" t="s">
        <v>19</v>
      </c>
      <c r="J27" s="415" t="s">
        <v>20</v>
      </c>
      <c r="K27" s="416"/>
      <c r="L27" s="104"/>
      <c r="M27" s="104"/>
      <c r="N27" s="95"/>
      <c r="O27" s="235"/>
      <c r="P27" s="382" t="s">
        <v>22</v>
      </c>
      <c r="Q27" s="231"/>
      <c r="R27" s="537"/>
      <c r="S27" s="538"/>
      <c r="T27" s="539"/>
      <c r="U27" s="428"/>
      <c r="V27" s="421"/>
      <c r="W27" s="422" t="s">
        <v>23</v>
      </c>
      <c r="X27" s="423" t="s">
        <v>23</v>
      </c>
      <c r="Y27" s="21"/>
      <c r="Z27" s="232"/>
    </row>
    <row r="28" spans="1:26" ht="12.6" customHeight="1">
      <c r="A28" s="3"/>
      <c r="B28" s="223"/>
      <c r="C28" s="19"/>
      <c r="D28" s="547"/>
      <c r="E28" s="548"/>
      <c r="F28" s="548"/>
      <c r="G28" s="549"/>
      <c r="H28" s="5"/>
      <c r="I28" s="508"/>
      <c r="J28" s="509"/>
      <c r="K28" s="20"/>
      <c r="L28" s="93" t="b">
        <v>1</v>
      </c>
      <c r="M28" s="93"/>
      <c r="N28" s="6">
        <f>IF(L28,P28,0)</f>
        <v>0</v>
      </c>
      <c r="O28" s="213"/>
      <c r="P28" s="510">
        <f>'FY18 244 Budget SY'!P28+'FY18 244 Budget Summer)'!P28</f>
        <v>0</v>
      </c>
      <c r="Q28" s="224"/>
      <c r="R28" s="540"/>
      <c r="S28" s="541"/>
      <c r="T28" s="542"/>
      <c r="U28" s="420" t="b">
        <v>0</v>
      </c>
      <c r="V28" s="421">
        <v>0</v>
      </c>
      <c r="W28" s="422" t="s">
        <v>23</v>
      </c>
      <c r="X28" s="423"/>
      <c r="Y28" s="21"/>
      <c r="Z28" s="232"/>
    </row>
    <row r="29" spans="1:26" ht="12.6" customHeight="1">
      <c r="A29" s="3"/>
      <c r="B29" s="223"/>
      <c r="C29" s="19"/>
      <c r="D29" s="547"/>
      <c r="E29" s="548"/>
      <c r="F29" s="548"/>
      <c r="G29" s="549"/>
      <c r="H29" s="33"/>
      <c r="I29" s="508"/>
      <c r="J29" s="509"/>
      <c r="K29" s="25"/>
      <c r="L29" s="93" t="b">
        <v>1</v>
      </c>
      <c r="M29" s="93"/>
      <c r="N29" s="6">
        <f>IF(L29,P29,0)</f>
        <v>0</v>
      </c>
      <c r="O29" s="236"/>
      <c r="P29" s="510">
        <f>'FY18 244 Budget SY'!P29+'FY18 244 Budget Summer)'!P29</f>
        <v>0</v>
      </c>
      <c r="Q29" s="224"/>
      <c r="R29" s="540"/>
      <c r="S29" s="541"/>
      <c r="T29" s="542"/>
      <c r="U29" s="420" t="b">
        <v>0</v>
      </c>
      <c r="V29" s="421">
        <v>0</v>
      </c>
      <c r="W29" s="422" t="s">
        <v>23</v>
      </c>
      <c r="X29" s="423" t="s">
        <v>23</v>
      </c>
      <c r="Y29" s="21"/>
      <c r="Z29" s="232"/>
    </row>
    <row r="30" spans="1:26" ht="12.6" customHeight="1">
      <c r="A30" s="3"/>
      <c r="B30" s="223"/>
      <c r="C30" s="29"/>
      <c r="D30" s="563"/>
      <c r="E30" s="563"/>
      <c r="F30" s="563"/>
      <c r="G30" s="563"/>
      <c r="H30" s="5"/>
      <c r="I30" s="508"/>
      <c r="J30" s="509"/>
      <c r="K30" s="25"/>
      <c r="L30" s="93" t="b">
        <v>1</v>
      </c>
      <c r="M30" s="93"/>
      <c r="N30" s="6">
        <f>IF(L30,P30,0)</f>
        <v>0</v>
      </c>
      <c r="O30" s="236"/>
      <c r="P30" s="510">
        <f>'FY18 244 Budget SY'!P30+'FY18 244 Budget Summer)'!P30</f>
        <v>0</v>
      </c>
      <c r="Q30" s="224"/>
      <c r="R30" s="540"/>
      <c r="S30" s="541"/>
      <c r="T30" s="542"/>
      <c r="U30" s="420" t="b">
        <v>0</v>
      </c>
      <c r="V30" s="421">
        <v>0</v>
      </c>
      <c r="W30" s="422" t="s">
        <v>23</v>
      </c>
      <c r="X30" s="423" t="s">
        <v>23</v>
      </c>
      <c r="Y30" s="21"/>
      <c r="Z30" s="232"/>
    </row>
    <row r="31" spans="1:26" ht="20.25" customHeight="1">
      <c r="A31" s="3"/>
      <c r="B31" s="223"/>
      <c r="C31" s="19"/>
      <c r="D31" s="564"/>
      <c r="E31" s="565"/>
      <c r="F31" s="565"/>
      <c r="G31" s="565"/>
      <c r="H31" s="565"/>
      <c r="I31" s="565"/>
      <c r="J31" s="565"/>
      <c r="K31" s="566"/>
      <c r="L31" s="93"/>
      <c r="M31" s="93"/>
      <c r="N31" s="6"/>
      <c r="O31" s="236"/>
      <c r="P31" s="489">
        <f>SUM(P28:P30)</f>
        <v>0</v>
      </c>
      <c r="Q31" s="224"/>
      <c r="R31" s="543"/>
      <c r="S31" s="544"/>
      <c r="T31" s="545"/>
      <c r="U31" s="101"/>
      <c r="V31" s="15"/>
      <c r="W31" s="21"/>
      <c r="X31" s="21"/>
      <c r="Y31" s="21"/>
      <c r="Z31" s="232"/>
    </row>
    <row r="32" spans="1:26" ht="12.75" customHeight="1">
      <c r="A32" s="26"/>
      <c r="B32" s="226"/>
      <c r="C32" s="560" t="s">
        <v>24</v>
      </c>
      <c r="D32" s="560"/>
      <c r="E32" s="560"/>
      <c r="F32" s="560"/>
      <c r="G32" s="560"/>
      <c r="H32" s="561"/>
      <c r="I32" s="561"/>
      <c r="J32" s="561"/>
      <c r="K32" s="562"/>
      <c r="L32" s="227"/>
      <c r="M32" s="228">
        <f>SUM(M28:M30)</f>
        <v>0</v>
      </c>
      <c r="N32" s="228">
        <f>SUM(N28:N30)</f>
        <v>0</v>
      </c>
      <c r="O32" s="228"/>
      <c r="P32" s="237"/>
      <c r="Q32" s="233"/>
      <c r="R32" s="319"/>
      <c r="S32" s="228"/>
      <c r="T32" s="499"/>
      <c r="U32" s="425"/>
      <c r="V32" s="426"/>
      <c r="W32" s="426" t="s">
        <v>23</v>
      </c>
      <c r="X32" s="427" t="s">
        <v>23</v>
      </c>
      <c r="Y32" s="62"/>
      <c r="Z32" s="230"/>
    </row>
    <row r="33" spans="1:26" ht="30" customHeight="1">
      <c r="A33" s="3"/>
      <c r="B33" s="223"/>
      <c r="C33" s="186">
        <v>4</v>
      </c>
      <c r="D33" s="552" t="s">
        <v>131</v>
      </c>
      <c r="E33" s="552"/>
      <c r="F33" s="552"/>
      <c r="G33" s="552"/>
      <c r="H33" s="113" t="s">
        <v>133</v>
      </c>
      <c r="I33" s="521" t="s">
        <v>132</v>
      </c>
      <c r="J33" s="521" t="s">
        <v>47</v>
      </c>
      <c r="K33" s="114"/>
      <c r="L33" s="104" t="b">
        <v>0</v>
      </c>
      <c r="M33" s="104"/>
      <c r="N33" s="95"/>
      <c r="O33" s="235"/>
      <c r="P33" s="28" t="s">
        <v>22</v>
      </c>
      <c r="Q33" s="231"/>
      <c r="R33" s="537"/>
      <c r="S33" s="538"/>
      <c r="T33" s="539"/>
      <c r="U33" s="101"/>
      <c r="V33" s="15"/>
      <c r="W33" s="21"/>
      <c r="X33" s="21"/>
      <c r="Y33" s="21"/>
      <c r="Z33" s="232"/>
    </row>
    <row r="34" spans="1:26" ht="12.6" customHeight="1">
      <c r="A34" s="3"/>
      <c r="B34" s="223"/>
      <c r="C34" s="19"/>
      <c r="D34" s="547"/>
      <c r="E34" s="548"/>
      <c r="F34" s="548"/>
      <c r="G34" s="549"/>
      <c r="H34" s="508"/>
      <c r="I34" s="513"/>
      <c r="J34" s="509"/>
      <c r="K34" s="20"/>
      <c r="L34" s="93" t="b">
        <v>0</v>
      </c>
      <c r="M34" s="6">
        <f>IF(L34,H34,0)</f>
        <v>0</v>
      </c>
      <c r="N34" s="6">
        <f>IF(L34,P34,0)</f>
        <v>0</v>
      </c>
      <c r="O34" s="213"/>
      <c r="P34" s="510">
        <f>'FY18 244 Budget SY'!P34+'FY18 244 Budget Summer)'!P34</f>
        <v>0</v>
      </c>
      <c r="Q34" s="224"/>
      <c r="R34" s="540"/>
      <c r="S34" s="541"/>
      <c r="T34" s="542"/>
      <c r="U34" s="101"/>
      <c r="V34" s="15"/>
      <c r="W34" s="21"/>
      <c r="X34" s="21"/>
      <c r="Y34" s="21"/>
      <c r="Z34" s="232"/>
    </row>
    <row r="35" spans="1:26" ht="12.6" customHeight="1">
      <c r="A35" s="3"/>
      <c r="B35" s="223"/>
      <c r="C35" s="19"/>
      <c r="D35" s="547"/>
      <c r="E35" s="548"/>
      <c r="F35" s="548"/>
      <c r="G35" s="549"/>
      <c r="H35" s="508"/>
      <c r="I35" s="513"/>
      <c r="J35" s="509"/>
      <c r="K35" s="20"/>
      <c r="L35" s="93" t="b">
        <v>1</v>
      </c>
      <c r="M35" s="6">
        <f>IF(L35,H35,0)</f>
        <v>0</v>
      </c>
      <c r="N35" s="6">
        <f>IF(L35,P35,0)</f>
        <v>0</v>
      </c>
      <c r="O35" s="213"/>
      <c r="P35" s="510">
        <f>'FY18 244 Budget SY'!P35+'FY18 244 Budget Summer)'!P35</f>
        <v>0</v>
      </c>
      <c r="Q35" s="224"/>
      <c r="R35" s="540"/>
      <c r="S35" s="541"/>
      <c r="T35" s="542"/>
      <c r="U35" s="101"/>
      <c r="V35" s="15"/>
      <c r="W35" s="21"/>
      <c r="X35" s="21"/>
      <c r="Y35" s="21"/>
      <c r="Z35" s="232"/>
    </row>
    <row r="36" spans="1:26" ht="12.6" customHeight="1">
      <c r="A36" s="3"/>
      <c r="B36" s="223"/>
      <c r="C36" s="19"/>
      <c r="D36" s="547"/>
      <c r="E36" s="548"/>
      <c r="F36" s="548"/>
      <c r="G36" s="549"/>
      <c r="H36" s="508"/>
      <c r="I36" s="513"/>
      <c r="J36" s="509"/>
      <c r="K36" s="20"/>
      <c r="L36" s="93" t="b">
        <v>0</v>
      </c>
      <c r="M36" s="6">
        <f>IF(L36,H36,0)</f>
        <v>0</v>
      </c>
      <c r="N36" s="6">
        <f>IF(L36,P36,0)</f>
        <v>0</v>
      </c>
      <c r="O36" s="213"/>
      <c r="P36" s="510">
        <f>'FY18 244 Budget SY'!P36+'FY18 244 Budget Summer)'!P36</f>
        <v>0</v>
      </c>
      <c r="Q36" s="224"/>
      <c r="R36" s="540"/>
      <c r="S36" s="541"/>
      <c r="T36" s="542"/>
      <c r="U36" s="101"/>
      <c r="V36" s="15"/>
      <c r="W36" s="21"/>
      <c r="X36" s="21"/>
      <c r="Y36" s="21"/>
      <c r="Z36" s="232"/>
    </row>
    <row r="37" spans="1:26" ht="12.6" customHeight="1">
      <c r="A37" s="3"/>
      <c r="B37" s="223"/>
      <c r="C37" s="19"/>
      <c r="D37" s="547"/>
      <c r="E37" s="548"/>
      <c r="F37" s="548"/>
      <c r="G37" s="549"/>
      <c r="H37" s="508"/>
      <c r="I37" s="513"/>
      <c r="J37" s="509"/>
      <c r="K37" s="20"/>
      <c r="L37" s="93" t="b">
        <v>0</v>
      </c>
      <c r="M37" s="6">
        <f>IF(L37,H37,0)</f>
        <v>0</v>
      </c>
      <c r="N37" s="6">
        <f>IF(L37,P37,0)</f>
        <v>0</v>
      </c>
      <c r="O37" s="213"/>
      <c r="P37" s="510">
        <f>'FY18 244 Budget SY'!P37+'FY18 244 Budget Summer)'!P37</f>
        <v>0</v>
      </c>
      <c r="Q37" s="224"/>
      <c r="R37" s="540"/>
      <c r="S37" s="541"/>
      <c r="T37" s="542"/>
      <c r="U37" s="101"/>
      <c r="V37" s="15"/>
      <c r="W37" s="21"/>
      <c r="X37" s="21"/>
      <c r="Y37" s="21"/>
      <c r="Z37" s="232"/>
    </row>
    <row r="38" spans="1:26" ht="17.25" customHeight="1">
      <c r="A38" s="3"/>
      <c r="B38" s="223"/>
      <c r="C38" s="49"/>
      <c r="D38" s="55"/>
      <c r="E38" s="55"/>
      <c r="F38" s="55"/>
      <c r="G38" s="181"/>
      <c r="H38" s="56"/>
      <c r="I38" s="55"/>
      <c r="J38" s="179"/>
      <c r="K38" s="57"/>
      <c r="L38" s="93"/>
      <c r="M38" s="93"/>
      <c r="N38" s="6"/>
      <c r="O38" s="236"/>
      <c r="P38" s="180">
        <f>SUM(P34:P37)</f>
        <v>0</v>
      </c>
      <c r="Q38" s="224"/>
      <c r="R38" s="543"/>
      <c r="S38" s="544"/>
      <c r="T38" s="545"/>
      <c r="U38" s="101"/>
      <c r="V38" s="15"/>
      <c r="W38" s="21"/>
      <c r="X38" s="21"/>
      <c r="Y38" s="21"/>
      <c r="Z38" s="232"/>
    </row>
    <row r="39" spans="1:26" ht="12.75" customHeight="1">
      <c r="A39" s="3"/>
      <c r="B39" s="226"/>
      <c r="C39" s="559" t="s">
        <v>24</v>
      </c>
      <c r="D39" s="559"/>
      <c r="E39" s="559"/>
      <c r="F39" s="559"/>
      <c r="G39" s="559"/>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c r="A40" s="3"/>
      <c r="B40" s="223"/>
      <c r="C40" s="411">
        <v>5</v>
      </c>
      <c r="D40" s="622" t="s">
        <v>25</v>
      </c>
      <c r="E40" s="622"/>
      <c r="F40" s="622"/>
      <c r="G40" s="622"/>
      <c r="H40" s="622"/>
      <c r="I40" s="622"/>
      <c r="J40" s="622"/>
      <c r="K40" s="623"/>
      <c r="L40" s="27"/>
      <c r="M40" s="27"/>
      <c r="N40" s="27"/>
      <c r="O40" s="239"/>
      <c r="P40" s="382" t="s">
        <v>22</v>
      </c>
      <c r="Q40" s="240"/>
      <c r="R40" s="537"/>
      <c r="S40" s="538"/>
      <c r="T40" s="539"/>
      <c r="U40" s="15"/>
      <c r="V40" s="15"/>
      <c r="W40" s="422" t="s">
        <v>23</v>
      </c>
      <c r="X40" s="423" t="s">
        <v>23</v>
      </c>
      <c r="Y40" s="21"/>
      <c r="Z40" s="232"/>
    </row>
    <row r="41" spans="1:26" ht="12.6" customHeight="1">
      <c r="A41" s="3"/>
      <c r="B41" s="223"/>
      <c r="C41" s="34"/>
      <c r="D41" s="624" t="s">
        <v>4666</v>
      </c>
      <c r="E41" s="625"/>
      <c r="F41" s="625"/>
      <c r="G41" s="625"/>
      <c r="H41" s="625"/>
      <c r="I41" s="625"/>
      <c r="J41" s="625"/>
      <c r="K41" s="626"/>
      <c r="L41" s="96"/>
      <c r="M41" s="96"/>
      <c r="N41" s="96"/>
      <c r="O41" s="241"/>
      <c r="P41" s="510">
        <f>'FY18 244 Budget SY'!P41+'FY18 244 Budget Summer)'!P41</f>
        <v>0</v>
      </c>
      <c r="Q41" s="242"/>
      <c r="R41" s="540"/>
      <c r="S41" s="541"/>
      <c r="T41" s="542"/>
      <c r="U41" s="8"/>
      <c r="V41" s="8"/>
      <c r="W41" s="8"/>
      <c r="X41" s="8"/>
      <c r="Y41" s="8"/>
      <c r="Z41" s="232"/>
    </row>
    <row r="42" spans="1:26" ht="12.6" customHeight="1">
      <c r="A42" s="3"/>
      <c r="B42" s="223"/>
      <c r="C42" s="34"/>
      <c r="D42" s="624" t="s">
        <v>4667</v>
      </c>
      <c r="E42" s="625"/>
      <c r="F42" s="625"/>
      <c r="G42" s="625"/>
      <c r="H42" s="625"/>
      <c r="I42" s="625"/>
      <c r="J42" s="625"/>
      <c r="K42" s="626"/>
      <c r="L42" s="530"/>
      <c r="M42" s="530"/>
      <c r="N42" s="530"/>
      <c r="O42" s="241"/>
      <c r="P42" s="510">
        <f>'FY18 244 Budget SY'!P42+'FY18 244 Budget Summer)'!P42</f>
        <v>0</v>
      </c>
      <c r="Q42" s="242"/>
      <c r="R42" s="540"/>
      <c r="S42" s="541"/>
      <c r="T42" s="542"/>
      <c r="U42" s="8"/>
      <c r="V42" s="8"/>
      <c r="W42" s="8"/>
      <c r="X42" s="8"/>
      <c r="Y42" s="8"/>
      <c r="Z42" s="232"/>
    </row>
    <row r="43" spans="1:26" ht="12.6" customHeight="1">
      <c r="A43" s="3"/>
      <c r="B43" s="223"/>
      <c r="C43" s="34"/>
      <c r="D43" s="628" t="s">
        <v>136</v>
      </c>
      <c r="E43" s="629"/>
      <c r="F43" s="629"/>
      <c r="G43" s="629"/>
      <c r="H43" s="629"/>
      <c r="I43" s="629"/>
      <c r="J43" s="629"/>
      <c r="K43" s="630"/>
      <c r="L43" s="103" t="b">
        <v>1</v>
      </c>
      <c r="M43" s="103"/>
      <c r="N43" s="103"/>
      <c r="O43" s="241"/>
      <c r="P43" s="510">
        <f>'FY18 244 Budget SY'!P43+'FY18 244 Budget Summer)'!P43</f>
        <v>0</v>
      </c>
      <c r="Q43" s="514"/>
      <c r="R43" s="540"/>
      <c r="S43" s="541"/>
      <c r="T43" s="542"/>
      <c r="U43" s="8"/>
      <c r="V43" s="8"/>
      <c r="W43" s="8"/>
      <c r="X43" s="8"/>
      <c r="Y43" s="8"/>
      <c r="Z43" s="232"/>
    </row>
    <row r="44" spans="1:26" ht="12.6" customHeight="1">
      <c r="A44" s="3"/>
      <c r="B44" s="223"/>
      <c r="C44" s="34"/>
      <c r="D44" s="628" t="s">
        <v>134</v>
      </c>
      <c r="E44" s="629"/>
      <c r="F44" s="629"/>
      <c r="G44" s="629"/>
      <c r="H44" s="629"/>
      <c r="I44" s="629"/>
      <c r="J44" s="629"/>
      <c r="K44" s="630"/>
      <c r="L44" s="103"/>
      <c r="M44" s="103"/>
      <c r="N44" s="103"/>
      <c r="O44" s="241"/>
      <c r="P44" s="510">
        <f>'FY18 244 Budget SY'!P44+'FY18 244 Budget Summer)'!P44</f>
        <v>0</v>
      </c>
      <c r="Q44" s="514"/>
      <c r="R44" s="540"/>
      <c r="S44" s="541"/>
      <c r="T44" s="542"/>
      <c r="U44" s="8"/>
      <c r="V44" s="8"/>
      <c r="W44" s="8"/>
      <c r="X44" s="8"/>
      <c r="Y44" s="8"/>
      <c r="Z44" s="232"/>
    </row>
    <row r="45" spans="1:26" ht="12.6" customHeight="1">
      <c r="A45" s="3"/>
      <c r="B45" s="223"/>
      <c r="C45" s="34"/>
      <c r="D45" s="628" t="s">
        <v>137</v>
      </c>
      <c r="E45" s="629"/>
      <c r="F45" s="629"/>
      <c r="G45" s="629"/>
      <c r="H45" s="629"/>
      <c r="I45" s="629"/>
      <c r="J45" s="629"/>
      <c r="K45" s="630"/>
      <c r="L45" s="97" t="b">
        <v>1</v>
      </c>
      <c r="M45" s="97"/>
      <c r="N45" s="97"/>
      <c r="O45" s="241"/>
      <c r="P45" s="510">
        <f>'FY18 244 Budget SY'!P45+'FY18 244 Budget Summer)'!P45</f>
        <v>0</v>
      </c>
      <c r="Q45" s="514"/>
      <c r="R45" s="540"/>
      <c r="S45" s="541"/>
      <c r="T45" s="542"/>
      <c r="U45" s="8"/>
      <c r="V45" s="8"/>
      <c r="W45" s="8"/>
      <c r="X45" s="8"/>
      <c r="Y45" s="8"/>
      <c r="Z45" s="232"/>
    </row>
    <row r="46" spans="1:26" ht="18" hidden="1" customHeight="1">
      <c r="A46" s="3"/>
      <c r="B46" s="223"/>
      <c r="C46" s="34"/>
      <c r="D46" s="631" t="s">
        <v>4100</v>
      </c>
      <c r="E46" s="632"/>
      <c r="F46" s="632"/>
      <c r="G46" s="632"/>
      <c r="H46" s="632"/>
      <c r="I46" s="632"/>
      <c r="J46" s="632"/>
      <c r="K46" s="633"/>
      <c r="L46" s="97"/>
      <c r="M46" s="97"/>
      <c r="N46" s="97"/>
      <c r="O46" s="241"/>
      <c r="P46" s="243"/>
      <c r="Q46" s="224"/>
      <c r="R46" s="540"/>
      <c r="S46" s="541"/>
      <c r="T46" s="542"/>
      <c r="U46" s="8"/>
      <c r="V46" s="8"/>
      <c r="W46" s="8"/>
      <c r="X46" s="8"/>
      <c r="Y46" s="8"/>
      <c r="Z46" s="232"/>
    </row>
    <row r="47" spans="1:26" ht="15.75" customHeight="1">
      <c r="A47" s="3"/>
      <c r="B47" s="223"/>
      <c r="C47" s="19"/>
      <c r="D47" s="35"/>
      <c r="E47" s="36"/>
      <c r="F47" s="36"/>
      <c r="G47" s="36"/>
      <c r="H47" s="36"/>
      <c r="I47" s="36"/>
      <c r="J47" s="30"/>
      <c r="K47" s="31"/>
      <c r="L47" s="5"/>
      <c r="M47" s="5"/>
      <c r="N47" s="5"/>
      <c r="O47" s="213"/>
      <c r="P47" s="534">
        <f>SUM(P41:P45)</f>
        <v>0</v>
      </c>
      <c r="Q47" s="244"/>
      <c r="R47" s="540"/>
      <c r="S47" s="541"/>
      <c r="T47" s="542"/>
      <c r="U47" s="8"/>
      <c r="V47" s="8"/>
      <c r="W47" s="8"/>
      <c r="X47" s="8"/>
      <c r="Y47" s="8"/>
      <c r="Z47" s="232"/>
    </row>
    <row r="48" spans="1:26" ht="12.75" customHeight="1">
      <c r="A48" s="26"/>
      <c r="B48" s="226"/>
      <c r="C48" s="621" t="s">
        <v>24</v>
      </c>
      <c r="D48" s="621"/>
      <c r="E48" s="621"/>
      <c r="F48" s="621"/>
      <c r="G48" s="621"/>
      <c r="H48" s="343"/>
      <c r="I48" s="343"/>
      <c r="J48" s="336"/>
      <c r="K48" s="336"/>
      <c r="L48" s="336"/>
      <c r="M48" s="336"/>
      <c r="N48" s="336"/>
      <c r="O48" s="336"/>
      <c r="P48" s="339"/>
      <c r="Q48" s="246"/>
      <c r="R48" s="319"/>
      <c r="S48" s="355"/>
      <c r="T48" s="500"/>
      <c r="U48" s="344"/>
      <c r="V48" s="344"/>
      <c r="W48" s="344"/>
      <c r="X48" s="344"/>
      <c r="Y48" s="344"/>
      <c r="Z48" s="230"/>
    </row>
    <row r="49" spans="1:26" ht="29.25" customHeight="1">
      <c r="A49" s="3"/>
      <c r="B49" s="223"/>
      <c r="C49" s="411">
        <v>6</v>
      </c>
      <c r="D49" s="526" t="s">
        <v>38</v>
      </c>
      <c r="E49" s="413"/>
      <c r="F49" s="413"/>
      <c r="G49" s="413"/>
      <c r="H49" s="413"/>
      <c r="I49" s="414" t="s">
        <v>132</v>
      </c>
      <c r="J49" s="414" t="s">
        <v>47</v>
      </c>
      <c r="K49" s="416"/>
      <c r="L49" s="429"/>
      <c r="M49" s="429"/>
      <c r="N49" s="429"/>
      <c r="O49" s="430"/>
      <c r="P49" s="382" t="s">
        <v>22</v>
      </c>
      <c r="Q49" s="231"/>
      <c r="R49" s="537"/>
      <c r="S49" s="538"/>
      <c r="T49" s="539"/>
      <c r="U49" s="431"/>
      <c r="V49" s="431"/>
      <c r="W49" s="431"/>
      <c r="X49" s="431"/>
      <c r="Y49" s="431"/>
      <c r="Z49" s="232"/>
    </row>
    <row r="50" spans="1:26" ht="12.6" customHeight="1">
      <c r="A50" s="3"/>
      <c r="B50" s="223"/>
      <c r="C50" s="19"/>
      <c r="D50" s="547"/>
      <c r="E50" s="548"/>
      <c r="F50" s="548"/>
      <c r="G50" s="549"/>
      <c r="H50" s="5"/>
      <c r="I50" s="513"/>
      <c r="J50" s="509"/>
      <c r="K50" s="20"/>
      <c r="L50" s="6"/>
      <c r="M50" s="6"/>
      <c r="N50" s="6"/>
      <c r="O50" s="236"/>
      <c r="P50" s="510">
        <f>'FY18 244 Budget SY'!P50+'FY18 244 Budget Summer)'!P50</f>
        <v>0</v>
      </c>
      <c r="Q50" s="224"/>
      <c r="R50" s="540"/>
      <c r="S50" s="541"/>
      <c r="T50" s="542"/>
      <c r="U50" s="8"/>
      <c r="V50" s="8"/>
      <c r="W50" s="8"/>
      <c r="X50" s="8"/>
      <c r="Y50" s="8"/>
      <c r="Z50" s="232"/>
    </row>
    <row r="51" spans="1:26" ht="12.6" customHeight="1">
      <c r="A51" s="3"/>
      <c r="B51" s="223"/>
      <c r="C51" s="19"/>
      <c r="D51" s="547"/>
      <c r="E51" s="548"/>
      <c r="F51" s="548"/>
      <c r="G51" s="549"/>
      <c r="H51" s="5"/>
      <c r="I51" s="513"/>
      <c r="J51" s="509"/>
      <c r="K51" s="20"/>
      <c r="L51" s="6" t="b">
        <v>0</v>
      </c>
      <c r="M51" s="6"/>
      <c r="N51" s="6"/>
      <c r="O51" s="236"/>
      <c r="P51" s="510">
        <f>'FY18 244 Budget SY'!P51+'FY18 244 Budget Summer)'!P51</f>
        <v>0</v>
      </c>
      <c r="Q51" s="224"/>
      <c r="R51" s="540"/>
      <c r="S51" s="541"/>
      <c r="T51" s="542"/>
      <c r="U51" s="8"/>
      <c r="V51" s="8"/>
      <c r="W51" s="8" t="s">
        <v>23</v>
      </c>
      <c r="X51" s="8"/>
      <c r="Y51" s="8"/>
      <c r="Z51" s="232"/>
    </row>
    <row r="52" spans="1:26" ht="12.6" customHeight="1">
      <c r="A52" s="3"/>
      <c r="B52" s="223"/>
      <c r="C52" s="19"/>
      <c r="D52" s="547"/>
      <c r="E52" s="548"/>
      <c r="F52" s="548"/>
      <c r="G52" s="549"/>
      <c r="H52" s="5"/>
      <c r="I52" s="513"/>
      <c r="J52" s="509"/>
      <c r="K52" s="20"/>
      <c r="L52" s="6"/>
      <c r="M52" s="6"/>
      <c r="N52" s="6"/>
      <c r="O52" s="236"/>
      <c r="P52" s="510">
        <f>'FY18 244 Budget SY'!P52+'FY18 244 Budget Summer)'!P52</f>
        <v>0</v>
      </c>
      <c r="Q52" s="224"/>
      <c r="R52" s="540"/>
      <c r="S52" s="541"/>
      <c r="T52" s="542"/>
      <c r="U52" s="8"/>
      <c r="V52" s="8"/>
      <c r="W52" s="8"/>
      <c r="X52" s="8"/>
      <c r="Y52" s="8"/>
      <c r="Z52" s="232"/>
    </row>
    <row r="53" spans="1:26" ht="12.6" customHeight="1">
      <c r="A53" s="3"/>
      <c r="B53" s="223"/>
      <c r="C53" s="19"/>
      <c r="D53" s="547"/>
      <c r="E53" s="548"/>
      <c r="F53" s="548"/>
      <c r="G53" s="549"/>
      <c r="H53" s="5"/>
      <c r="I53" s="513"/>
      <c r="J53" s="509"/>
      <c r="K53" s="20"/>
      <c r="L53" s="6"/>
      <c r="M53" s="6"/>
      <c r="N53" s="6"/>
      <c r="O53" s="236"/>
      <c r="P53" s="510">
        <f>'FY18 244 Budget SY'!P53+'FY18 244 Budget Summer)'!P53</f>
        <v>0</v>
      </c>
      <c r="Q53" s="224"/>
      <c r="R53" s="540"/>
      <c r="S53" s="541"/>
      <c r="T53" s="542"/>
      <c r="U53" s="8"/>
      <c r="V53" s="8"/>
      <c r="W53" s="8"/>
      <c r="X53" s="8"/>
      <c r="Y53" s="8"/>
      <c r="Z53" s="232"/>
    </row>
    <row r="54" spans="1:26" ht="12.6" customHeight="1">
      <c r="A54" s="3"/>
      <c r="B54" s="223"/>
      <c r="C54" s="19"/>
      <c r="D54" s="547"/>
      <c r="E54" s="548"/>
      <c r="F54" s="548"/>
      <c r="G54" s="549"/>
      <c r="H54" s="5"/>
      <c r="I54" s="513"/>
      <c r="J54" s="509"/>
      <c r="K54" s="20"/>
      <c r="L54" s="6"/>
      <c r="M54" s="6"/>
      <c r="N54" s="6"/>
      <c r="O54" s="236"/>
      <c r="P54" s="510">
        <f>'FY18 244 Budget SY'!P54+'FY18 244 Budget Summer)'!P54</f>
        <v>0</v>
      </c>
      <c r="Q54" s="224"/>
      <c r="R54" s="540"/>
      <c r="S54" s="541"/>
      <c r="T54" s="542"/>
      <c r="U54" s="8"/>
      <c r="V54" s="8"/>
      <c r="W54" s="8" t="s">
        <v>23</v>
      </c>
      <c r="X54" s="8"/>
      <c r="Y54" s="8"/>
      <c r="Z54" s="232"/>
    </row>
    <row r="55" spans="1:26" ht="12.6" customHeight="1">
      <c r="A55" s="3"/>
      <c r="B55" s="223"/>
      <c r="C55" s="19"/>
      <c r="D55" s="547"/>
      <c r="E55" s="548"/>
      <c r="F55" s="548"/>
      <c r="G55" s="549"/>
      <c r="H55" s="5"/>
      <c r="I55" s="513"/>
      <c r="J55" s="509"/>
      <c r="K55" s="20"/>
      <c r="L55" s="6"/>
      <c r="M55" s="6"/>
      <c r="N55" s="6"/>
      <c r="O55" s="236"/>
      <c r="P55" s="510">
        <f>'FY18 244 Budget SY'!P55+'FY18 244 Budget Summer)'!P55</f>
        <v>0</v>
      </c>
      <c r="Q55" s="224"/>
      <c r="R55" s="540"/>
      <c r="S55" s="541"/>
      <c r="T55" s="542"/>
      <c r="U55" s="8"/>
      <c r="V55" s="8"/>
      <c r="W55" s="8" t="s">
        <v>23</v>
      </c>
      <c r="X55" s="8"/>
      <c r="Y55" s="8"/>
      <c r="Z55" s="232"/>
    </row>
    <row r="56" spans="1:26" ht="15.75" customHeight="1">
      <c r="A56" s="3"/>
      <c r="B56" s="223"/>
      <c r="C56" s="49"/>
      <c r="D56" s="50"/>
      <c r="E56" s="51"/>
      <c r="F56" s="51"/>
      <c r="G56" s="51"/>
      <c r="H56" s="51"/>
      <c r="I56" s="51"/>
      <c r="J56" s="51"/>
      <c r="K56" s="52"/>
      <c r="L56" s="5"/>
      <c r="M56" s="5"/>
      <c r="N56" s="5"/>
      <c r="O56" s="213"/>
      <c r="P56" s="535">
        <f>SUM(P50:P55)</f>
        <v>0</v>
      </c>
      <c r="Q56" s="247"/>
      <c r="R56" s="543"/>
      <c r="S56" s="544"/>
      <c r="T56" s="545"/>
      <c r="U56" s="8"/>
      <c r="V56" s="8"/>
      <c r="W56" s="8"/>
      <c r="X56" s="8"/>
      <c r="Y56" s="8"/>
      <c r="Z56" s="232"/>
    </row>
    <row r="57" spans="1:26" ht="12.75" customHeight="1">
      <c r="A57" s="26"/>
      <c r="B57" s="226"/>
      <c r="C57" s="559" t="s">
        <v>24</v>
      </c>
      <c r="D57" s="559"/>
      <c r="E57" s="559"/>
      <c r="F57" s="559"/>
      <c r="G57" s="559"/>
      <c r="H57" s="404"/>
      <c r="I57" s="404"/>
      <c r="J57" s="432"/>
      <c r="K57" s="432"/>
      <c r="L57" s="245"/>
      <c r="M57" s="245"/>
      <c r="N57" s="245"/>
      <c r="O57" s="245"/>
      <c r="P57" s="433"/>
      <c r="Q57" s="246"/>
      <c r="R57" s="319"/>
      <c r="S57" s="246"/>
      <c r="T57" s="501"/>
      <c r="U57" s="43"/>
      <c r="V57" s="43"/>
      <c r="W57" s="43"/>
      <c r="X57" s="43"/>
      <c r="Y57" s="43"/>
      <c r="Z57" s="230"/>
    </row>
    <row r="58" spans="1:26" ht="29.25" customHeight="1">
      <c r="A58" s="37"/>
      <c r="B58" s="248"/>
      <c r="C58" s="411">
        <v>7</v>
      </c>
      <c r="D58" s="526" t="s">
        <v>37</v>
      </c>
      <c r="E58" s="413"/>
      <c r="F58" s="413"/>
      <c r="G58" s="413"/>
      <c r="H58" s="434"/>
      <c r="I58" s="434"/>
      <c r="J58" s="434"/>
      <c r="K58" s="435"/>
      <c r="L58" s="5"/>
      <c r="M58" s="5"/>
      <c r="N58" s="5"/>
      <c r="O58" s="236"/>
      <c r="P58" s="382" t="s">
        <v>22</v>
      </c>
      <c r="Q58" s="231"/>
      <c r="R58" s="537"/>
      <c r="S58" s="538"/>
      <c r="T58" s="539"/>
      <c r="U58" s="8"/>
      <c r="V58" s="8"/>
      <c r="W58" s="8"/>
      <c r="X58" s="8"/>
      <c r="Y58" s="8"/>
      <c r="Z58" s="232"/>
    </row>
    <row r="59" spans="1:26" ht="12.6" customHeight="1">
      <c r="A59" s="37"/>
      <c r="B59" s="248"/>
      <c r="C59" s="19"/>
      <c r="D59" s="589"/>
      <c r="E59" s="590"/>
      <c r="F59" s="590"/>
      <c r="G59" s="590"/>
      <c r="H59" s="591"/>
      <c r="I59" s="591"/>
      <c r="J59" s="592"/>
      <c r="K59" s="31"/>
      <c r="L59" s="5"/>
      <c r="M59" s="5"/>
      <c r="N59" s="5"/>
      <c r="O59" s="236"/>
      <c r="P59" s="510">
        <f>'FY18 244 Budget SY'!P59+'FY18 244 Budget Summer)'!P59</f>
        <v>0</v>
      </c>
      <c r="Q59" s="224"/>
      <c r="R59" s="540"/>
      <c r="S59" s="541"/>
      <c r="T59" s="542"/>
      <c r="U59" s="8"/>
      <c r="V59" s="8"/>
      <c r="W59" s="8"/>
      <c r="X59" s="8"/>
      <c r="Y59" s="8"/>
      <c r="Z59" s="232"/>
    </row>
    <row r="60" spans="1:26" ht="12.6" customHeight="1">
      <c r="A60" s="37"/>
      <c r="B60" s="248"/>
      <c r="C60" s="19"/>
      <c r="D60" s="589"/>
      <c r="E60" s="590"/>
      <c r="F60" s="590"/>
      <c r="G60" s="590"/>
      <c r="H60" s="591"/>
      <c r="I60" s="591"/>
      <c r="J60" s="592"/>
      <c r="K60" s="31"/>
      <c r="L60" s="5"/>
      <c r="M60" s="5"/>
      <c r="N60" s="5"/>
      <c r="O60" s="236"/>
      <c r="P60" s="510">
        <f>'FY18 244 Budget SY'!P60+'FY18 244 Budget Summer)'!P60</f>
        <v>0</v>
      </c>
      <c r="Q60" s="224"/>
      <c r="R60" s="540"/>
      <c r="S60" s="541"/>
      <c r="T60" s="542"/>
      <c r="U60" s="8"/>
      <c r="V60" s="8"/>
      <c r="W60" s="8"/>
      <c r="X60" s="8"/>
      <c r="Y60" s="8"/>
      <c r="Z60" s="232"/>
    </row>
    <row r="61" spans="1:26" ht="12.6" customHeight="1">
      <c r="A61" s="37"/>
      <c r="B61" s="248"/>
      <c r="C61" s="19"/>
      <c r="D61" s="589"/>
      <c r="E61" s="590"/>
      <c r="F61" s="590"/>
      <c r="G61" s="590"/>
      <c r="H61" s="591"/>
      <c r="I61" s="591"/>
      <c r="J61" s="592"/>
      <c r="K61" s="31"/>
      <c r="L61" s="5"/>
      <c r="M61" s="5"/>
      <c r="N61" s="5"/>
      <c r="O61" s="236"/>
      <c r="P61" s="510">
        <f>'FY18 244 Budget SY'!P61+'FY18 244 Budget Summer)'!P61</f>
        <v>0</v>
      </c>
      <c r="Q61" s="224"/>
      <c r="R61" s="540"/>
      <c r="S61" s="541"/>
      <c r="T61" s="542"/>
      <c r="U61" s="8"/>
      <c r="V61" s="8"/>
      <c r="W61" s="8" t="s">
        <v>26</v>
      </c>
      <c r="X61" s="8"/>
      <c r="Y61" s="8"/>
      <c r="Z61" s="232"/>
    </row>
    <row r="62" spans="1:26" ht="12.6" customHeight="1">
      <c r="A62" s="37"/>
      <c r="B62" s="248"/>
      <c r="C62" s="19"/>
      <c r="D62" s="589"/>
      <c r="E62" s="590"/>
      <c r="F62" s="590"/>
      <c r="G62" s="590"/>
      <c r="H62" s="591"/>
      <c r="I62" s="591"/>
      <c r="J62" s="592"/>
      <c r="K62" s="31"/>
      <c r="L62" s="5"/>
      <c r="M62" s="5"/>
      <c r="N62" s="5"/>
      <c r="O62" s="236"/>
      <c r="P62" s="510">
        <f>'FY18 244 Budget SY'!P62+'FY18 244 Budget Summer)'!P62</f>
        <v>0</v>
      </c>
      <c r="Q62" s="224"/>
      <c r="R62" s="540"/>
      <c r="S62" s="541"/>
      <c r="T62" s="542"/>
      <c r="U62" s="8"/>
      <c r="V62" s="8"/>
      <c r="W62" s="8" t="s">
        <v>23</v>
      </c>
      <c r="X62" s="8"/>
      <c r="Y62" s="8"/>
      <c r="Z62" s="232"/>
    </row>
    <row r="63" spans="1:26" ht="17.25" customHeight="1">
      <c r="A63" s="3"/>
      <c r="B63" s="223"/>
      <c r="C63" s="49"/>
      <c r="D63" s="593"/>
      <c r="E63" s="593"/>
      <c r="F63" s="593"/>
      <c r="G63" s="51"/>
      <c r="H63" s="51"/>
      <c r="I63" s="51"/>
      <c r="J63" s="51"/>
      <c r="K63" s="52"/>
      <c r="L63" s="5"/>
      <c r="M63" s="5"/>
      <c r="N63" s="5"/>
      <c r="O63" s="213"/>
      <c r="P63" s="536">
        <f>SUM(P59:P62)</f>
        <v>0</v>
      </c>
      <c r="Q63" s="249"/>
      <c r="R63" s="543"/>
      <c r="S63" s="544"/>
      <c r="T63" s="545"/>
      <c r="U63" s="8"/>
      <c r="V63" s="8"/>
      <c r="W63" s="8"/>
      <c r="X63" s="8"/>
      <c r="Y63" s="8"/>
      <c r="Z63" s="232"/>
    </row>
    <row r="64" spans="1:26" ht="12.75" customHeight="1">
      <c r="A64" s="26"/>
      <c r="B64" s="226"/>
      <c r="C64" s="559" t="s">
        <v>24</v>
      </c>
      <c r="D64" s="559"/>
      <c r="E64" s="559"/>
      <c r="F64" s="559"/>
      <c r="G64" s="559"/>
      <c r="H64" s="404"/>
      <c r="I64" s="404"/>
      <c r="J64" s="432"/>
      <c r="K64" s="432"/>
      <c r="L64" s="245"/>
      <c r="M64" s="245"/>
      <c r="N64" s="245"/>
      <c r="O64" s="245"/>
      <c r="P64" s="433"/>
      <c r="Q64" s="246"/>
      <c r="R64" s="319"/>
      <c r="S64" s="246"/>
      <c r="T64" s="501"/>
      <c r="U64" s="43"/>
      <c r="V64" s="43"/>
      <c r="W64" s="43"/>
      <c r="X64" s="43"/>
      <c r="Y64" s="43"/>
      <c r="Z64" s="230"/>
    </row>
    <row r="65" spans="1:26" ht="30" customHeight="1">
      <c r="A65" s="3"/>
      <c r="B65" s="223"/>
      <c r="C65" s="411">
        <v>8</v>
      </c>
      <c r="D65" s="526" t="s">
        <v>36</v>
      </c>
      <c r="E65" s="413"/>
      <c r="F65" s="413"/>
      <c r="G65" s="413"/>
      <c r="H65" s="413"/>
      <c r="I65" s="413"/>
      <c r="J65" s="413"/>
      <c r="K65" s="435"/>
      <c r="L65" s="5"/>
      <c r="M65" s="5"/>
      <c r="N65" s="5"/>
      <c r="O65" s="236"/>
      <c r="P65" s="382" t="s">
        <v>22</v>
      </c>
      <c r="Q65" s="231"/>
      <c r="R65" s="537"/>
      <c r="S65" s="538"/>
      <c r="T65" s="539"/>
      <c r="U65" s="8"/>
      <c r="V65" s="8"/>
      <c r="W65" s="8"/>
      <c r="X65" s="8"/>
      <c r="Y65" s="8"/>
      <c r="Z65" s="232"/>
    </row>
    <row r="66" spans="1:26" ht="12.6" customHeight="1">
      <c r="A66" s="3"/>
      <c r="B66" s="223"/>
      <c r="C66" s="19"/>
      <c r="D66" s="587"/>
      <c r="E66" s="588"/>
      <c r="F66" s="588"/>
      <c r="G66" s="588"/>
      <c r="H66" s="588"/>
      <c r="I66" s="588"/>
      <c r="J66" s="588"/>
      <c r="K66" s="31"/>
      <c r="L66" s="5"/>
      <c r="M66" s="5"/>
      <c r="N66" s="5"/>
      <c r="O66" s="236"/>
      <c r="P66" s="510">
        <f>'FY18 244 Budget SY'!P66+'FY18 244 Budget Summer)'!P66</f>
        <v>0</v>
      </c>
      <c r="Q66" s="224"/>
      <c r="R66" s="540"/>
      <c r="S66" s="541"/>
      <c r="T66" s="542"/>
      <c r="U66" s="8"/>
      <c r="V66" s="8"/>
      <c r="W66" s="8"/>
      <c r="X66" s="8"/>
      <c r="Y66" s="8"/>
      <c r="Z66" s="232"/>
    </row>
    <row r="67" spans="1:26" ht="12.6" customHeight="1">
      <c r="A67" s="3"/>
      <c r="B67" s="223"/>
      <c r="C67" s="19"/>
      <c r="D67" s="587"/>
      <c r="E67" s="588"/>
      <c r="F67" s="588"/>
      <c r="G67" s="588"/>
      <c r="H67" s="588"/>
      <c r="I67" s="588"/>
      <c r="J67" s="588"/>
      <c r="K67" s="31"/>
      <c r="L67" s="5"/>
      <c r="M67" s="5"/>
      <c r="N67" s="5"/>
      <c r="O67" s="236"/>
      <c r="P67" s="510">
        <f>'FY18 244 Budget SY'!P67+'FY18 244 Budget Summer)'!P67</f>
        <v>0</v>
      </c>
      <c r="Q67" s="224"/>
      <c r="R67" s="540"/>
      <c r="S67" s="541"/>
      <c r="T67" s="542"/>
      <c r="U67" s="8"/>
      <c r="V67" s="8"/>
      <c r="W67" s="8"/>
      <c r="X67" s="8"/>
      <c r="Y67" s="8"/>
      <c r="Z67" s="232"/>
    </row>
    <row r="68" spans="1:26" ht="12.6" customHeight="1">
      <c r="A68" s="3"/>
      <c r="B68" s="223"/>
      <c r="C68" s="19"/>
      <c r="D68" s="587"/>
      <c r="E68" s="588"/>
      <c r="F68" s="588"/>
      <c r="G68" s="588"/>
      <c r="H68" s="588"/>
      <c r="I68" s="588"/>
      <c r="J68" s="588"/>
      <c r="K68" s="31"/>
      <c r="L68" s="5"/>
      <c r="M68" s="5"/>
      <c r="N68" s="5"/>
      <c r="O68" s="236"/>
      <c r="P68" s="510">
        <f>'FY18 244 Budget SY'!P68+'FY18 244 Budget Summer)'!P68</f>
        <v>0</v>
      </c>
      <c r="Q68" s="224"/>
      <c r="R68" s="540"/>
      <c r="S68" s="541"/>
      <c r="T68" s="542"/>
      <c r="U68" s="8"/>
      <c r="V68" s="8"/>
      <c r="W68" s="8"/>
      <c r="X68" s="8"/>
      <c r="Y68" s="8"/>
      <c r="Z68" s="232"/>
    </row>
    <row r="69" spans="1:26" ht="12.6" customHeight="1">
      <c r="A69" s="3"/>
      <c r="B69" s="223"/>
      <c r="C69" s="19"/>
      <c r="D69" s="587"/>
      <c r="E69" s="588"/>
      <c r="F69" s="588"/>
      <c r="G69" s="588"/>
      <c r="H69" s="588"/>
      <c r="I69" s="588"/>
      <c r="J69" s="588"/>
      <c r="K69" s="31"/>
      <c r="L69" s="5"/>
      <c r="M69" s="5"/>
      <c r="N69" s="5"/>
      <c r="O69" s="236"/>
      <c r="P69" s="510">
        <f>'FY18 244 Budget SY'!P69+'FY18 244 Budget Summer)'!P69</f>
        <v>0</v>
      </c>
      <c r="Q69" s="224"/>
      <c r="R69" s="540"/>
      <c r="S69" s="541"/>
      <c r="T69" s="542"/>
      <c r="U69" s="8"/>
      <c r="V69" s="8"/>
      <c r="W69" s="8"/>
      <c r="X69" s="8"/>
      <c r="Y69" s="8"/>
      <c r="Z69" s="232"/>
    </row>
    <row r="70" spans="1:26" ht="18" customHeight="1">
      <c r="A70" s="3"/>
      <c r="B70" s="223"/>
      <c r="C70" s="49"/>
      <c r="D70" s="51"/>
      <c r="E70" s="51"/>
      <c r="F70" s="51"/>
      <c r="G70" s="51"/>
      <c r="H70" s="51"/>
      <c r="I70" s="51"/>
      <c r="J70" s="51"/>
      <c r="K70" s="52"/>
      <c r="L70" s="5"/>
      <c r="M70" s="5"/>
      <c r="N70" s="5"/>
      <c r="O70" s="213"/>
      <c r="P70" s="533">
        <f>SUM(P66:P69)</f>
        <v>0</v>
      </c>
      <c r="Q70" s="213"/>
      <c r="R70" s="543"/>
      <c r="S70" s="544"/>
      <c r="T70" s="545"/>
      <c r="U70" s="8"/>
      <c r="V70" s="8"/>
      <c r="W70" s="8"/>
      <c r="X70" s="8"/>
      <c r="Y70" s="8"/>
      <c r="Z70" s="232"/>
    </row>
    <row r="71" spans="1:26" ht="12.75" customHeight="1">
      <c r="A71" s="26"/>
      <c r="B71" s="226"/>
      <c r="C71" s="559" t="s">
        <v>24</v>
      </c>
      <c r="D71" s="559"/>
      <c r="E71" s="559"/>
      <c r="F71" s="559"/>
      <c r="G71" s="559"/>
      <c r="H71" s="404"/>
      <c r="I71" s="404"/>
      <c r="J71" s="432"/>
      <c r="K71" s="432"/>
      <c r="L71" s="245"/>
      <c r="M71" s="245"/>
      <c r="N71" s="245"/>
      <c r="O71" s="245"/>
      <c r="P71" s="433"/>
      <c r="Q71" s="246"/>
      <c r="R71" s="319"/>
      <c r="S71" s="246"/>
      <c r="T71" s="501"/>
      <c r="U71" s="43"/>
      <c r="V71" s="43"/>
      <c r="W71" s="43"/>
      <c r="X71" s="43"/>
      <c r="Y71" s="43"/>
      <c r="Z71" s="230"/>
    </row>
    <row r="72" spans="1:26" ht="30" customHeight="1">
      <c r="A72" s="3"/>
      <c r="B72" s="223"/>
      <c r="C72" s="411">
        <v>9</v>
      </c>
      <c r="D72" s="525" t="s">
        <v>28</v>
      </c>
      <c r="E72" s="437"/>
      <c r="F72" s="437"/>
      <c r="G72" s="437"/>
      <c r="H72" s="434"/>
      <c r="I72" s="438"/>
      <c r="J72" s="439"/>
      <c r="K72" s="435"/>
      <c r="L72" s="5"/>
      <c r="M72" s="5"/>
      <c r="N72" s="5"/>
      <c r="O72" s="236"/>
      <c r="P72" s="382" t="s">
        <v>22</v>
      </c>
      <c r="Q72" s="231"/>
      <c r="R72" s="537"/>
      <c r="S72" s="538"/>
      <c r="T72" s="539"/>
      <c r="U72" s="8"/>
      <c r="V72" s="8"/>
      <c r="W72" s="8"/>
      <c r="X72" s="8"/>
      <c r="Y72" s="8"/>
      <c r="Z72" s="232"/>
    </row>
    <row r="73" spans="1:26" s="191" customFormat="1" ht="12.6" customHeight="1">
      <c r="A73" s="109"/>
      <c r="B73" s="250"/>
      <c r="C73" s="108"/>
      <c r="D73" s="587"/>
      <c r="E73" s="588"/>
      <c r="F73" s="588"/>
      <c r="G73" s="588"/>
      <c r="H73" s="588"/>
      <c r="I73" s="588"/>
      <c r="J73" s="588"/>
      <c r="K73" s="42"/>
      <c r="L73" s="30"/>
      <c r="M73" s="30"/>
      <c r="N73" s="30"/>
      <c r="O73" s="251"/>
      <c r="P73" s="510">
        <f>'FY18 244 Budget SY'!P73+'FY18 244 Budget Summer)'!P73</f>
        <v>0</v>
      </c>
      <c r="Q73" s="252"/>
      <c r="R73" s="540"/>
      <c r="S73" s="541"/>
      <c r="T73" s="542"/>
      <c r="U73" s="110"/>
      <c r="V73" s="110"/>
      <c r="W73" s="110"/>
      <c r="X73" s="110"/>
      <c r="Y73" s="110"/>
      <c r="Z73" s="253"/>
    </row>
    <row r="74" spans="1:26" s="191" customFormat="1" ht="12.6" customHeight="1">
      <c r="A74" s="109"/>
      <c r="B74" s="250"/>
      <c r="C74" s="108"/>
      <c r="D74" s="587"/>
      <c r="E74" s="588"/>
      <c r="F74" s="588"/>
      <c r="G74" s="588"/>
      <c r="H74" s="588"/>
      <c r="I74" s="588"/>
      <c r="J74" s="588"/>
      <c r="K74" s="42"/>
      <c r="L74" s="30"/>
      <c r="M74" s="30"/>
      <c r="N74" s="30"/>
      <c r="O74" s="251"/>
      <c r="P74" s="510">
        <f>'FY18 244 Budget SY'!P74+'FY18 244 Budget Summer)'!P74</f>
        <v>0</v>
      </c>
      <c r="Q74" s="252"/>
      <c r="R74" s="540"/>
      <c r="S74" s="541"/>
      <c r="T74" s="542"/>
      <c r="U74" s="110"/>
      <c r="V74" s="110"/>
      <c r="W74" s="110"/>
      <c r="X74" s="110"/>
      <c r="Y74" s="110"/>
      <c r="Z74" s="253"/>
    </row>
    <row r="75" spans="1:26" s="191" customFormat="1" ht="12.6" customHeight="1">
      <c r="A75" s="109"/>
      <c r="B75" s="250"/>
      <c r="C75" s="108"/>
      <c r="D75" s="587"/>
      <c r="E75" s="588"/>
      <c r="F75" s="588"/>
      <c r="G75" s="588"/>
      <c r="H75" s="588"/>
      <c r="I75" s="588"/>
      <c r="J75" s="588"/>
      <c r="K75" s="42"/>
      <c r="L75" s="30"/>
      <c r="M75" s="30"/>
      <c r="N75" s="30"/>
      <c r="O75" s="251"/>
      <c r="P75" s="510">
        <f>'FY18 244 Budget SY'!P75+'FY18 244 Budget Summer)'!P75</f>
        <v>0</v>
      </c>
      <c r="Q75" s="252"/>
      <c r="R75" s="540"/>
      <c r="S75" s="541"/>
      <c r="T75" s="542"/>
      <c r="U75" s="110"/>
      <c r="V75" s="110"/>
      <c r="W75" s="110"/>
      <c r="X75" s="110"/>
      <c r="Y75" s="110"/>
      <c r="Z75" s="253"/>
    </row>
    <row r="76" spans="1:26" s="191" customFormat="1" ht="12.6" customHeight="1">
      <c r="A76" s="109"/>
      <c r="B76" s="250"/>
      <c r="C76" s="108"/>
      <c r="D76" s="587"/>
      <c r="E76" s="588"/>
      <c r="F76" s="588"/>
      <c r="G76" s="588"/>
      <c r="H76" s="588"/>
      <c r="I76" s="588"/>
      <c r="J76" s="588"/>
      <c r="K76" s="42"/>
      <c r="L76" s="30"/>
      <c r="M76" s="30"/>
      <c r="N76" s="30"/>
      <c r="O76" s="251"/>
      <c r="P76" s="510">
        <f>'FY18 244 Budget SY'!P76+'FY18 244 Budget Summer)'!P76</f>
        <v>0</v>
      </c>
      <c r="Q76" s="252"/>
      <c r="R76" s="540"/>
      <c r="S76" s="541"/>
      <c r="T76" s="542"/>
      <c r="U76" s="110"/>
      <c r="V76" s="110"/>
      <c r="W76" s="110"/>
      <c r="X76" s="110"/>
      <c r="Y76" s="110"/>
      <c r="Z76" s="253"/>
    </row>
    <row r="77" spans="1:26" ht="16.5" customHeight="1">
      <c r="A77" s="3"/>
      <c r="B77" s="223"/>
      <c r="C77" s="49"/>
      <c r="D77" s="51"/>
      <c r="E77" s="51"/>
      <c r="F77" s="51"/>
      <c r="G77" s="51"/>
      <c r="H77" s="51"/>
      <c r="I77" s="53"/>
      <c r="J77" s="53"/>
      <c r="K77" s="52"/>
      <c r="L77" s="5"/>
      <c r="M77" s="5"/>
      <c r="N77" s="5"/>
      <c r="O77" s="213"/>
      <c r="P77" s="533">
        <f>SUM(P73:P76)</f>
        <v>0</v>
      </c>
      <c r="Q77" s="213"/>
      <c r="R77" s="543"/>
      <c r="S77" s="544"/>
      <c r="T77" s="545"/>
      <c r="U77" s="8"/>
      <c r="V77" s="8"/>
      <c r="W77" s="8"/>
      <c r="X77" s="8"/>
      <c r="Y77" s="8"/>
      <c r="Z77" s="232"/>
    </row>
    <row r="78" spans="1:26" ht="12.75" customHeight="1">
      <c r="A78" s="26"/>
      <c r="B78" s="226"/>
      <c r="C78" s="559" t="s">
        <v>24</v>
      </c>
      <c r="D78" s="559"/>
      <c r="E78" s="559"/>
      <c r="F78" s="559"/>
      <c r="G78" s="559"/>
      <c r="H78" s="404"/>
      <c r="I78" s="404"/>
      <c r="J78" s="432"/>
      <c r="K78" s="432"/>
      <c r="L78" s="245"/>
      <c r="M78" s="245"/>
      <c r="N78" s="245"/>
      <c r="O78" s="245"/>
      <c r="P78" s="433"/>
      <c r="Q78" s="246"/>
      <c r="R78" s="319"/>
      <c r="S78" s="254"/>
      <c r="T78" s="502"/>
      <c r="U78" s="43"/>
      <c r="V78" s="43"/>
      <c r="W78" s="43"/>
      <c r="X78" s="43"/>
      <c r="Y78" s="43"/>
      <c r="Z78" s="230"/>
    </row>
    <row r="79" spans="1:26" ht="15.75" customHeight="1">
      <c r="A79" s="26"/>
      <c r="B79" s="226"/>
      <c r="C79" s="440"/>
      <c r="D79" s="441"/>
      <c r="E79" s="441"/>
      <c r="F79" s="441"/>
      <c r="G79" s="441"/>
      <c r="H79" s="442"/>
      <c r="I79" s="442" t="s">
        <v>5868</v>
      </c>
      <c r="J79" s="443"/>
      <c r="K79" s="444"/>
      <c r="L79" s="92"/>
      <c r="M79" s="92"/>
      <c r="N79" s="92"/>
      <c r="O79" s="255"/>
      <c r="P79" s="58" t="s">
        <v>22</v>
      </c>
      <c r="Q79" s="256"/>
      <c r="R79" s="611" t="s">
        <v>6591</v>
      </c>
      <c r="S79" s="612"/>
      <c r="T79" s="613"/>
      <c r="U79" s="21"/>
      <c r="V79" s="21"/>
      <c r="W79" s="21"/>
      <c r="X79" s="21"/>
      <c r="Y79" s="21"/>
      <c r="Z79" s="257"/>
    </row>
    <row r="80" spans="1:26">
      <c r="A80" s="3"/>
      <c r="B80" s="223"/>
      <c r="C80" s="39">
        <v>10</v>
      </c>
      <c r="D80" s="35" t="s">
        <v>5913</v>
      </c>
      <c r="E80" s="35"/>
      <c r="F80" s="35"/>
      <c r="G80" s="30"/>
      <c r="H80" s="107"/>
      <c r="I80" s="594"/>
      <c r="J80" s="595"/>
      <c r="K80" s="31"/>
      <c r="L80" s="5"/>
      <c r="M80" s="5"/>
      <c r="N80" s="5"/>
      <c r="O80" s="236"/>
      <c r="P80" s="515"/>
      <c r="Q80" s="256"/>
      <c r="R80" s="614"/>
      <c r="S80" s="615"/>
      <c r="T80" s="616"/>
      <c r="U80" s="43"/>
      <c r="V80" s="43"/>
      <c r="W80" s="43"/>
      <c r="X80" s="43"/>
      <c r="Y80" s="43"/>
      <c r="Z80" s="232"/>
    </row>
    <row r="81" spans="1:28" ht="21" customHeight="1">
      <c r="A81" s="3"/>
      <c r="B81" s="223"/>
      <c r="C81" s="40"/>
      <c r="D81" s="5"/>
      <c r="E81" s="5"/>
      <c r="F81" s="5"/>
      <c r="G81" s="5"/>
      <c r="H81" s="5"/>
      <c r="I81" s="38"/>
      <c r="J81" s="38"/>
      <c r="K81" s="31"/>
      <c r="L81" s="5"/>
      <c r="M81" s="5"/>
      <c r="N81" s="5"/>
      <c r="O81" s="236"/>
      <c r="P81" s="510">
        <f>'FY18 244 Budget SY'!P81+'FY18 244 Budget Summer)'!P81</f>
        <v>0</v>
      </c>
      <c r="Q81" s="256"/>
      <c r="R81" s="617"/>
      <c r="S81" s="618"/>
      <c r="T81" s="619"/>
      <c r="U81" s="8"/>
      <c r="V81" s="8"/>
      <c r="W81" s="8"/>
      <c r="X81" s="8"/>
      <c r="Y81" s="8"/>
      <c r="Z81" s="232"/>
    </row>
    <row r="82" spans="1:28" ht="12.75" customHeight="1">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c r="A83" s="3"/>
      <c r="B83" s="223"/>
      <c r="C83" s="40"/>
      <c r="D83" s="5"/>
      <c r="E83" s="5"/>
      <c r="F83" s="5"/>
      <c r="G83" s="5"/>
      <c r="H83" s="5"/>
      <c r="I83" s="38"/>
      <c r="J83" s="38"/>
      <c r="K83" s="31"/>
      <c r="L83" s="5"/>
      <c r="M83" s="5"/>
      <c r="N83" s="5"/>
      <c r="O83" s="236"/>
      <c r="P83" s="29"/>
      <c r="Q83" s="256"/>
      <c r="R83" s="602" t="s">
        <v>6594</v>
      </c>
      <c r="S83" s="603"/>
      <c r="T83" s="604"/>
      <c r="U83" s="8"/>
      <c r="V83" s="8"/>
      <c r="W83" s="8"/>
      <c r="X83" s="8"/>
      <c r="Y83" s="8"/>
      <c r="Z83" s="232"/>
    </row>
    <row r="84" spans="1:28" ht="28.5" customHeight="1">
      <c r="A84" s="3"/>
      <c r="B84" s="223"/>
      <c r="C84" s="41">
        <v>11</v>
      </c>
      <c r="D84" s="600" t="s">
        <v>6593</v>
      </c>
      <c r="E84" s="600"/>
      <c r="F84" s="600"/>
      <c r="G84" s="600"/>
      <c r="H84" s="600"/>
      <c r="I84" s="600"/>
      <c r="J84" s="600"/>
      <c r="K84" s="601"/>
      <c r="L84" s="528"/>
      <c r="M84" s="528"/>
      <c r="N84" s="528"/>
      <c r="O84" s="258"/>
      <c r="P84" s="28" t="s">
        <v>22</v>
      </c>
      <c r="Q84" s="231"/>
      <c r="R84" s="605"/>
      <c r="S84" s="606"/>
      <c r="T84" s="607"/>
      <c r="U84" s="8"/>
      <c r="V84" s="8"/>
      <c r="W84" s="8"/>
      <c r="X84" s="8"/>
      <c r="Y84" s="8"/>
      <c r="Z84" s="232"/>
    </row>
    <row r="85" spans="1:28" ht="12.6" customHeight="1">
      <c r="A85" s="3"/>
      <c r="B85" s="223"/>
      <c r="C85" s="19"/>
      <c r="D85" s="598"/>
      <c r="E85" s="598"/>
      <c r="F85" s="598"/>
      <c r="G85" s="598"/>
      <c r="H85" s="599"/>
      <c r="I85" s="599"/>
      <c r="J85" s="599"/>
      <c r="K85" s="42"/>
      <c r="L85" s="30"/>
      <c r="M85" s="30"/>
      <c r="N85" s="30"/>
      <c r="O85" s="251"/>
      <c r="P85" s="522">
        <v>0</v>
      </c>
      <c r="Q85" s="224"/>
      <c r="R85" s="605"/>
      <c r="S85" s="606"/>
      <c r="T85" s="607"/>
      <c r="U85" s="8"/>
      <c r="V85" s="8"/>
      <c r="W85" s="8" t="s">
        <v>23</v>
      </c>
      <c r="X85" s="8"/>
      <c r="Y85" s="8"/>
      <c r="Z85" s="232"/>
    </row>
    <row r="86" spans="1:28" ht="12.6" customHeight="1">
      <c r="A86" s="3"/>
      <c r="B86" s="223"/>
      <c r="C86" s="19"/>
      <c r="D86" s="598"/>
      <c r="E86" s="598"/>
      <c r="F86" s="598"/>
      <c r="G86" s="598"/>
      <c r="H86" s="599"/>
      <c r="I86" s="599"/>
      <c r="J86" s="599"/>
      <c r="K86" s="42"/>
      <c r="L86" s="30"/>
      <c r="M86" s="30"/>
      <c r="N86" s="30"/>
      <c r="O86" s="251"/>
      <c r="P86" s="522">
        <v>0</v>
      </c>
      <c r="Q86" s="224"/>
      <c r="R86" s="605"/>
      <c r="S86" s="606"/>
      <c r="T86" s="607"/>
      <c r="U86" s="8"/>
      <c r="V86" s="8"/>
      <c r="W86" s="8" t="s">
        <v>23</v>
      </c>
      <c r="X86" s="8"/>
      <c r="Y86" s="8"/>
      <c r="Z86" s="232"/>
    </row>
    <row r="87" spans="1:28" ht="12.75" customHeight="1">
      <c r="A87" s="24"/>
      <c r="B87" s="223"/>
      <c r="C87" s="54"/>
      <c r="D87" s="55"/>
      <c r="E87" s="55"/>
      <c r="F87" s="55"/>
      <c r="G87" s="56"/>
      <c r="H87" s="56"/>
      <c r="I87" s="56"/>
      <c r="J87" s="56"/>
      <c r="K87" s="57"/>
      <c r="L87" s="6"/>
      <c r="M87" s="6"/>
      <c r="N87" s="6"/>
      <c r="O87" s="213"/>
      <c r="P87" s="523"/>
      <c r="Q87" s="259"/>
      <c r="R87" s="608"/>
      <c r="S87" s="609"/>
      <c r="T87" s="610"/>
      <c r="U87" s="8"/>
      <c r="V87" s="8"/>
      <c r="W87" s="8"/>
      <c r="X87" s="8"/>
      <c r="Y87" s="8"/>
      <c r="Z87" s="232"/>
    </row>
    <row r="88" spans="1:28" ht="16.5" customHeight="1">
      <c r="A88" s="26"/>
      <c r="B88" s="226"/>
      <c r="C88" s="621" t="s">
        <v>24</v>
      </c>
      <c r="D88" s="621"/>
      <c r="E88" s="621"/>
      <c r="F88" s="621"/>
      <c r="G88" s="621"/>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c r="A90" s="44"/>
      <c r="B90" s="260"/>
      <c r="C90" s="620" t="s">
        <v>35</v>
      </c>
      <c r="D90" s="552"/>
      <c r="E90" s="552"/>
      <c r="F90" s="552"/>
      <c r="G90" s="552"/>
      <c r="H90" s="552"/>
      <c r="I90" s="552"/>
      <c r="J90" s="552"/>
      <c r="K90" s="527"/>
      <c r="L90" s="527"/>
      <c r="M90" s="527"/>
      <c r="N90" s="527"/>
      <c r="O90" s="350"/>
      <c r="P90" s="495">
        <f>P19+P25+P31+P38+P47+P56+P63+P70+P77+P81</f>
        <v>0</v>
      </c>
      <c r="Q90" s="393"/>
      <c r="R90" s="596"/>
      <c r="S90" s="597"/>
      <c r="T90" s="505"/>
      <c r="U90" s="369"/>
      <c r="V90" s="369"/>
      <c r="W90" s="369"/>
      <c r="X90" s="369"/>
      <c r="Y90" s="369"/>
      <c r="Z90" s="232"/>
    </row>
    <row r="91" spans="1:28" ht="6.6" customHeight="1">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c r="A95" s="3"/>
      <c r="B95" s="190"/>
      <c r="C95" s="4"/>
      <c r="D95" s="68"/>
      <c r="E95" s="4"/>
      <c r="F95" s="266"/>
      <c r="G95" s="4"/>
      <c r="H95" s="4"/>
      <c r="I95" s="4"/>
      <c r="J95" s="4"/>
      <c r="K95" s="4"/>
      <c r="L95" s="4"/>
      <c r="M95" s="4"/>
      <c r="N95" s="4"/>
      <c r="O95" s="4"/>
      <c r="P95" s="4"/>
      <c r="Q95" s="4"/>
      <c r="R95" s="4"/>
      <c r="S95" s="5"/>
      <c r="T95" s="585"/>
      <c r="U95" s="586"/>
      <c r="V95" s="4"/>
      <c r="W95" s="7"/>
      <c r="X95" s="7"/>
      <c r="Y95" s="7"/>
      <c r="Z95" s="7"/>
      <c r="AA95" s="8"/>
      <c r="AB95" s="7"/>
    </row>
    <row r="96" spans="1:28">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C88:G88"/>
    <mergeCell ref="C90:J90"/>
    <mergeCell ref="R90:S90"/>
    <mergeCell ref="T95:U95"/>
    <mergeCell ref="C78:G78"/>
    <mergeCell ref="R79:T81"/>
    <mergeCell ref="I80:J80"/>
    <mergeCell ref="R83:T87"/>
    <mergeCell ref="D84:K84"/>
    <mergeCell ref="D85:J85"/>
    <mergeCell ref="D86:J86"/>
    <mergeCell ref="C71:G71"/>
    <mergeCell ref="R72:T77"/>
    <mergeCell ref="D73:J73"/>
    <mergeCell ref="D74:J74"/>
    <mergeCell ref="D75:J75"/>
    <mergeCell ref="D76:J76"/>
    <mergeCell ref="C64:G64"/>
    <mergeCell ref="R65:T70"/>
    <mergeCell ref="D66:J66"/>
    <mergeCell ref="D67:J67"/>
    <mergeCell ref="D68:J68"/>
    <mergeCell ref="D69:J69"/>
    <mergeCell ref="C57:G57"/>
    <mergeCell ref="R58:T63"/>
    <mergeCell ref="D59:J59"/>
    <mergeCell ref="D60:J60"/>
    <mergeCell ref="D61:J61"/>
    <mergeCell ref="D62:J62"/>
    <mergeCell ref="D63:F63"/>
    <mergeCell ref="C48:G48"/>
    <mergeCell ref="R49:T56"/>
    <mergeCell ref="D50:G50"/>
    <mergeCell ref="D51:G51"/>
    <mergeCell ref="D52:G52"/>
    <mergeCell ref="D53:G53"/>
    <mergeCell ref="D54:G54"/>
    <mergeCell ref="D55:G55"/>
    <mergeCell ref="C39:G39"/>
    <mergeCell ref="D40:K40"/>
    <mergeCell ref="R40:T47"/>
    <mergeCell ref="D41:K41"/>
    <mergeCell ref="D42:K42"/>
    <mergeCell ref="D43:K43"/>
    <mergeCell ref="D44:K44"/>
    <mergeCell ref="D45:K45"/>
    <mergeCell ref="D46:K46"/>
    <mergeCell ref="C32:K32"/>
    <mergeCell ref="D33:G33"/>
    <mergeCell ref="R33:T38"/>
    <mergeCell ref="D34:G34"/>
    <mergeCell ref="D35:G35"/>
    <mergeCell ref="D36:G36"/>
    <mergeCell ref="D37:G37"/>
    <mergeCell ref="C26:G26"/>
    <mergeCell ref="D27:G27"/>
    <mergeCell ref="R27:T31"/>
    <mergeCell ref="D28:G28"/>
    <mergeCell ref="D29:G29"/>
    <mergeCell ref="D30:G30"/>
    <mergeCell ref="D31:K31"/>
    <mergeCell ref="R21:T25"/>
    <mergeCell ref="D22:G22"/>
    <mergeCell ref="D23:G23"/>
    <mergeCell ref="D24:G24"/>
    <mergeCell ref="B9:E9"/>
    <mergeCell ref="R9:T9"/>
    <mergeCell ref="D16:G16"/>
    <mergeCell ref="R16:T19"/>
    <mergeCell ref="D17:G17"/>
    <mergeCell ref="D18:G18"/>
    <mergeCell ref="C20:G20"/>
    <mergeCell ref="U9:V9"/>
    <mergeCell ref="B11:AB11"/>
    <mergeCell ref="U12:Z12"/>
    <mergeCell ref="P13:P14"/>
    <mergeCell ref="R13:T14"/>
    <mergeCell ref="Y13:Y14"/>
    <mergeCell ref="C14:K14"/>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0">
    <cfRule type="expression" dxfId="175" priority="176" stopIfTrue="1">
      <formula>AND($P70&gt;0,$J70=0)</formula>
    </cfRule>
  </conditionalFormatting>
  <conditionalFormatting sqref="J73:J76">
    <cfRule type="expression" dxfId="174" priority="175" stopIfTrue="1">
      <formula>AND($P73&gt;0,$J73=0)</formula>
    </cfRule>
  </conditionalFormatting>
  <conditionalFormatting sqref="J74">
    <cfRule type="expression" dxfId="173" priority="174" stopIfTrue="1">
      <formula>AND($P74&gt;0,$J74=0)</formula>
    </cfRule>
  </conditionalFormatting>
  <conditionalFormatting sqref="I17">
    <cfRule type="expression" dxfId="172" priority="173" stopIfTrue="1">
      <formula>AND($P17&gt;0,$I17="")</formula>
    </cfRule>
  </conditionalFormatting>
  <conditionalFormatting sqref="I18">
    <cfRule type="expression" dxfId="171" priority="172" stopIfTrue="1">
      <formula>AND($P18&gt;0,$I18="")</formula>
    </cfRule>
  </conditionalFormatting>
  <conditionalFormatting sqref="I19">
    <cfRule type="expression" dxfId="170" priority="171" stopIfTrue="1">
      <formula>AND($P19&gt;0,$I19="")</formula>
    </cfRule>
  </conditionalFormatting>
  <conditionalFormatting sqref="I21">
    <cfRule type="expression" dxfId="169" priority="170" stopIfTrue="1">
      <formula>AND($P21&gt;0,$I21="")</formula>
    </cfRule>
  </conditionalFormatting>
  <conditionalFormatting sqref="I22">
    <cfRule type="expression" dxfId="168" priority="169" stopIfTrue="1">
      <formula>AND($P22&gt;0,$I22="")</formula>
    </cfRule>
  </conditionalFormatting>
  <conditionalFormatting sqref="I29">
    <cfRule type="expression" dxfId="167" priority="168" stopIfTrue="1">
      <formula>AND($P29&gt;0,$I29="")</formula>
    </cfRule>
  </conditionalFormatting>
  <conditionalFormatting sqref="I30">
    <cfRule type="expression" dxfId="166" priority="167" stopIfTrue="1">
      <formula>AND($P30&gt;0,$I30="")</formula>
    </cfRule>
  </conditionalFormatting>
  <conditionalFormatting sqref="I31">
    <cfRule type="expression" dxfId="165" priority="166" stopIfTrue="1">
      <formula>AND($P31&gt;0,$I31="")</formula>
    </cfRule>
  </conditionalFormatting>
  <conditionalFormatting sqref="I32">
    <cfRule type="expression" dxfId="164" priority="165" stopIfTrue="1">
      <formula>AND($P32&gt;0,$I32="")</formula>
    </cfRule>
  </conditionalFormatting>
  <conditionalFormatting sqref="I33">
    <cfRule type="expression" dxfId="163" priority="164" stopIfTrue="1">
      <formula>AND($P33&gt;0,$I33="")</formula>
    </cfRule>
  </conditionalFormatting>
  <conditionalFormatting sqref="I34">
    <cfRule type="expression" dxfId="162" priority="163" stopIfTrue="1">
      <formula>AND($P34&gt;0,$I34="")</formula>
    </cfRule>
  </conditionalFormatting>
  <conditionalFormatting sqref="I43:I44">
    <cfRule type="expression" dxfId="161" priority="162" stopIfTrue="1">
      <formula>AND($P43&gt;0,$I43="")</formula>
    </cfRule>
  </conditionalFormatting>
  <conditionalFormatting sqref="I45">
    <cfRule type="expression" dxfId="160" priority="161" stopIfTrue="1">
      <formula>AND($P45&gt;0,$I45="")</formula>
    </cfRule>
  </conditionalFormatting>
  <conditionalFormatting sqref="I46">
    <cfRule type="expression" dxfId="159" priority="160" stopIfTrue="1">
      <formula>AND($P46&gt;0,$I46="")</formula>
    </cfRule>
  </conditionalFormatting>
  <conditionalFormatting sqref="I47">
    <cfRule type="expression" dxfId="158" priority="159" stopIfTrue="1">
      <formula>AND($P47&gt;0,$I47="")</formula>
    </cfRule>
  </conditionalFormatting>
  <conditionalFormatting sqref="R79">
    <cfRule type="expression" dxfId="157" priority="158" stopIfTrue="1">
      <formula>AND($P79&gt;0,R79="")</formula>
    </cfRule>
  </conditionalFormatting>
  <conditionalFormatting sqref="R82">
    <cfRule type="expression" dxfId="156" priority="157" stopIfTrue="1">
      <formula>AND($P82&gt;0,R82="")</formula>
    </cfRule>
  </conditionalFormatting>
  <conditionalFormatting sqref="S92">
    <cfRule type="expression" dxfId="155" priority="156" stopIfTrue="1">
      <formula>AND($P92&gt;0,S92="")</formula>
    </cfRule>
  </conditionalFormatting>
  <conditionalFormatting sqref="T96">
    <cfRule type="expression" dxfId="154" priority="155" stopIfTrue="1">
      <formula>AND($P96&gt;0,T96="")</formula>
    </cfRule>
  </conditionalFormatting>
  <conditionalFormatting sqref="T97">
    <cfRule type="expression" dxfId="153" priority="154" stopIfTrue="1">
      <formula>AND($P97&gt;0,T97="")</formula>
    </cfRule>
  </conditionalFormatting>
  <conditionalFormatting sqref="T98">
    <cfRule type="expression" dxfId="152" priority="153" stopIfTrue="1">
      <formula>AND($P98&gt;0,T98="")</formula>
    </cfRule>
  </conditionalFormatting>
  <conditionalFormatting sqref="T99">
    <cfRule type="expression" dxfId="151" priority="152" stopIfTrue="1">
      <formula>AND($P99&gt;0,T99="")</formula>
    </cfRule>
  </conditionalFormatting>
  <conditionalFormatting sqref="T100">
    <cfRule type="expression" dxfId="150" priority="151" stopIfTrue="1">
      <formula>AND($P100&gt;0,T100="")</formula>
    </cfRule>
  </conditionalFormatting>
  <conditionalFormatting sqref="T101">
    <cfRule type="expression" dxfId="149" priority="150" stopIfTrue="1">
      <formula>AND($P101&gt;0,T101="")</formula>
    </cfRule>
  </conditionalFormatting>
  <conditionalFormatting sqref="T102">
    <cfRule type="expression" dxfId="148" priority="149" stopIfTrue="1">
      <formula>AND($P102&gt;0,T102="")</formula>
    </cfRule>
  </conditionalFormatting>
  <conditionalFormatting sqref="T103">
    <cfRule type="expression" dxfId="147" priority="148" stopIfTrue="1">
      <formula>AND($P103&gt;0,T103="")</formula>
    </cfRule>
  </conditionalFormatting>
  <conditionalFormatting sqref="T110">
    <cfRule type="expression" dxfId="146" priority="147" stopIfTrue="1">
      <formula>AND($P110&gt;0,T110="")</formula>
    </cfRule>
  </conditionalFormatting>
  <conditionalFormatting sqref="T111">
    <cfRule type="expression" dxfId="145" priority="146" stopIfTrue="1">
      <formula>AND($P111&gt;0,T111="")</formula>
    </cfRule>
  </conditionalFormatting>
  <conditionalFormatting sqref="I70">
    <cfRule type="expression" dxfId="144" priority="145" stopIfTrue="1">
      <formula>AND($P70&gt;0,$I70="")</formula>
    </cfRule>
  </conditionalFormatting>
  <conditionalFormatting sqref="I73:I76">
    <cfRule type="expression" dxfId="143" priority="144" stopIfTrue="1">
      <formula>AND($P73&gt;0,$I73="")</formula>
    </cfRule>
  </conditionalFormatting>
  <conditionalFormatting sqref="I74">
    <cfRule type="expression" dxfId="142" priority="143" stopIfTrue="1">
      <formula>AND($P74&gt;0,$I74="")</formula>
    </cfRule>
  </conditionalFormatting>
  <conditionalFormatting sqref="D17:G17">
    <cfRule type="expression" dxfId="141" priority="142" stopIfTrue="1">
      <formula>AND($P17&gt;0,$D17="")</formula>
    </cfRule>
  </conditionalFormatting>
  <conditionalFormatting sqref="D18:G18">
    <cfRule type="expression" dxfId="140" priority="141" stopIfTrue="1">
      <formula>AND($P18&gt;0,$D18="")</formula>
    </cfRule>
  </conditionalFormatting>
  <conditionalFormatting sqref="D19:G19">
    <cfRule type="expression" dxfId="139" priority="140" stopIfTrue="1">
      <formula>AND($P19&gt;0,$D19="")</formula>
    </cfRule>
  </conditionalFormatting>
  <conditionalFormatting sqref="D20:G20">
    <cfRule type="expression" dxfId="138" priority="139" stopIfTrue="1">
      <formula>AND($P20&gt;0,$D20="")</formula>
    </cfRule>
  </conditionalFormatting>
  <conditionalFormatting sqref="D21:G21">
    <cfRule type="expression" dxfId="137" priority="138" stopIfTrue="1">
      <formula>AND($P21&gt;0,$D21="")</formula>
    </cfRule>
  </conditionalFormatting>
  <conditionalFormatting sqref="D22:G22">
    <cfRule type="expression" dxfId="136" priority="137" stopIfTrue="1">
      <formula>AND($P22&gt;0,$D22="")</formula>
    </cfRule>
  </conditionalFormatting>
  <conditionalFormatting sqref="D29:G29">
    <cfRule type="expression" dxfId="135" priority="136" stopIfTrue="1">
      <formula>AND($P29&gt;0,$D29="")</formula>
    </cfRule>
  </conditionalFormatting>
  <conditionalFormatting sqref="D30:G30">
    <cfRule type="expression" dxfId="134" priority="135" stopIfTrue="1">
      <formula>AND($P30&gt;0,$D30="")</formula>
    </cfRule>
  </conditionalFormatting>
  <conditionalFormatting sqref="D31:G31">
    <cfRule type="expression" dxfId="133" priority="134" stopIfTrue="1">
      <formula>AND($P31&gt;0,$D31="")</formula>
    </cfRule>
  </conditionalFormatting>
  <conditionalFormatting sqref="D32:G32">
    <cfRule type="expression" dxfId="132" priority="133" stopIfTrue="1">
      <formula>AND($P32&gt;0,$D32="")</formula>
    </cfRule>
  </conditionalFormatting>
  <conditionalFormatting sqref="D33:G33">
    <cfRule type="expression" dxfId="131" priority="132" stopIfTrue="1">
      <formula>AND($P33&gt;0,$D33="")</formula>
    </cfRule>
  </conditionalFormatting>
  <conditionalFormatting sqref="D34:G37">
    <cfRule type="expression" dxfId="130" priority="131" stopIfTrue="1">
      <formula>AND($P34&gt;0,$D34="")</formula>
    </cfRule>
  </conditionalFormatting>
  <conditionalFormatting sqref="D43:G43">
    <cfRule type="expression" dxfId="129" priority="130" stopIfTrue="1">
      <formula>AND($P43&gt;0,$D43="")</formula>
    </cfRule>
  </conditionalFormatting>
  <conditionalFormatting sqref="D44:G44">
    <cfRule type="expression" dxfId="128" priority="129" stopIfTrue="1">
      <formula>AND($P44&gt;0,$D44="")</formula>
    </cfRule>
  </conditionalFormatting>
  <conditionalFormatting sqref="D45:G45">
    <cfRule type="expression" dxfId="127" priority="128" stopIfTrue="1">
      <formula>AND($P45&gt;0,$D45="")</formula>
    </cfRule>
  </conditionalFormatting>
  <conditionalFormatting sqref="D46:G46">
    <cfRule type="expression" dxfId="126" priority="127" stopIfTrue="1">
      <formula>AND($P46&gt;0,$D46="")</formula>
    </cfRule>
  </conditionalFormatting>
  <conditionalFormatting sqref="D47:G47">
    <cfRule type="expression" dxfId="125" priority="126" stopIfTrue="1">
      <formula>AND($P47&gt;0,$D47="")</formula>
    </cfRule>
  </conditionalFormatting>
  <conditionalFormatting sqref="D48:G48">
    <cfRule type="expression" dxfId="124" priority="125" stopIfTrue="1">
      <formula>AND($P48&gt;0,$D48="")</formula>
    </cfRule>
  </conditionalFormatting>
  <conditionalFormatting sqref="D70:G70">
    <cfRule type="expression" dxfId="123" priority="124" stopIfTrue="1">
      <formula>AND($P70&gt;0,$D70="")</formula>
    </cfRule>
  </conditionalFormatting>
  <conditionalFormatting sqref="D71:G71">
    <cfRule type="expression" dxfId="122" priority="123" stopIfTrue="1">
      <formula>AND($P71&gt;0,$D71="")</formula>
    </cfRule>
  </conditionalFormatting>
  <conditionalFormatting sqref="D72:G72">
    <cfRule type="expression" dxfId="121" priority="122" stopIfTrue="1">
      <formula>AND($P72&gt;0,$D72="")</formula>
    </cfRule>
  </conditionalFormatting>
  <conditionalFormatting sqref="D73:G76">
    <cfRule type="expression" dxfId="120" priority="121" stopIfTrue="1">
      <formula>AND($P73&gt;0,$D73="")</formula>
    </cfRule>
  </conditionalFormatting>
  <conditionalFormatting sqref="D74:G74">
    <cfRule type="expression" dxfId="119" priority="120" stopIfTrue="1">
      <formula>AND($P74&gt;0,$D74="")</formula>
    </cfRule>
  </conditionalFormatting>
  <conditionalFormatting sqref="D79:J79">
    <cfRule type="expression" dxfId="118" priority="119" stopIfTrue="1">
      <formula>AND($D79="",$P79&gt;0)</formula>
    </cfRule>
  </conditionalFormatting>
  <conditionalFormatting sqref="D80:J80">
    <cfRule type="expression" dxfId="117" priority="118" stopIfTrue="1">
      <formula>AND($D80="",$P80&gt;0)</formula>
    </cfRule>
  </conditionalFormatting>
  <conditionalFormatting sqref="D81:J83">
    <cfRule type="expression" dxfId="116" priority="117" stopIfTrue="1">
      <formula>AND($D81="",$P81&gt;0)</formula>
    </cfRule>
  </conditionalFormatting>
  <conditionalFormatting sqref="D84:J84">
    <cfRule type="expression" dxfId="115" priority="116" stopIfTrue="1">
      <formula>AND($D84="",$P84&gt;0)</formula>
    </cfRule>
  </conditionalFormatting>
  <conditionalFormatting sqref="D85:J86">
    <cfRule type="expression" dxfId="114" priority="115" stopIfTrue="1">
      <formula>AND($D85="",$P85&gt;0)</formula>
    </cfRule>
  </conditionalFormatting>
  <conditionalFormatting sqref="D86:J86">
    <cfRule type="expression" dxfId="113" priority="114" stopIfTrue="1">
      <formula>AND($D86="",$P86&gt;0)</formula>
    </cfRule>
  </conditionalFormatting>
  <conditionalFormatting sqref="P115">
    <cfRule type="expression" dxfId="112" priority="113" stopIfTrue="1">
      <formula>$P$115&gt;valTIAlloc</formula>
    </cfRule>
  </conditionalFormatting>
  <conditionalFormatting sqref="R115">
    <cfRule type="expression" dxfId="111" priority="112" stopIfTrue="1">
      <formula>valReqReserv&lt;&gt;$R$115</formula>
    </cfRule>
  </conditionalFormatting>
  <conditionalFormatting sqref="J19">
    <cfRule type="expression" dxfId="110" priority="111" stopIfTrue="1">
      <formula>AND($J19="",$P19&gt;0)</formula>
    </cfRule>
  </conditionalFormatting>
  <conditionalFormatting sqref="J21">
    <cfRule type="expression" dxfId="109" priority="110" stopIfTrue="1">
      <formula>AND($J21="",$P21&gt;0)</formula>
    </cfRule>
  </conditionalFormatting>
  <conditionalFormatting sqref="J31">
    <cfRule type="expression" dxfId="108" priority="109" stopIfTrue="1">
      <formula>AND($J31="",$P31&gt;0)</formula>
    </cfRule>
  </conditionalFormatting>
  <conditionalFormatting sqref="J32">
    <cfRule type="expression" dxfId="107" priority="108" stopIfTrue="1">
      <formula>AND($J32="",$P32&gt;0)</formula>
    </cfRule>
  </conditionalFormatting>
  <conditionalFormatting sqref="J33">
    <cfRule type="expression" dxfId="106" priority="107" stopIfTrue="1">
      <formula>AND($J33="",$P33&gt;0)</formula>
    </cfRule>
  </conditionalFormatting>
  <conditionalFormatting sqref="J34">
    <cfRule type="expression" dxfId="105" priority="106" stopIfTrue="1">
      <formula>AND($J34="",$P34&gt;0)</formula>
    </cfRule>
  </conditionalFormatting>
  <conditionalFormatting sqref="J43">
    <cfRule type="expression" dxfId="104" priority="105" stopIfTrue="1">
      <formula>AND($J43="",$P43&gt;0)</formula>
    </cfRule>
  </conditionalFormatting>
  <conditionalFormatting sqref="J44">
    <cfRule type="expression" dxfId="103" priority="104" stopIfTrue="1">
      <formula>AND($J44="",$P44&gt;0)</formula>
    </cfRule>
  </conditionalFormatting>
  <conditionalFormatting sqref="J45">
    <cfRule type="expression" dxfId="102" priority="103" stopIfTrue="1">
      <formula>AND($J45="",$P45&gt;0)</formula>
    </cfRule>
  </conditionalFormatting>
  <conditionalFormatting sqref="J46">
    <cfRule type="expression" dxfId="101" priority="102" stopIfTrue="1">
      <formula>AND($J46="",$P46&gt;0)</formula>
    </cfRule>
  </conditionalFormatting>
  <conditionalFormatting sqref="J47">
    <cfRule type="expression" dxfId="100" priority="101" stopIfTrue="1">
      <formula>AND($J47="",$P47&gt;0)</formula>
    </cfRule>
  </conditionalFormatting>
  <conditionalFormatting sqref="P107">
    <cfRule type="expression" dxfId="99" priority="100" stopIfTrue="1">
      <formula>AND($I$107&lt;&gt;"",$P$107="")</formula>
    </cfRule>
  </conditionalFormatting>
  <conditionalFormatting sqref="I107:J107">
    <cfRule type="expression" dxfId="98" priority="99" stopIfTrue="1">
      <formula>AND($P$107&lt;&gt;"",$I$107="")</formula>
    </cfRule>
  </conditionalFormatting>
  <conditionalFormatting sqref="J25">
    <cfRule type="expression" dxfId="97" priority="98" stopIfTrue="1">
      <formula>AND($P25&gt;0,$J25=0)</formula>
    </cfRule>
  </conditionalFormatting>
  <conditionalFormatting sqref="I23">
    <cfRule type="expression" dxfId="96" priority="97" stopIfTrue="1">
      <formula>AND($P23&gt;0,$I23="")</formula>
    </cfRule>
  </conditionalFormatting>
  <conditionalFormatting sqref="I24">
    <cfRule type="expression" dxfId="95" priority="96" stopIfTrue="1">
      <formula>AND($P24&gt;0,$I24="")</formula>
    </cfRule>
  </conditionalFormatting>
  <conditionalFormatting sqref="I25">
    <cfRule type="expression" dxfId="94" priority="95" stopIfTrue="1">
      <formula>AND($P25&gt;0,$I25="")</formula>
    </cfRule>
  </conditionalFormatting>
  <conditionalFormatting sqref="H25">
    <cfRule type="expression" dxfId="93" priority="94" stopIfTrue="1">
      <formula>AND(P25&gt;0,$H25="")</formula>
    </cfRule>
  </conditionalFormatting>
  <conditionalFormatting sqref="D23:G23">
    <cfRule type="expression" dxfId="92" priority="93" stopIfTrue="1">
      <formula>AND($P23&gt;0,$D23="")</formula>
    </cfRule>
  </conditionalFormatting>
  <conditionalFormatting sqref="D24:G24">
    <cfRule type="expression" dxfId="91" priority="92" stopIfTrue="1">
      <formula>AND($P24&gt;0,$D24="")</formula>
    </cfRule>
  </conditionalFormatting>
  <conditionalFormatting sqref="D25:G25">
    <cfRule type="expression" dxfId="90" priority="91" stopIfTrue="1">
      <formula>AND($P25&gt;0,$D25="")</formula>
    </cfRule>
  </conditionalFormatting>
  <conditionalFormatting sqref="D39:G39">
    <cfRule type="expression" dxfId="89" priority="90" stopIfTrue="1">
      <formula>AND($P39&gt;0,$D39="")</formula>
    </cfRule>
  </conditionalFormatting>
  <conditionalFormatting sqref="J36">
    <cfRule type="expression" dxfId="88" priority="89" stopIfTrue="1">
      <formula>AND($P36&gt;0,$J36=0)</formula>
    </cfRule>
  </conditionalFormatting>
  <conditionalFormatting sqref="J37">
    <cfRule type="expression" dxfId="87" priority="88" stopIfTrue="1">
      <formula>AND($P37&gt;0,$J37=0)</formula>
    </cfRule>
  </conditionalFormatting>
  <conditionalFormatting sqref="J38">
    <cfRule type="expression" dxfId="86" priority="87" stopIfTrue="1">
      <formula>AND($P38&gt;0,$J38=0)</formula>
    </cfRule>
  </conditionalFormatting>
  <conditionalFormatting sqref="I36">
    <cfRule type="expression" dxfId="85" priority="86" stopIfTrue="1">
      <formula>AND($P36&gt;0,$I36="")</formula>
    </cfRule>
  </conditionalFormatting>
  <conditionalFormatting sqref="I37">
    <cfRule type="expression" dxfId="84" priority="85" stopIfTrue="1">
      <formula>AND($P37&gt;0,$I37="")</formula>
    </cfRule>
  </conditionalFormatting>
  <conditionalFormatting sqref="I38">
    <cfRule type="expression" dxfId="83" priority="84" stopIfTrue="1">
      <formula>AND($P38&gt;0,$I38="")</formula>
    </cfRule>
  </conditionalFormatting>
  <conditionalFormatting sqref="H36">
    <cfRule type="expression" dxfId="82" priority="83" stopIfTrue="1">
      <formula>AND(P36&gt;0,$H36="")</formula>
    </cfRule>
  </conditionalFormatting>
  <conditionalFormatting sqref="H37">
    <cfRule type="expression" dxfId="81" priority="82" stopIfTrue="1">
      <formula>AND(P37&gt;0,$H37="")</formula>
    </cfRule>
  </conditionalFormatting>
  <conditionalFormatting sqref="H38">
    <cfRule type="expression" dxfId="80" priority="81" stopIfTrue="1">
      <formula>AND(P38&gt;0,$H38="")</formula>
    </cfRule>
  </conditionalFormatting>
  <conditionalFormatting sqref="D36:G36">
    <cfRule type="expression" dxfId="79" priority="80" stopIfTrue="1">
      <formula>AND($P36&gt;0,$D36="")</formula>
    </cfRule>
  </conditionalFormatting>
  <conditionalFormatting sqref="D37:G37">
    <cfRule type="expression" dxfId="78" priority="79" stopIfTrue="1">
      <formula>AND($P37&gt;0,$D37="")</formula>
    </cfRule>
  </conditionalFormatting>
  <conditionalFormatting sqref="D38:G38">
    <cfRule type="expression" dxfId="77" priority="78" stopIfTrue="1">
      <formula>AND($P38&gt;0,$D38="")</formula>
    </cfRule>
  </conditionalFormatting>
  <conditionalFormatting sqref="J50">
    <cfRule type="expression" dxfId="76" priority="77" stopIfTrue="1">
      <formula>AND($P50&gt;0,$J50=0)</formula>
    </cfRule>
  </conditionalFormatting>
  <conditionalFormatting sqref="J51">
    <cfRule type="expression" dxfId="75" priority="76" stopIfTrue="1">
      <formula>AND($P51&gt;0,$J51=0)</formula>
    </cfRule>
  </conditionalFormatting>
  <conditionalFormatting sqref="J52">
    <cfRule type="expression" dxfId="74" priority="75" stopIfTrue="1">
      <formula>AND($P52&gt;0,$J52=0)</formula>
    </cfRule>
  </conditionalFormatting>
  <conditionalFormatting sqref="J53">
    <cfRule type="expression" dxfId="73" priority="74" stopIfTrue="1">
      <formula>AND($P53&gt;0,$J53=0)</formula>
    </cfRule>
  </conditionalFormatting>
  <conditionalFormatting sqref="J54">
    <cfRule type="expression" dxfId="72" priority="73" stopIfTrue="1">
      <formula>AND($P54&gt;0,$J54=0)</formula>
    </cfRule>
  </conditionalFormatting>
  <conditionalFormatting sqref="I50">
    <cfRule type="expression" dxfId="71" priority="72" stopIfTrue="1">
      <formula>AND($P50&gt;0,$I50="")</formula>
    </cfRule>
  </conditionalFormatting>
  <conditionalFormatting sqref="I51">
    <cfRule type="expression" dxfId="70" priority="71" stopIfTrue="1">
      <formula>AND($P51&gt;0,$I51="")</formula>
    </cfRule>
  </conditionalFormatting>
  <conditionalFormatting sqref="I52">
    <cfRule type="expression" dxfId="69" priority="70" stopIfTrue="1">
      <formula>AND($P52&gt;0,$I52="")</formula>
    </cfRule>
  </conditionalFormatting>
  <conditionalFormatting sqref="I53">
    <cfRule type="expression" dxfId="68" priority="69" stopIfTrue="1">
      <formula>AND($P53&gt;0,$I53="")</formula>
    </cfRule>
  </conditionalFormatting>
  <conditionalFormatting sqref="I54">
    <cfRule type="expression" dxfId="67" priority="68" stopIfTrue="1">
      <formula>AND($P54&gt;0,$I54="")</formula>
    </cfRule>
  </conditionalFormatting>
  <conditionalFormatting sqref="D50:G50">
    <cfRule type="expression" dxfId="66" priority="67" stopIfTrue="1">
      <formula>AND($P50&gt;0,$D50="")</formula>
    </cfRule>
  </conditionalFormatting>
  <conditionalFormatting sqref="D51:G51">
    <cfRule type="expression" dxfId="65" priority="66" stopIfTrue="1">
      <formula>AND($P51&gt;0,$D51="")</formula>
    </cfRule>
  </conditionalFormatting>
  <conditionalFormatting sqref="D52:G52">
    <cfRule type="expression" dxfId="64" priority="65" stopIfTrue="1">
      <formula>AND($P52&gt;0,$D52="")</formula>
    </cfRule>
  </conditionalFormatting>
  <conditionalFormatting sqref="D53:G53">
    <cfRule type="expression" dxfId="63" priority="64" stopIfTrue="1">
      <formula>AND($P53&gt;0,$D53="")</formula>
    </cfRule>
  </conditionalFormatting>
  <conditionalFormatting sqref="D54:G54">
    <cfRule type="expression" dxfId="62" priority="63" stopIfTrue="1">
      <formula>AND($P54&gt;0,$D54="")</formula>
    </cfRule>
  </conditionalFormatting>
  <conditionalFormatting sqref="J50">
    <cfRule type="expression" dxfId="61" priority="62" stopIfTrue="1">
      <formula>AND($P50&gt;0,$J50=0)</formula>
    </cfRule>
  </conditionalFormatting>
  <conditionalFormatting sqref="J51">
    <cfRule type="expression" dxfId="60" priority="61" stopIfTrue="1">
      <formula>AND($P51&gt;0,$J51=0)</formula>
    </cfRule>
  </conditionalFormatting>
  <conditionalFormatting sqref="J52">
    <cfRule type="expression" dxfId="59" priority="60" stopIfTrue="1">
      <formula>AND($P52&gt;0,$J52=0)</formula>
    </cfRule>
  </conditionalFormatting>
  <conditionalFormatting sqref="J53">
    <cfRule type="expression" dxfId="58" priority="59" stopIfTrue="1">
      <formula>AND($P53&gt;0,$J53=0)</formula>
    </cfRule>
  </conditionalFormatting>
  <conditionalFormatting sqref="J54">
    <cfRule type="expression" dxfId="57" priority="58" stopIfTrue="1">
      <formula>AND($P54&gt;0,$J54=0)</formula>
    </cfRule>
  </conditionalFormatting>
  <conditionalFormatting sqref="J55">
    <cfRule type="expression" dxfId="56" priority="57" stopIfTrue="1">
      <formula>AND($P55&gt;0,$J55=0)</formula>
    </cfRule>
  </conditionalFormatting>
  <conditionalFormatting sqref="I28">
    <cfRule type="expression" dxfId="55" priority="56" stopIfTrue="1">
      <formula>AND($P28&gt;0,$I28="")</formula>
    </cfRule>
  </conditionalFormatting>
  <conditionalFormatting sqref="I17">
    <cfRule type="expression" dxfId="54" priority="55" stopIfTrue="1">
      <formula>AND($P17&gt;0,$I17="")</formula>
    </cfRule>
  </conditionalFormatting>
  <conditionalFormatting sqref="I18">
    <cfRule type="expression" dxfId="53" priority="54" stopIfTrue="1">
      <formula>AND($P18&gt;0,$I18="")</formula>
    </cfRule>
  </conditionalFormatting>
  <conditionalFormatting sqref="I22">
    <cfRule type="expression" dxfId="52" priority="53" stopIfTrue="1">
      <formula>AND($P22&gt;0,$I22="")</formula>
    </cfRule>
  </conditionalFormatting>
  <conditionalFormatting sqref="I23">
    <cfRule type="expression" dxfId="51" priority="52" stopIfTrue="1">
      <formula>AND($P23&gt;0,$I23="")</formula>
    </cfRule>
  </conditionalFormatting>
  <conditionalFormatting sqref="I24">
    <cfRule type="expression" dxfId="50" priority="51" stopIfTrue="1">
      <formula>AND($P24&gt;0,$I24="")</formula>
    </cfRule>
  </conditionalFormatting>
  <conditionalFormatting sqref="I29">
    <cfRule type="expression" dxfId="49" priority="50" stopIfTrue="1">
      <formula>AND($P29&gt;0,$I29="")</formula>
    </cfRule>
  </conditionalFormatting>
  <conditionalFormatting sqref="I30">
    <cfRule type="expression" dxfId="48" priority="49" stopIfTrue="1">
      <formula>AND($P30&gt;0,$I30="")</formula>
    </cfRule>
  </conditionalFormatting>
  <conditionalFormatting sqref="I51">
    <cfRule type="expression" dxfId="47" priority="48" stopIfTrue="1">
      <formula>AND($P51&gt;0,$I51="")</formula>
    </cfRule>
  </conditionalFormatting>
  <conditionalFormatting sqref="I52">
    <cfRule type="expression" dxfId="46" priority="47" stopIfTrue="1">
      <formula>AND($P52&gt;0,$I52="")</formula>
    </cfRule>
  </conditionalFormatting>
  <conditionalFormatting sqref="I53">
    <cfRule type="expression" dxfId="45" priority="46" stopIfTrue="1">
      <formula>AND($P53&gt;0,$I53="")</formula>
    </cfRule>
  </conditionalFormatting>
  <conditionalFormatting sqref="I54">
    <cfRule type="expression" dxfId="44" priority="45" stopIfTrue="1">
      <formula>AND($P54&gt;0,$I54="")</formula>
    </cfRule>
  </conditionalFormatting>
  <conditionalFormatting sqref="I55">
    <cfRule type="expression" dxfId="43" priority="44" stopIfTrue="1">
      <formula>AND($P55&gt;0,$I55="")</formula>
    </cfRule>
  </conditionalFormatting>
  <conditionalFormatting sqref="I50">
    <cfRule type="expression" dxfId="42" priority="43" stopIfTrue="1">
      <formula>AND($P50&gt;0,$I50="")</formula>
    </cfRule>
  </conditionalFormatting>
  <conditionalFormatting sqref="D30:D31">
    <cfRule type="expression" dxfId="41" priority="42" stopIfTrue="1">
      <formula>AND($P30&gt;0,$D30="")</formula>
    </cfRule>
  </conditionalFormatting>
  <conditionalFormatting sqref="D17:G17">
    <cfRule type="expression" dxfId="40" priority="41" stopIfTrue="1">
      <formula>AND($P17&gt;0,$D17="")</formula>
    </cfRule>
  </conditionalFormatting>
  <conditionalFormatting sqref="D18:G18">
    <cfRule type="expression" dxfId="39" priority="40" stopIfTrue="1">
      <formula>AND($P18&gt;0,$D18="")</formula>
    </cfRule>
  </conditionalFormatting>
  <conditionalFormatting sqref="D22:G22">
    <cfRule type="expression" dxfId="38" priority="39" stopIfTrue="1">
      <formula>AND($P22&gt;0,$D22="")</formula>
    </cfRule>
  </conditionalFormatting>
  <conditionalFormatting sqref="D23:G23">
    <cfRule type="expression" dxfId="37" priority="38" stopIfTrue="1">
      <formula>AND($P23&gt;0,$D23="")</formula>
    </cfRule>
  </conditionalFormatting>
  <conditionalFormatting sqref="D24:G24">
    <cfRule type="expression" dxfId="36" priority="37" stopIfTrue="1">
      <formula>AND($P24&gt;0,$D24="")</formula>
    </cfRule>
  </conditionalFormatting>
  <conditionalFormatting sqref="D28:G28">
    <cfRule type="expression" dxfId="35" priority="36" stopIfTrue="1">
      <formula>AND($P28&gt;0,$D28="")</formula>
    </cfRule>
  </conditionalFormatting>
  <conditionalFormatting sqref="D29:G29">
    <cfRule type="expression" dxfId="34" priority="35" stopIfTrue="1">
      <formula>AND($P29&gt;0,$D29="")</formula>
    </cfRule>
  </conditionalFormatting>
  <conditionalFormatting sqref="E30:G30">
    <cfRule type="expression" dxfId="33" priority="34" stopIfTrue="1">
      <formula>AND($P30&gt;0,$D30="")</formula>
    </cfRule>
  </conditionalFormatting>
  <conditionalFormatting sqref="D50:G50">
    <cfRule type="expression" dxfId="32" priority="33" stopIfTrue="1">
      <formula>AND($P50&gt;0,$D50="")</formula>
    </cfRule>
  </conditionalFormatting>
  <conditionalFormatting sqref="D51:G51">
    <cfRule type="expression" dxfId="31" priority="32" stopIfTrue="1">
      <formula>AND($P51&gt;0,$D51="")</formula>
    </cfRule>
  </conditionalFormatting>
  <conditionalFormatting sqref="D52:G52">
    <cfRule type="expression" dxfId="30" priority="31" stopIfTrue="1">
      <formula>AND($P52&gt;0,$D52="")</formula>
    </cfRule>
  </conditionalFormatting>
  <conditionalFormatting sqref="D53:G53">
    <cfRule type="expression" dxfId="29" priority="30" stopIfTrue="1">
      <formula>AND($P53&gt;0,$D53="")</formula>
    </cfRule>
  </conditionalFormatting>
  <conditionalFormatting sqref="D54:G54">
    <cfRule type="expression" dxfId="28" priority="29" stopIfTrue="1">
      <formula>AND($P54&gt;0,$D54="")</formula>
    </cfRule>
  </conditionalFormatting>
  <conditionalFormatting sqref="D55:G55">
    <cfRule type="expression" dxfId="27" priority="28" stopIfTrue="1">
      <formula>AND($P55&gt;0,$D55="")</formula>
    </cfRule>
  </conditionalFormatting>
  <conditionalFormatting sqref="D59:J59">
    <cfRule type="expression" dxfId="26" priority="27" stopIfTrue="1">
      <formula>AND($D59="",$P59&gt;0)</formula>
    </cfRule>
  </conditionalFormatting>
  <conditionalFormatting sqref="D60:J60">
    <cfRule type="expression" dxfId="25" priority="26" stopIfTrue="1">
      <formula>AND($D60="",$P60&gt;0)</formula>
    </cfRule>
  </conditionalFormatting>
  <conditionalFormatting sqref="D61:J61">
    <cfRule type="expression" dxfId="24" priority="25" stopIfTrue="1">
      <formula>AND($D61="",$P61&gt;0)</formula>
    </cfRule>
  </conditionalFormatting>
  <conditionalFormatting sqref="D62:J62">
    <cfRule type="expression" dxfId="23" priority="24" stopIfTrue="1">
      <formula>AND($D62="",$P62&gt;0)</formula>
    </cfRule>
  </conditionalFormatting>
  <conditionalFormatting sqref="P80">
    <cfRule type="expression" dxfId="22" priority="23" stopIfTrue="1">
      <formula>AND($I$80&lt;&gt;"",$P$80="")</formula>
    </cfRule>
  </conditionalFormatting>
  <conditionalFormatting sqref="I80:J80">
    <cfRule type="expression" dxfId="21" priority="22" stopIfTrue="1">
      <formula>AND($P$80&lt;&gt;"",$I$80="")</formula>
    </cfRule>
  </conditionalFormatting>
  <conditionalFormatting sqref="J34">
    <cfRule type="expression" dxfId="20" priority="21" stopIfTrue="1">
      <formula>AND($P34&gt;0,$J34=0)</formula>
    </cfRule>
  </conditionalFormatting>
  <conditionalFormatting sqref="J35">
    <cfRule type="expression" dxfId="19" priority="20" stopIfTrue="1">
      <formula>AND($P35&gt;0,$J35=0)</formula>
    </cfRule>
  </conditionalFormatting>
  <conditionalFormatting sqref="J36">
    <cfRule type="expression" dxfId="18" priority="19" stopIfTrue="1">
      <formula>AND($P36&gt;0,$J36=0)</formula>
    </cfRule>
  </conditionalFormatting>
  <conditionalFormatting sqref="J37">
    <cfRule type="expression" dxfId="17" priority="18" stopIfTrue="1">
      <formula>AND($P37&gt;0,$J37=0)</formula>
    </cfRule>
  </conditionalFormatting>
  <conditionalFormatting sqref="I34">
    <cfRule type="expression" dxfId="16" priority="17" stopIfTrue="1">
      <formula>AND($P34&gt;0,$I34="")</formula>
    </cfRule>
  </conditionalFormatting>
  <conditionalFormatting sqref="I35">
    <cfRule type="expression" dxfId="15" priority="16" stopIfTrue="1">
      <formula>AND($P35&gt;0,$I35="")</formula>
    </cfRule>
  </conditionalFormatting>
  <conditionalFormatting sqref="I36">
    <cfRule type="expression" dxfId="14" priority="15" stopIfTrue="1">
      <formula>AND($P36&gt;0,$I36="")</formula>
    </cfRule>
  </conditionalFormatting>
  <conditionalFormatting sqref="I37">
    <cfRule type="expression" dxfId="13" priority="14" stopIfTrue="1">
      <formula>AND($P37&gt;0,$I37="")</formula>
    </cfRule>
  </conditionalFormatting>
  <conditionalFormatting sqref="H34">
    <cfRule type="expression" dxfId="12" priority="13" stopIfTrue="1">
      <formula>AND(P34&gt;0,$H34="")</formula>
    </cfRule>
  </conditionalFormatting>
  <conditionalFormatting sqref="H35">
    <cfRule type="expression" dxfId="11" priority="12" stopIfTrue="1">
      <formula>AND(P35&gt;0,$H35="")</formula>
    </cfRule>
  </conditionalFormatting>
  <conditionalFormatting sqref="H36">
    <cfRule type="expression" dxfId="10" priority="11" stopIfTrue="1">
      <formula>AND(P36&gt;0,$H36="")</formula>
    </cfRule>
  </conditionalFormatting>
  <conditionalFormatting sqref="H37">
    <cfRule type="expression" dxfId="9" priority="10" stopIfTrue="1">
      <formula>AND(P37&gt;0,$H37="")</formula>
    </cfRule>
  </conditionalFormatting>
  <conditionalFormatting sqref="D34:G37">
    <cfRule type="expression" dxfId="8" priority="9" stopIfTrue="1">
      <formula>AND($P34&gt;0,$D34="")</formula>
    </cfRule>
  </conditionalFormatting>
  <conditionalFormatting sqref="D35:G35">
    <cfRule type="expression" dxfId="7" priority="8" stopIfTrue="1">
      <formula>AND($P35&gt;0,$D35="")</formula>
    </cfRule>
  </conditionalFormatting>
  <conditionalFormatting sqref="D36:G36">
    <cfRule type="expression" dxfId="6" priority="7" stopIfTrue="1">
      <formula>AND($P36&gt;0,$D36="")</formula>
    </cfRule>
  </conditionalFormatting>
  <conditionalFormatting sqref="D37:G37">
    <cfRule type="expression" dxfId="5" priority="6" stopIfTrue="1">
      <formula>AND($P37&gt;0,$D37="")</formula>
    </cfRule>
  </conditionalFormatting>
  <conditionalFormatting sqref="P90">
    <cfRule type="expression" dxfId="4" priority="5" stopIfTrue="1">
      <formula>$P$90&lt;&gt;valTIAlloc</formula>
    </cfRule>
  </conditionalFormatting>
  <conditionalFormatting sqref="J17:J18 J22:J24">
    <cfRule type="expression" dxfId="3" priority="3">
      <formula>AND($P17&gt;0,$J17="")</formula>
    </cfRule>
    <cfRule type="expression" dxfId="2" priority="4">
      <formula>AND(J17="","P17&lt;&gt;")</formula>
    </cfRule>
  </conditionalFormatting>
  <conditionalFormatting sqref="J28:J30">
    <cfRule type="expression" dxfId="1" priority="1">
      <formula>AND($P28&gt;0,$J28="")</formula>
    </cfRule>
    <cfRule type="expression" dxfId="0" priority="2">
      <formula>AND(J28="","P17&lt;&gt;")</formula>
    </cfRule>
  </conditionalFormatting>
  <dataValidations xWindow="1067" yWindow="641" count="15">
    <dataValidation type="list" allowBlank="1" showInputMessage="1" showErrorMessage="1" sqref="D17:G18">
      <formula1>lstLn1</formula1>
    </dataValidation>
    <dataValidation type="list" allowBlank="1" showInputMessage="1" showErrorMessage="1" sqref="V7:V9 U9 U7">
      <formula1>"Yes"</formula1>
    </dataValidation>
    <dataValidation type="list" allowBlank="1" showInputMessage="1" showErrorMessage="1" sqref="D22:G24">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34:P37 P22:P24 P28:P30 P41:P45 P50:P55 P59:P62 P66:P69 P73:P76 P81">
      <formula1>0</formula1>
      <formula2>10000000</formula2>
    </dataValidation>
    <dataValidation type="list" allowBlank="1" showInputMessage="1" showErrorMessage="1" sqref="D34:G37">
      <formula1>lstLn4</formula1>
    </dataValidation>
    <dataValidation allowBlank="1" showErrorMessage="1" error="Please enter a numeric value." prompt="IMPORTANT - if you are contributing to MTRS you must click the MTRS box - 9% will be calculated automatically_x000a_" sqref="P25"/>
    <dataValidation type="list" allowBlank="1" showInputMessage="1" showErrorMessage="1" sqref="D28:G30">
      <formula1>lstLn3</formula1>
    </dataValidation>
    <dataValidation type="list" allowBlank="1" showInputMessage="1" showErrorMessage="1" sqref="D85:J86">
      <formula1>Line_11</formula1>
    </dataValidation>
    <dataValidation type="list" allowBlank="1" showInputMessage="1" showErrorMessage="1" sqref="D66:J69">
      <formula1>Line8Travel</formula1>
    </dataValidation>
    <dataValidation type="list" allowBlank="1" showInputMessage="1" showErrorMessage="1" sqref="D73:J76">
      <formula1>Line9OtherCosts</formula1>
    </dataValidation>
    <dataValidation type="list" allowBlank="1" showInputMessage="1" showErrorMessage="1" sqref="J50:J55 J34:J37">
      <formula1>",per hour, per day, flat"</formula1>
    </dataValidation>
    <dataValidation type="list" allowBlank="1" showInputMessage="1" showErrorMessage="1" sqref="D59:J62">
      <formula1>lstLn7</formula1>
    </dataValidation>
    <dataValidation type="list" allowBlank="1" showInputMessage="1" showErrorMessage="1" sqref="D50:G55">
      <formula1>lstLn6</formula1>
    </dataValidation>
    <dataValidation type="whole" allowBlank="1" showInputMessage="1" showErrorMessage="1" error="Please enter a numeric value." sqref="Q28:Q30 Q34:Q38 P38">
      <formula1>0</formula1>
      <formula2>10000000</formula2>
    </dataValidation>
    <dataValidation allowBlank="1" showErrorMessage="1" prompt="_x000a_" sqref="Q40:Q46 P46"/>
  </dataValidations>
  <hyperlinks>
    <hyperlink ref="V1:AA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48" min="1" max="27" man="1"/>
  </rowBreaks>
  <drawing r:id="rId2"/>
  <legacyDrawing r:id="rId3"/>
</worksheet>
</file>

<file path=xl/worksheets/sheet4.xml><?xml version="1.0" encoding="utf-8"?>
<worksheet xmlns="http://schemas.openxmlformats.org/spreadsheetml/2006/main" xmlns:r="http://schemas.openxmlformats.org/officeDocument/2006/relationships">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c r="A1" s="267"/>
      <c r="B1" s="268"/>
      <c r="C1" s="268"/>
      <c r="D1" s="268"/>
      <c r="E1" s="268"/>
      <c r="G1" s="712"/>
      <c r="H1" s="712"/>
    </row>
    <row r="2" spans="1:10" ht="15.75">
      <c r="A2" s="267"/>
      <c r="B2" s="732" t="s">
        <v>121</v>
      </c>
      <c r="C2" s="733"/>
      <c r="D2" s="733"/>
      <c r="E2" s="733"/>
      <c r="F2" s="733"/>
      <c r="G2" s="733"/>
      <c r="H2" s="734"/>
    </row>
    <row r="3" spans="1:10">
      <c r="A3" s="267"/>
      <c r="B3" s="735" t="s">
        <v>43</v>
      </c>
      <c r="C3" s="736"/>
      <c r="D3" s="736"/>
      <c r="E3" s="736"/>
      <c r="F3" s="736"/>
      <c r="G3" s="736"/>
      <c r="H3" s="737"/>
    </row>
    <row r="4" spans="1:10">
      <c r="A4" s="267"/>
      <c r="B4" s="270"/>
      <c r="C4" s="271"/>
      <c r="D4" s="271"/>
      <c r="E4" s="271"/>
      <c r="F4" s="271"/>
      <c r="G4" s="271"/>
      <c r="H4" s="272"/>
    </row>
    <row r="5" spans="1:10">
      <c r="A5" s="267"/>
      <c r="B5" s="738" t="s">
        <v>4668</v>
      </c>
      <c r="C5" s="739"/>
      <c r="D5" s="739"/>
      <c r="E5" s="739"/>
      <c r="F5" s="739"/>
      <c r="G5" s="739"/>
      <c r="H5" s="740"/>
    </row>
    <row r="6" spans="1:10">
      <c r="A6" s="267"/>
      <c r="B6" s="267"/>
      <c r="C6" s="267"/>
      <c r="D6" s="267"/>
      <c r="E6" s="267"/>
      <c r="F6" s="267"/>
      <c r="G6" s="267"/>
      <c r="H6" s="267"/>
    </row>
    <row r="7" spans="1:10">
      <c r="A7" s="267"/>
      <c r="B7" s="729" t="s">
        <v>4663</v>
      </c>
      <c r="C7" s="730"/>
      <c r="D7" s="730"/>
      <c r="E7" s="730"/>
      <c r="F7" s="730"/>
      <c r="G7" s="730"/>
      <c r="H7" s="731"/>
    </row>
    <row r="8" spans="1:10" ht="5.25" customHeight="1">
      <c r="A8" s="267"/>
      <c r="B8" s="81"/>
      <c r="C8" s="192"/>
      <c r="D8" s="192"/>
      <c r="E8" s="192"/>
      <c r="F8" s="192"/>
      <c r="G8" s="192"/>
      <c r="H8" s="193"/>
    </row>
    <row r="9" spans="1:10" ht="54.75" customHeight="1">
      <c r="A9" s="267"/>
      <c r="B9" s="75" t="s">
        <v>68</v>
      </c>
      <c r="C9" s="741" t="s">
        <v>4157</v>
      </c>
      <c r="D9" s="741"/>
      <c r="E9" s="741"/>
      <c r="F9" s="741"/>
      <c r="G9" s="741"/>
      <c r="H9" s="742"/>
    </row>
    <row r="10" spans="1:10" ht="22.15" customHeight="1">
      <c r="A10" s="267"/>
      <c r="B10" s="75" t="s">
        <v>116</v>
      </c>
      <c r="C10" s="741" t="s">
        <v>6096</v>
      </c>
      <c r="D10" s="741"/>
      <c r="E10" s="741"/>
      <c r="F10" s="741"/>
      <c r="G10" s="741"/>
      <c r="H10" s="742"/>
    </row>
    <row r="11" spans="1:10" ht="23.25" customHeight="1">
      <c r="A11" s="267"/>
      <c r="B11" s="75" t="s">
        <v>70</v>
      </c>
      <c r="C11" s="727" t="s">
        <v>6095</v>
      </c>
      <c r="D11" s="727"/>
      <c r="E11" s="727"/>
      <c r="F11" s="727"/>
      <c r="G11" s="727"/>
      <c r="H11" s="728"/>
    </row>
    <row r="12" spans="1:10" ht="61.5" customHeight="1">
      <c r="A12" s="267"/>
      <c r="B12" s="76" t="s">
        <v>71</v>
      </c>
      <c r="C12" s="743" t="s">
        <v>73</v>
      </c>
      <c r="D12" s="743"/>
      <c r="E12" s="743"/>
      <c r="F12" s="743"/>
      <c r="G12" s="743"/>
      <c r="H12" s="744"/>
    </row>
    <row r="13" spans="1:10" s="268" customFormat="1">
      <c r="A13" s="273"/>
      <c r="B13" s="76"/>
      <c r="C13" s="745"/>
      <c r="D13" s="745"/>
      <c r="E13" s="745"/>
      <c r="F13" s="745"/>
      <c r="G13" s="745"/>
      <c r="H13" s="746"/>
    </row>
    <row r="14" spans="1:10">
      <c r="A14" s="267"/>
      <c r="B14" s="722" t="s">
        <v>72</v>
      </c>
      <c r="C14" s="654" t="s">
        <v>75</v>
      </c>
      <c r="D14" s="655"/>
      <c r="E14" s="724" t="str">
        <f>valDistrName</f>
        <v>Org Name</v>
      </c>
      <c r="F14" s="725"/>
      <c r="G14" s="274" t="s">
        <v>76</v>
      </c>
      <c r="H14" s="275">
        <v>305</v>
      </c>
      <c r="J14" s="98"/>
    </row>
    <row r="15" spans="1:10">
      <c r="A15" s="267"/>
      <c r="B15" s="723"/>
      <c r="C15" s="652" t="s">
        <v>4664</v>
      </c>
      <c r="D15" s="653"/>
      <c r="E15" s="276" t="str">
        <f>valorg4code</f>
        <v xml:space="preserve">Org </v>
      </c>
      <c r="F15" s="277"/>
      <c r="G15" s="277" t="s">
        <v>4095</v>
      </c>
      <c r="H15" s="278" t="s">
        <v>6098</v>
      </c>
    </row>
    <row r="16" spans="1:10">
      <c r="A16" s="267"/>
      <c r="B16" s="722" t="s">
        <v>74</v>
      </c>
      <c r="C16" s="654" t="s">
        <v>78</v>
      </c>
      <c r="D16" s="655"/>
      <c r="E16" s="724" t="str">
        <f>valAddr1</f>
        <v>Address 1</v>
      </c>
      <c r="F16" s="725"/>
      <c r="G16" s="725"/>
      <c r="H16" s="726"/>
    </row>
    <row r="17" spans="1:8">
      <c r="A17" s="267"/>
      <c r="B17" s="723"/>
      <c r="C17" s="652"/>
      <c r="D17" s="653"/>
      <c r="E17" s="656" t="str">
        <f>valCtyStZip</f>
        <v>Town, State  Zip</v>
      </c>
      <c r="F17" s="657"/>
      <c r="G17" s="279"/>
      <c r="H17" s="280" t="s">
        <v>124</v>
      </c>
    </row>
    <row r="18" spans="1:8" ht="20.100000000000001" customHeight="1">
      <c r="A18" s="267"/>
      <c r="B18" s="77" t="s">
        <v>77</v>
      </c>
      <c r="C18" s="658" t="s">
        <v>80</v>
      </c>
      <c r="D18" s="659"/>
      <c r="E18" s="665"/>
      <c r="F18" s="666"/>
      <c r="G18" s="666"/>
      <c r="H18" s="667"/>
    </row>
    <row r="19" spans="1:8" ht="16.899999999999999" customHeight="1">
      <c r="A19" s="267"/>
      <c r="B19" s="722" t="s">
        <v>79</v>
      </c>
      <c r="C19" s="668" t="s">
        <v>5918</v>
      </c>
      <c r="D19" s="669"/>
      <c r="E19" s="672" t="s">
        <v>125</v>
      </c>
      <c r="F19" s="673"/>
      <c r="G19" s="673"/>
      <c r="H19" s="674"/>
    </row>
    <row r="20" spans="1:8" ht="7.15" customHeight="1">
      <c r="A20" s="267"/>
      <c r="B20" s="723"/>
      <c r="C20" s="670"/>
      <c r="D20" s="671"/>
      <c r="E20" s="675"/>
      <c r="F20" s="676"/>
      <c r="G20" s="676"/>
      <c r="H20" s="677"/>
    </row>
    <row r="21" spans="1:8" ht="20.100000000000001" customHeight="1">
      <c r="A21" s="267"/>
      <c r="B21" s="709" t="s">
        <v>81</v>
      </c>
      <c r="C21" s="660" t="s">
        <v>82</v>
      </c>
      <c r="D21" s="661"/>
      <c r="E21" s="281" t="s">
        <v>83</v>
      </c>
      <c r="F21" s="678"/>
      <c r="G21" s="679"/>
      <c r="H21" s="680"/>
    </row>
    <row r="22" spans="1:8" ht="20.100000000000001" customHeight="1">
      <c r="A22" s="267"/>
      <c r="B22" s="710"/>
      <c r="C22" s="636" t="s">
        <v>84</v>
      </c>
      <c r="D22" s="690"/>
      <c r="E22" s="281" t="s">
        <v>85</v>
      </c>
      <c r="F22" s="678"/>
      <c r="G22" s="679"/>
      <c r="H22" s="680"/>
    </row>
    <row r="23" spans="1:8" ht="20.100000000000001" customHeight="1">
      <c r="A23" s="267"/>
      <c r="B23" s="710"/>
      <c r="C23" s="90"/>
      <c r="D23" s="91"/>
      <c r="E23" s="282" t="s">
        <v>129</v>
      </c>
      <c r="F23" s="678"/>
      <c r="G23" s="679"/>
      <c r="H23" s="680"/>
    </row>
    <row r="24" spans="1:8" ht="20.100000000000001" customHeight="1">
      <c r="A24" s="267"/>
      <c r="B24" s="711"/>
      <c r="C24" s="681"/>
      <c r="D24" s="682"/>
      <c r="E24" s="283" t="s">
        <v>86</v>
      </c>
      <c r="F24" s="649"/>
      <c r="G24" s="650"/>
      <c r="H24" s="651"/>
    </row>
    <row r="25" spans="1:8">
      <c r="A25" s="267"/>
      <c r="B25" s="78"/>
      <c r="C25" s="79"/>
      <c r="D25" s="79"/>
      <c r="E25" s="80"/>
      <c r="F25" s="273"/>
      <c r="G25" s="273"/>
      <c r="H25" s="273"/>
    </row>
    <row r="26" spans="1:8">
      <c r="A26" s="267"/>
      <c r="B26" s="704" t="s">
        <v>4665</v>
      </c>
      <c r="C26" s="705"/>
      <c r="D26" s="705"/>
      <c r="E26" s="705"/>
      <c r="F26" s="705"/>
      <c r="G26" s="284"/>
      <c r="H26" s="285"/>
    </row>
    <row r="27" spans="1:8" ht="54" customHeight="1">
      <c r="B27" s="706" t="s">
        <v>6099</v>
      </c>
      <c r="C27" s="707"/>
      <c r="D27" s="707"/>
      <c r="E27" s="707"/>
      <c r="F27" s="707"/>
      <c r="G27" s="707"/>
      <c r="H27" s="708"/>
    </row>
    <row r="28" spans="1:8" ht="237.6" customHeight="1">
      <c r="B28" s="691"/>
      <c r="C28" s="692"/>
      <c r="D28" s="692"/>
      <c r="E28" s="692"/>
      <c r="F28" s="692"/>
      <c r="G28" s="692"/>
      <c r="H28" s="693"/>
    </row>
    <row r="29" spans="1:8" s="286" customFormat="1" ht="11.25" customHeight="1">
      <c r="B29" s="287"/>
      <c r="C29" s="203"/>
      <c r="D29" s="203"/>
      <c r="E29" s="203"/>
      <c r="F29" s="203"/>
      <c r="G29" s="203"/>
      <c r="H29" s="288"/>
    </row>
    <row r="30" spans="1:8">
      <c r="B30" s="699" t="s">
        <v>4669</v>
      </c>
      <c r="C30" s="700"/>
      <c r="D30" s="700"/>
      <c r="E30" s="700"/>
      <c r="F30" s="700"/>
      <c r="G30" s="700"/>
      <c r="H30" s="701"/>
    </row>
    <row r="31" spans="1:8" ht="7.5" customHeight="1">
      <c r="B31" s="289"/>
      <c r="C31" s="290"/>
      <c r="D31" s="290"/>
      <c r="E31" s="290"/>
      <c r="F31" s="290"/>
      <c r="G31" s="290"/>
      <c r="H31" s="291"/>
    </row>
    <row r="32" spans="1:8">
      <c r="B32" s="81" t="s">
        <v>68</v>
      </c>
      <c r="C32" s="688" t="s">
        <v>126</v>
      </c>
      <c r="D32" s="688"/>
      <c r="E32" s="688"/>
      <c r="F32" s="688"/>
      <c r="G32" s="688"/>
      <c r="H32" s="689"/>
    </row>
    <row r="33" spans="1:13" ht="12.75" customHeight="1">
      <c r="B33" s="85" t="s">
        <v>69</v>
      </c>
      <c r="C33" s="688" t="s">
        <v>4670</v>
      </c>
      <c r="D33" s="688"/>
      <c r="E33" s="688"/>
      <c r="F33" s="688"/>
      <c r="G33" s="688"/>
      <c r="H33" s="689"/>
    </row>
    <row r="34" spans="1:13">
      <c r="B34" s="81" t="s">
        <v>87</v>
      </c>
      <c r="C34" s="688" t="s">
        <v>127</v>
      </c>
      <c r="D34" s="688"/>
      <c r="E34" s="688"/>
      <c r="F34" s="688"/>
      <c r="G34" s="688"/>
      <c r="H34" s="689"/>
    </row>
    <row r="35" spans="1:13">
      <c r="B35" s="81" t="s">
        <v>71</v>
      </c>
      <c r="C35" s="688" t="s">
        <v>128</v>
      </c>
      <c r="D35" s="688"/>
      <c r="E35" s="688"/>
      <c r="F35" s="688"/>
      <c r="G35" s="688"/>
      <c r="H35" s="689"/>
    </row>
    <row r="36" spans="1:13">
      <c r="B36" s="702"/>
      <c r="C36" s="703"/>
      <c r="D36" s="292"/>
      <c r="E36" s="713"/>
      <c r="F36" s="713"/>
      <c r="G36" s="293"/>
      <c r="H36" s="294"/>
      <c r="L36" s="295"/>
    </row>
    <row r="37" spans="1:13" ht="6.75" customHeight="1">
      <c r="A37" s="273"/>
      <c r="B37" s="714"/>
      <c r="C37" s="714"/>
      <c r="D37" s="296"/>
      <c r="E37" s="718"/>
      <c r="F37" s="718"/>
      <c r="G37" s="267"/>
      <c r="H37" s="267"/>
      <c r="L37" s="87"/>
    </row>
    <row r="38" spans="1:13">
      <c r="B38" s="719"/>
      <c r="C38" s="720"/>
      <c r="D38" s="721"/>
      <c r="E38" s="69" t="s">
        <v>17</v>
      </c>
      <c r="F38" s="69" t="s">
        <v>18</v>
      </c>
      <c r="G38" s="69" t="s">
        <v>88</v>
      </c>
      <c r="H38" s="82" t="s">
        <v>89</v>
      </c>
    </row>
    <row r="39" spans="1:13">
      <c r="B39" s="297"/>
      <c r="C39" s="298"/>
      <c r="D39" s="299"/>
      <c r="E39" s="662" t="s">
        <v>4671</v>
      </c>
      <c r="F39" s="194" t="s">
        <v>91</v>
      </c>
      <c r="G39" s="194"/>
      <c r="H39" s="195"/>
    </row>
    <row r="40" spans="1:13" ht="12.75" customHeight="1">
      <c r="B40" s="297"/>
      <c r="C40" s="196" t="s">
        <v>92</v>
      </c>
      <c r="D40" s="299"/>
      <c r="E40" s="663"/>
      <c r="F40" s="197" t="s">
        <v>93</v>
      </c>
      <c r="G40" s="197" t="s">
        <v>94</v>
      </c>
      <c r="H40" s="197" t="s">
        <v>95</v>
      </c>
    </row>
    <row r="41" spans="1:13" ht="12.75" customHeight="1">
      <c r="B41" s="297"/>
      <c r="C41" s="298"/>
      <c r="D41" s="299"/>
      <c r="E41" s="663"/>
      <c r="F41" s="198" t="s">
        <v>90</v>
      </c>
      <c r="G41" s="198" t="s">
        <v>96</v>
      </c>
      <c r="H41" s="198" t="s">
        <v>90</v>
      </c>
    </row>
    <row r="42" spans="1:13" ht="12.75" customHeight="1">
      <c r="B42" s="300"/>
      <c r="C42" s="301"/>
      <c r="D42" s="302"/>
      <c r="E42" s="664"/>
      <c r="F42" s="303" t="s">
        <v>97</v>
      </c>
      <c r="G42" s="304"/>
      <c r="H42" s="304"/>
    </row>
    <row r="43" spans="1:13" ht="12.75" hidden="1" customHeight="1">
      <c r="B43" s="300"/>
      <c r="C43" s="301"/>
      <c r="D43" s="302"/>
      <c r="E43" s="356"/>
      <c r="F43" s="357"/>
      <c r="G43" s="304"/>
      <c r="H43" s="304"/>
    </row>
    <row r="44" spans="1:13" ht="20.100000000000001" customHeight="1">
      <c r="B44" s="305" t="s">
        <v>98</v>
      </c>
      <c r="C44" s="697" t="s">
        <v>99</v>
      </c>
      <c r="D44" s="698"/>
      <c r="E44" s="306"/>
      <c r="F44" s="306"/>
      <c r="G44" s="307">
        <f>IF(F44 ="",H44-E44,H44-F44)</f>
        <v>0</v>
      </c>
      <c r="H44" s="307">
        <f>valTILn1</f>
        <v>0</v>
      </c>
      <c r="I44" s="647"/>
      <c r="J44" s="648"/>
      <c r="K44" s="648"/>
      <c r="L44" s="648"/>
      <c r="M44" s="648"/>
    </row>
    <row r="45" spans="1:13" ht="20.100000000000001" customHeight="1">
      <c r="B45" s="116" t="s">
        <v>100</v>
      </c>
      <c r="C45" s="321" t="s">
        <v>101</v>
      </c>
      <c r="D45" s="322"/>
      <c r="E45" s="308"/>
      <c r="F45" s="308"/>
      <c r="G45" s="199">
        <f>IF(F45 ="",H45-E45,H45-F45)</f>
        <v>0</v>
      </c>
      <c r="H45" s="199">
        <f>valTILn2</f>
        <v>0</v>
      </c>
      <c r="J45" s="98"/>
    </row>
    <row r="46" spans="1:13" ht="20.100000000000001" customHeight="1">
      <c r="B46" s="116" t="s">
        <v>102</v>
      </c>
      <c r="C46" s="321" t="s">
        <v>103</v>
      </c>
      <c r="D46" s="322"/>
      <c r="E46" s="308"/>
      <c r="F46" s="308"/>
      <c r="G46" s="199">
        <f t="shared" ref="G46:G55" si="0">IF(F46 ="",H46-E46,H46-F46)</f>
        <v>0</v>
      </c>
      <c r="H46" s="199">
        <f>valTILn3</f>
        <v>0</v>
      </c>
    </row>
    <row r="47" spans="1:13" ht="20.100000000000001" customHeight="1">
      <c r="B47" s="116" t="s">
        <v>4673</v>
      </c>
      <c r="C47" s="321" t="s">
        <v>4672</v>
      </c>
      <c r="D47" s="322"/>
      <c r="E47" s="308"/>
      <c r="F47" s="308"/>
      <c r="G47" s="199">
        <f t="shared" si="0"/>
        <v>0</v>
      </c>
      <c r="H47" s="199">
        <f>valTILn4</f>
        <v>0</v>
      </c>
    </row>
    <row r="48" spans="1:13" ht="20.100000000000001" customHeight="1">
      <c r="B48" s="115" t="s">
        <v>4634</v>
      </c>
      <c r="C48" s="323" t="s">
        <v>104</v>
      </c>
      <c r="D48" s="324" t="s">
        <v>21</v>
      </c>
      <c r="E48" s="309"/>
      <c r="F48" s="309"/>
      <c r="G48" s="199">
        <f t="shared" si="0"/>
        <v>0</v>
      </c>
      <c r="H48" s="199">
        <f>valTILn5a</f>
        <v>0</v>
      </c>
      <c r="K48" s="6"/>
    </row>
    <row r="49" spans="1:11" ht="20.100000000000001" customHeight="1">
      <c r="B49" s="310"/>
      <c r="C49" s="325" t="s">
        <v>105</v>
      </c>
      <c r="D49" s="326" t="s">
        <v>51</v>
      </c>
      <c r="E49" s="311"/>
      <c r="F49" s="312"/>
      <c r="G49" s="199">
        <f t="shared" si="0"/>
        <v>0</v>
      </c>
      <c r="H49" s="199">
        <f>valTILn5b</f>
        <v>0</v>
      </c>
      <c r="K49" s="99"/>
    </row>
    <row r="50" spans="1:11" ht="20.100000000000001" customHeight="1">
      <c r="B50" s="116" t="s">
        <v>4101</v>
      </c>
      <c r="C50" s="321" t="s">
        <v>106</v>
      </c>
      <c r="D50" s="322"/>
      <c r="E50" s="308"/>
      <c r="F50" s="308"/>
      <c r="G50" s="199">
        <f t="shared" si="0"/>
        <v>0</v>
      </c>
      <c r="H50" s="199">
        <f>valTILn6</f>
        <v>0</v>
      </c>
      <c r="K50" s="99"/>
    </row>
    <row r="51" spans="1:11" ht="20.100000000000001" customHeight="1">
      <c r="B51" s="116" t="s">
        <v>4102</v>
      </c>
      <c r="C51" s="321" t="s">
        <v>107</v>
      </c>
      <c r="D51" s="322"/>
      <c r="E51" s="308"/>
      <c r="F51" s="308"/>
      <c r="G51" s="199">
        <f t="shared" si="0"/>
        <v>0</v>
      </c>
      <c r="H51" s="199">
        <f>valTILn7</f>
        <v>0</v>
      </c>
      <c r="K51" s="99"/>
    </row>
    <row r="52" spans="1:11" ht="20.100000000000001" customHeight="1">
      <c r="B52" s="116" t="s">
        <v>4103</v>
      </c>
      <c r="C52" s="321" t="s">
        <v>108</v>
      </c>
      <c r="D52" s="322"/>
      <c r="E52" s="308"/>
      <c r="F52" s="308"/>
      <c r="G52" s="199">
        <f t="shared" si="0"/>
        <v>0</v>
      </c>
      <c r="H52" s="199">
        <f>valTILn8</f>
        <v>0</v>
      </c>
      <c r="K52" s="99"/>
    </row>
    <row r="53" spans="1:11" ht="20.100000000000001" customHeight="1">
      <c r="B53" s="116" t="s">
        <v>4104</v>
      </c>
      <c r="C53" s="321" t="s">
        <v>51</v>
      </c>
      <c r="D53" s="322"/>
      <c r="E53" s="308"/>
      <c r="F53" s="308"/>
      <c r="G53" s="199">
        <f t="shared" si="0"/>
        <v>0</v>
      </c>
      <c r="H53" s="199">
        <f>valTILn9</f>
        <v>0</v>
      </c>
      <c r="K53" s="99"/>
    </row>
    <row r="54" spans="1:11" ht="20.100000000000001" customHeight="1">
      <c r="B54" s="116" t="s">
        <v>4105</v>
      </c>
      <c r="C54" s="321" t="s">
        <v>109</v>
      </c>
      <c r="D54" s="322"/>
      <c r="E54" s="308"/>
      <c r="F54" s="308"/>
      <c r="G54" s="199">
        <f t="shared" si="0"/>
        <v>0</v>
      </c>
      <c r="H54" s="199">
        <f>valTILn10</f>
        <v>0</v>
      </c>
      <c r="K54" s="99"/>
    </row>
    <row r="55" spans="1:11" ht="20.100000000000001" customHeight="1" thickBot="1">
      <c r="B55" s="117" t="s">
        <v>4106</v>
      </c>
      <c r="C55" s="327" t="s">
        <v>110</v>
      </c>
      <c r="D55" s="327"/>
      <c r="E55" s="313"/>
      <c r="F55" s="314"/>
      <c r="G55" s="199">
        <f t="shared" si="0"/>
        <v>0</v>
      </c>
      <c r="H55" s="199">
        <f>valTILn11</f>
        <v>0</v>
      </c>
      <c r="K55" s="99"/>
    </row>
    <row r="56" spans="1:11" ht="20.100000000000001" customHeight="1" thickBot="1">
      <c r="B56" s="200" t="s">
        <v>5916</v>
      </c>
      <c r="C56" s="201" t="s">
        <v>10</v>
      </c>
      <c r="D56" s="315"/>
      <c r="E56" s="202">
        <f>SUM(E44:E55)</f>
        <v>0</v>
      </c>
      <c r="F56" s="202">
        <f>SUM(F44:F55)</f>
        <v>0</v>
      </c>
      <c r="G56" s="202">
        <f>SUM(G44:G55)</f>
        <v>0</v>
      </c>
      <c r="H56" s="202">
        <f>SUM(H44:H55)</f>
        <v>0</v>
      </c>
      <c r="K56" s="99"/>
    </row>
    <row r="57" spans="1:11" ht="19.5" customHeight="1">
      <c r="A57" s="267"/>
      <c r="B57" s="267"/>
      <c r="C57" s="267"/>
      <c r="D57" s="267"/>
      <c r="E57" s="379" t="s">
        <v>6097</v>
      </c>
      <c r="F57" s="267"/>
      <c r="G57" s="267"/>
      <c r="H57" s="267"/>
      <c r="K57" s="99"/>
    </row>
    <row r="58" spans="1:11" ht="69" customHeight="1">
      <c r="B58" s="715" t="s">
        <v>4096</v>
      </c>
      <c r="C58" s="716"/>
      <c r="D58" s="716"/>
      <c r="E58" s="716"/>
      <c r="F58" s="716"/>
      <c r="G58" s="716"/>
      <c r="H58" s="717"/>
      <c r="K58" s="99"/>
    </row>
    <row r="59" spans="1:11" ht="20.100000000000001" customHeight="1">
      <c r="B59" s="116"/>
      <c r="C59" s="683" t="s">
        <v>111</v>
      </c>
      <c r="D59" s="683"/>
      <c r="E59" s="684"/>
      <c r="F59" s="694" t="s">
        <v>112</v>
      </c>
      <c r="G59" s="695"/>
      <c r="H59" s="696"/>
      <c r="K59" s="99"/>
    </row>
    <row r="60" spans="1:11" ht="20.100000000000001" customHeight="1">
      <c r="B60" s="116"/>
      <c r="C60" s="683" t="s">
        <v>5919</v>
      </c>
      <c r="D60" s="683"/>
      <c r="E60" s="684"/>
      <c r="F60" s="685"/>
      <c r="G60" s="686"/>
      <c r="H60" s="687"/>
      <c r="K60" s="6"/>
    </row>
    <row r="61" spans="1:11" ht="20.100000000000001" customHeight="1">
      <c r="B61" s="116"/>
      <c r="C61" s="683" t="s">
        <v>113</v>
      </c>
      <c r="D61" s="683"/>
      <c r="E61" s="684"/>
      <c r="F61" s="685"/>
      <c r="G61" s="686"/>
      <c r="H61" s="687"/>
      <c r="K61" s="6"/>
    </row>
    <row r="62" spans="1:11" ht="20.100000000000001" customHeight="1">
      <c r="B62" s="316"/>
      <c r="C62" s="683" t="s">
        <v>120</v>
      </c>
      <c r="D62" s="683"/>
      <c r="E62" s="684"/>
      <c r="F62" s="685"/>
      <c r="G62" s="686"/>
      <c r="H62" s="687"/>
      <c r="K62" s="6"/>
    </row>
    <row r="63" spans="1:11" ht="20.100000000000001" customHeight="1">
      <c r="A63" s="267"/>
      <c r="B63" s="267"/>
      <c r="C63" s="267"/>
      <c r="D63" s="267"/>
      <c r="E63" s="267"/>
      <c r="F63" s="267"/>
      <c r="G63" s="267"/>
      <c r="H63" s="267"/>
    </row>
    <row r="64" spans="1:11" ht="20.100000000000001" customHeight="1">
      <c r="A64" s="267"/>
      <c r="B64" s="747" t="s">
        <v>4097</v>
      </c>
      <c r="C64" s="621"/>
      <c r="D64" s="621"/>
      <c r="E64" s="621"/>
      <c r="F64" s="621"/>
      <c r="G64" s="621"/>
      <c r="H64" s="748"/>
    </row>
    <row r="65" spans="1:8" ht="20.100000000000001" customHeight="1">
      <c r="A65" s="267"/>
      <c r="B65" s="83" t="s">
        <v>114</v>
      </c>
      <c r="C65" s="84" t="s">
        <v>91</v>
      </c>
      <c r="D65" s="317"/>
      <c r="E65" s="749" t="s">
        <v>115</v>
      </c>
      <c r="F65" s="684"/>
      <c r="G65" s="753"/>
      <c r="H65" s="754"/>
    </row>
    <row r="66" spans="1:8" ht="20.100000000000001" customHeight="1">
      <c r="B66" s="83" t="s">
        <v>116</v>
      </c>
      <c r="C66" s="84" t="s">
        <v>117</v>
      </c>
      <c r="D66" s="318"/>
      <c r="E66" s="749" t="s">
        <v>118</v>
      </c>
      <c r="F66" s="684"/>
      <c r="G66" s="755"/>
      <c r="H66" s="756"/>
    </row>
    <row r="67" spans="1:8" ht="6.75" customHeight="1">
      <c r="B67" s="750"/>
      <c r="C67" s="751"/>
      <c r="D67" s="751"/>
      <c r="E67" s="751"/>
      <c r="F67" s="751"/>
      <c r="G67" s="751"/>
      <c r="H67" s="752"/>
    </row>
    <row r="68" spans="1:8" ht="20.100000000000001" customHeight="1">
      <c r="B68" s="86"/>
      <c r="C68" s="758" t="s">
        <v>119</v>
      </c>
      <c r="D68" s="758"/>
      <c r="E68" s="759"/>
      <c r="F68" s="760" t="s">
        <v>112</v>
      </c>
      <c r="G68" s="761"/>
      <c r="H68" s="762"/>
    </row>
    <row r="69" spans="1:8" ht="20.100000000000001" customHeight="1">
      <c r="B69" s="86"/>
      <c r="C69" s="758" t="s">
        <v>5919</v>
      </c>
      <c r="D69" s="758"/>
      <c r="E69" s="759"/>
      <c r="F69" s="763"/>
      <c r="G69" s="764"/>
      <c r="H69" s="765"/>
    </row>
    <row r="70" spans="1:8" ht="20.100000000000001" customHeight="1">
      <c r="B70" s="86"/>
      <c r="C70" s="758" t="s">
        <v>113</v>
      </c>
      <c r="D70" s="758"/>
      <c r="E70" s="759"/>
      <c r="F70" s="763"/>
      <c r="G70" s="764"/>
      <c r="H70" s="765"/>
    </row>
    <row r="71" spans="1:8" ht="20.100000000000001" customHeight="1">
      <c r="B71" s="86"/>
      <c r="C71" s="758" t="s">
        <v>120</v>
      </c>
      <c r="D71" s="758"/>
      <c r="E71" s="759"/>
      <c r="F71" s="763"/>
      <c r="G71" s="764"/>
      <c r="H71" s="765"/>
    </row>
    <row r="72" spans="1:8">
      <c r="A72" s="267"/>
      <c r="B72" s="267"/>
      <c r="C72" s="267"/>
      <c r="D72" s="267"/>
      <c r="E72" s="267"/>
      <c r="F72" s="757"/>
      <c r="G72" s="757"/>
      <c r="H72" s="757"/>
    </row>
    <row r="73" spans="1:8">
      <c r="A73" s="267"/>
      <c r="B73" s="267"/>
      <c r="C73" s="267"/>
      <c r="D73" s="267"/>
      <c r="E73" s="267"/>
      <c r="F73" s="267"/>
      <c r="G73" s="267"/>
      <c r="H73" s="267"/>
    </row>
    <row r="74" spans="1:8">
      <c r="A74" s="267"/>
      <c r="B74" s="267"/>
      <c r="C74" s="267"/>
      <c r="D74" s="267"/>
      <c r="E74" s="267"/>
      <c r="F74" s="267"/>
      <c r="G74" s="267"/>
      <c r="H74" s="267"/>
    </row>
    <row r="75" spans="1:8">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cols>
    <col min="1" max="1" width="5.42578125" style="2" customWidth="1"/>
    <col min="2" max="2" width="31.140625" style="177" customWidth="1"/>
    <col min="3" max="3" width="12.85546875" style="176" customWidth="1"/>
    <col min="4" max="5" width="10.28515625" style="152"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c r="B2" s="766" t="s">
        <v>6100</v>
      </c>
      <c r="C2" s="767"/>
      <c r="D2" s="767"/>
      <c r="E2" s="767"/>
      <c r="F2" s="767"/>
      <c r="G2" s="767"/>
      <c r="H2" s="767"/>
      <c r="I2" s="767"/>
      <c r="J2" s="385"/>
    </row>
    <row r="4" spans="1:11">
      <c r="B4" s="145" t="s">
        <v>66</v>
      </c>
      <c r="C4" s="771" t="str">
        <f>valDistrName</f>
        <v>Org Name</v>
      </c>
      <c r="D4" s="771"/>
      <c r="E4" s="771"/>
      <c r="F4" s="771"/>
      <c r="G4" s="146"/>
      <c r="H4" s="146"/>
      <c r="I4" s="146"/>
      <c r="J4" s="146"/>
    </row>
    <row r="5" spans="1:11">
      <c r="B5" s="147"/>
      <c r="C5" s="148"/>
      <c r="D5" s="149"/>
      <c r="E5" s="149"/>
      <c r="F5" s="148"/>
      <c r="G5" s="150"/>
      <c r="H5" s="150"/>
      <c r="I5" s="150"/>
      <c r="J5" s="150"/>
    </row>
    <row r="6" spans="1:11">
      <c r="B6" s="145" t="s">
        <v>67</v>
      </c>
      <c r="C6" s="771" t="s">
        <v>5917</v>
      </c>
      <c r="D6" s="771"/>
      <c r="E6" s="771"/>
      <c r="F6" s="771"/>
      <c r="G6" s="146"/>
      <c r="H6" s="146"/>
      <c r="I6" s="146"/>
      <c r="J6" s="146"/>
    </row>
    <row r="7" spans="1:11" ht="13.5" customHeight="1">
      <c r="B7" s="147"/>
      <c r="C7" s="151"/>
      <c r="F7" s="151"/>
      <c r="G7" s="153"/>
      <c r="H7" s="153"/>
      <c r="I7" s="153"/>
      <c r="J7" s="153"/>
    </row>
    <row r="8" spans="1:11" s="154" customFormat="1" ht="12.75">
      <c r="B8" s="772"/>
      <c r="C8" s="770" t="s">
        <v>55</v>
      </c>
      <c r="D8" s="770"/>
      <c r="E8" s="770"/>
      <c r="F8" s="770"/>
      <c r="G8" s="770"/>
      <c r="H8" s="770"/>
      <c r="I8" s="770"/>
      <c r="J8" s="373"/>
      <c r="K8" s="378"/>
    </row>
    <row r="9" spans="1:11" s="154" customFormat="1" ht="12.75">
      <c r="B9" s="773"/>
      <c r="C9" s="770" t="s">
        <v>1</v>
      </c>
      <c r="D9" s="770" t="s">
        <v>5875</v>
      </c>
      <c r="E9" s="770"/>
      <c r="F9" s="770" t="s">
        <v>5876</v>
      </c>
      <c r="G9" s="770"/>
      <c r="H9" s="770" t="s">
        <v>5877</v>
      </c>
      <c r="I9" s="770"/>
      <c r="J9" s="373"/>
      <c r="K9" s="378"/>
    </row>
    <row r="10" spans="1:11" s="154" customFormat="1" ht="18" customHeight="1">
      <c r="B10" s="774"/>
      <c r="C10" s="770"/>
      <c r="D10" s="155" t="s">
        <v>133</v>
      </c>
      <c r="E10" s="155" t="s">
        <v>1</v>
      </c>
      <c r="F10" s="155" t="s">
        <v>133</v>
      </c>
      <c r="G10" s="155" t="s">
        <v>1</v>
      </c>
      <c r="H10" s="155" t="s">
        <v>133</v>
      </c>
      <c r="I10" s="155" t="s">
        <v>1</v>
      </c>
      <c r="J10" s="373"/>
      <c r="K10" s="378"/>
    </row>
    <row r="11" spans="1:11" s="156" customFormat="1" ht="24.95" customHeight="1">
      <c r="B11" s="157" t="s">
        <v>56</v>
      </c>
      <c r="C11" s="354">
        <f>valTILn1</f>
        <v>0</v>
      </c>
      <c r="D11" s="159"/>
      <c r="E11" s="185"/>
      <c r="F11" s="159"/>
      <c r="G11" s="354"/>
      <c r="H11" s="159"/>
      <c r="I11" s="354"/>
      <c r="J11" s="374"/>
      <c r="K11" s="365"/>
    </row>
    <row r="12" spans="1:11" s="156" customFormat="1" ht="24.95" customHeight="1">
      <c r="B12" s="157" t="s">
        <v>65</v>
      </c>
      <c r="C12" s="354">
        <f>valTILn2</f>
        <v>0</v>
      </c>
      <c r="D12" s="159"/>
      <c r="E12" s="354"/>
      <c r="F12" s="159"/>
      <c r="G12" s="354"/>
      <c r="H12" s="159"/>
      <c r="I12" s="354"/>
      <c r="J12" s="374"/>
      <c r="K12" s="365"/>
    </row>
    <row r="13" spans="1:11" s="156" customFormat="1" ht="24.95" customHeight="1">
      <c r="B13" s="157" t="s">
        <v>50</v>
      </c>
      <c r="C13" s="354">
        <f>valTILn3</f>
        <v>0</v>
      </c>
      <c r="D13" s="159"/>
      <c r="E13" s="354"/>
      <c r="F13" s="159"/>
      <c r="G13" s="354"/>
      <c r="H13" s="159"/>
      <c r="I13" s="354"/>
      <c r="J13" s="374"/>
      <c r="K13" s="365"/>
    </row>
    <row r="14" spans="1:11" s="156" customFormat="1" ht="24.95" customHeight="1">
      <c r="B14" s="157" t="s">
        <v>4674</v>
      </c>
      <c r="C14" s="354">
        <f>valTILn4</f>
        <v>0</v>
      </c>
      <c r="D14" s="159">
        <f>SUM('FY18 244 Budget SY'!H34:H37)</f>
        <v>0</v>
      </c>
      <c r="E14" s="354">
        <f>SUM('FY18 244 Budget SY'!P34:P37)</f>
        <v>0</v>
      </c>
      <c r="F14" s="159">
        <f>SUM('FY18 244 Budget SY'!M34:M37)</f>
        <v>0</v>
      </c>
      <c r="G14" s="354">
        <f>SUM('FY18 244 Budget SY'!N34:N37)</f>
        <v>0</v>
      </c>
      <c r="H14" s="159">
        <f>D14-F14</f>
        <v>0</v>
      </c>
      <c r="I14" s="354">
        <f>E14-G14</f>
        <v>0</v>
      </c>
      <c r="J14" s="374"/>
      <c r="K14" s="365"/>
    </row>
    <row r="15" spans="1:11" s="156" customFormat="1" ht="24.95" customHeight="1">
      <c r="A15" s="160"/>
      <c r="B15" s="161" t="s">
        <v>4154</v>
      </c>
      <c r="C15" s="354">
        <f>valTILn5a</f>
        <v>0</v>
      </c>
      <c r="D15" s="158"/>
      <c r="E15" s="354"/>
      <c r="F15" s="158"/>
      <c r="G15" s="354"/>
      <c r="H15" s="159"/>
      <c r="I15" s="354"/>
      <c r="J15" s="374"/>
      <c r="K15" s="365"/>
    </row>
    <row r="16" spans="1:11" s="156" customFormat="1" ht="24.95" customHeight="1">
      <c r="A16" s="160"/>
      <c r="B16" s="161" t="s">
        <v>4155</v>
      </c>
      <c r="C16" s="354">
        <f>valTILn5b</f>
        <v>0</v>
      </c>
      <c r="D16" s="158"/>
      <c r="E16" s="354"/>
      <c r="F16" s="158"/>
      <c r="G16" s="354"/>
      <c r="H16" s="159"/>
      <c r="I16" s="354"/>
      <c r="J16" s="374"/>
      <c r="K16" s="365"/>
    </row>
    <row r="17" spans="2:11" s="156" customFormat="1" ht="24.95" customHeight="1">
      <c r="B17" s="157" t="s">
        <v>52</v>
      </c>
      <c r="C17" s="354">
        <f>valTILn6</f>
        <v>0</v>
      </c>
      <c r="D17" s="158"/>
      <c r="E17" s="354"/>
      <c r="F17" s="158"/>
      <c r="G17" s="354"/>
      <c r="H17" s="159"/>
      <c r="I17" s="354"/>
      <c r="J17" s="374"/>
      <c r="K17" s="365"/>
    </row>
    <row r="18" spans="2:11" s="156" customFormat="1" ht="24.95" customHeight="1">
      <c r="B18" s="157" t="s">
        <v>53</v>
      </c>
      <c r="C18" s="354">
        <f>valTILn7</f>
        <v>0</v>
      </c>
      <c r="D18" s="158"/>
      <c r="E18" s="354"/>
      <c r="F18" s="158"/>
      <c r="G18" s="354"/>
      <c r="H18" s="159"/>
      <c r="I18" s="354"/>
      <c r="J18" s="374"/>
      <c r="K18" s="365"/>
    </row>
    <row r="19" spans="2:11" s="156" customFormat="1" ht="24" customHeight="1">
      <c r="B19" s="157" t="s">
        <v>58</v>
      </c>
      <c r="C19" s="354">
        <f>valTILn8</f>
        <v>0</v>
      </c>
      <c r="D19" s="158"/>
      <c r="E19" s="354"/>
      <c r="F19" s="158"/>
      <c r="G19" s="354"/>
      <c r="H19" s="159"/>
      <c r="I19" s="354"/>
      <c r="J19" s="374"/>
      <c r="K19" s="365"/>
    </row>
    <row r="20" spans="2:11" s="156" customFormat="1" ht="24.95" customHeight="1">
      <c r="B20" s="157" t="s">
        <v>59</v>
      </c>
      <c r="C20" s="354">
        <f>valTILn9</f>
        <v>0</v>
      </c>
      <c r="D20" s="158"/>
      <c r="E20" s="354"/>
      <c r="F20" s="158"/>
      <c r="G20" s="354"/>
      <c r="H20" s="159"/>
      <c r="I20" s="354"/>
      <c r="J20" s="374"/>
      <c r="K20" s="365"/>
    </row>
    <row r="21" spans="2:11" s="156" customFormat="1" ht="24.95" customHeight="1">
      <c r="B21" s="157" t="s">
        <v>60</v>
      </c>
      <c r="C21" s="354">
        <f>valTILn10</f>
        <v>0</v>
      </c>
      <c r="D21" s="158"/>
      <c r="E21" s="354"/>
      <c r="F21" s="158"/>
      <c r="G21" s="354"/>
      <c r="H21" s="159"/>
      <c r="I21" s="354"/>
      <c r="J21" s="374"/>
      <c r="K21" s="365"/>
    </row>
    <row r="22" spans="2:11" s="156" customFormat="1" ht="24.95" customHeight="1">
      <c r="B22" s="157" t="s">
        <v>61</v>
      </c>
      <c r="C22" s="354">
        <f>valTILn11</f>
        <v>0</v>
      </c>
      <c r="D22" s="158"/>
      <c r="E22" s="354"/>
      <c r="F22" s="158"/>
      <c r="G22" s="354"/>
      <c r="H22" s="159"/>
      <c r="I22" s="354"/>
      <c r="J22" s="374"/>
      <c r="K22" s="365"/>
    </row>
    <row r="23" spans="2:11" s="156" customFormat="1" ht="10.5" customHeight="1">
      <c r="B23" s="162"/>
      <c r="C23" s="163"/>
      <c r="D23" s="163"/>
      <c r="E23" s="163"/>
      <c r="F23" s="163"/>
      <c r="G23" s="163"/>
      <c r="H23" s="163"/>
      <c r="I23" s="163"/>
      <c r="J23" s="374"/>
      <c r="K23" s="365"/>
    </row>
    <row r="24" spans="2:11" s="156" customFormat="1" ht="24.95" customHeight="1">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c r="B25" s="362" t="s">
        <v>63</v>
      </c>
      <c r="C25" s="360" t="e">
        <f>#REF!</f>
        <v>#REF!</v>
      </c>
      <c r="D25" s="360"/>
      <c r="E25" s="360"/>
      <c r="F25" s="360"/>
      <c r="G25" s="360"/>
      <c r="H25" s="360"/>
      <c r="I25" s="360"/>
      <c r="J25" s="375"/>
      <c r="K25" s="365"/>
    </row>
    <row r="26" spans="2:11" s="156" customFormat="1" ht="24.95" customHeight="1" thickTop="1">
      <c r="B26" s="358" t="s">
        <v>64</v>
      </c>
      <c r="C26" s="361" t="e">
        <f>C25-C24</f>
        <v>#REF!</v>
      </c>
      <c r="D26" s="361"/>
      <c r="E26" s="361"/>
      <c r="F26" s="361"/>
      <c r="G26" s="361"/>
      <c r="H26" s="361"/>
      <c r="I26" s="361"/>
      <c r="J26" s="374"/>
      <c r="K26" s="365"/>
    </row>
    <row r="27" spans="2:11" ht="9" customHeight="1">
      <c r="B27" s="164"/>
      <c r="C27" s="164"/>
      <c r="D27" s="164"/>
      <c r="E27" s="164"/>
      <c r="F27" s="164"/>
      <c r="G27" s="164"/>
      <c r="H27" s="164"/>
      <c r="I27" s="164"/>
      <c r="J27" s="164"/>
      <c r="K27" s="1"/>
    </row>
    <row r="28" spans="2:11" ht="21.75" customHeight="1">
      <c r="B28" s="775" t="s">
        <v>4156</v>
      </c>
      <c r="C28" s="776"/>
      <c r="D28" s="776"/>
      <c r="E28" s="776"/>
      <c r="F28" s="776"/>
      <c r="G28" s="776"/>
      <c r="H28" s="776"/>
      <c r="I28" s="776"/>
      <c r="J28" s="384"/>
      <c r="K28" s="1"/>
    </row>
    <row r="29" spans="2:11" ht="15.75">
      <c r="B29" s="165"/>
      <c r="C29" s="166"/>
      <c r="D29" s="167"/>
      <c r="E29" s="167"/>
      <c r="F29" s="166"/>
      <c r="G29" s="166"/>
      <c r="H29" s="166"/>
      <c r="I29" s="166"/>
      <c r="J29" s="376"/>
      <c r="K29" s="1"/>
    </row>
    <row r="30" spans="2:11" ht="24" customHeight="1">
      <c r="B30" s="157" t="s">
        <v>56</v>
      </c>
      <c r="C30" s="168" t="e">
        <f t="shared" ref="C30:C41" si="1">IF(C$25=0,0,C11/$C$25)</f>
        <v>#REF!</v>
      </c>
      <c r="D30" s="168"/>
      <c r="E30" s="168"/>
      <c r="F30" s="168"/>
      <c r="G30" s="168"/>
      <c r="H30" s="168"/>
      <c r="I30" s="168"/>
      <c r="J30" s="377"/>
      <c r="K30" s="1"/>
    </row>
    <row r="31" spans="2:11" ht="24" customHeight="1">
      <c r="B31" s="157" t="s">
        <v>65</v>
      </c>
      <c r="C31" s="168" t="e">
        <f t="shared" si="1"/>
        <v>#REF!</v>
      </c>
      <c r="D31" s="168"/>
      <c r="E31" s="168"/>
      <c r="F31" s="168"/>
      <c r="G31" s="168"/>
      <c r="H31" s="168"/>
      <c r="I31" s="168"/>
      <c r="J31" s="377"/>
      <c r="K31" s="1"/>
    </row>
    <row r="32" spans="2:11" ht="24" customHeight="1">
      <c r="B32" s="157" t="s">
        <v>50</v>
      </c>
      <c r="C32" s="168" t="e">
        <f t="shared" si="1"/>
        <v>#REF!</v>
      </c>
      <c r="D32" s="168"/>
      <c r="E32" s="168"/>
      <c r="F32" s="168"/>
      <c r="G32" s="168"/>
      <c r="H32" s="168"/>
      <c r="I32" s="168"/>
      <c r="J32" s="377"/>
      <c r="K32" s="1"/>
    </row>
    <row r="33" spans="2:11" ht="24" customHeight="1">
      <c r="B33" s="157" t="s">
        <v>4674</v>
      </c>
      <c r="C33" s="168" t="e">
        <f t="shared" si="1"/>
        <v>#REF!</v>
      </c>
      <c r="D33" s="168"/>
      <c r="E33" s="168"/>
      <c r="F33" s="168"/>
      <c r="G33" s="168"/>
      <c r="H33" s="168"/>
      <c r="I33" s="168"/>
      <c r="J33" s="377"/>
      <c r="K33" s="1"/>
    </row>
    <row r="34" spans="2:11" ht="17.25" customHeight="1">
      <c r="B34" s="768" t="s">
        <v>57</v>
      </c>
      <c r="C34" s="168" t="e">
        <f t="shared" si="1"/>
        <v>#REF!</v>
      </c>
      <c r="D34" s="168"/>
      <c r="E34" s="168"/>
      <c r="F34" s="168"/>
      <c r="G34" s="168"/>
      <c r="H34" s="168"/>
      <c r="I34" s="168"/>
      <c r="J34" s="377"/>
      <c r="K34" s="1"/>
    </row>
    <row r="35" spans="2:11" ht="18" customHeight="1">
      <c r="B35" s="769"/>
      <c r="C35" s="168" t="e">
        <f t="shared" si="1"/>
        <v>#REF!</v>
      </c>
      <c r="D35" s="168"/>
      <c r="E35" s="168"/>
      <c r="F35" s="168"/>
      <c r="G35" s="168"/>
      <c r="H35" s="168"/>
      <c r="I35" s="168"/>
      <c r="J35" s="377"/>
      <c r="K35" s="1"/>
    </row>
    <row r="36" spans="2:11" ht="24" customHeight="1">
      <c r="B36" s="157" t="s">
        <v>52</v>
      </c>
      <c r="C36" s="168" t="e">
        <f t="shared" si="1"/>
        <v>#REF!</v>
      </c>
      <c r="D36" s="168"/>
      <c r="E36" s="168"/>
      <c r="F36" s="168"/>
      <c r="G36" s="168"/>
      <c r="H36" s="168"/>
      <c r="I36" s="168"/>
      <c r="J36" s="377"/>
      <c r="K36" s="1"/>
    </row>
    <row r="37" spans="2:11" ht="24" customHeight="1">
      <c r="B37" s="157" t="s">
        <v>53</v>
      </c>
      <c r="C37" s="168" t="e">
        <f t="shared" si="1"/>
        <v>#REF!</v>
      </c>
      <c r="D37" s="168"/>
      <c r="E37" s="168"/>
      <c r="F37" s="168"/>
      <c r="G37" s="168"/>
      <c r="H37" s="168"/>
      <c r="I37" s="168"/>
      <c r="J37" s="377"/>
      <c r="K37" s="1"/>
    </row>
    <row r="38" spans="2:11" ht="24" customHeight="1">
      <c r="B38" s="157" t="s">
        <v>58</v>
      </c>
      <c r="C38" s="168" t="e">
        <f t="shared" si="1"/>
        <v>#REF!</v>
      </c>
      <c r="D38" s="168"/>
      <c r="E38" s="168"/>
      <c r="F38" s="168"/>
      <c r="G38" s="168"/>
      <c r="H38" s="168"/>
      <c r="I38" s="168"/>
      <c r="J38" s="377"/>
      <c r="K38" s="1"/>
    </row>
    <row r="39" spans="2:11" ht="24" customHeight="1">
      <c r="B39" s="157" t="s">
        <v>59</v>
      </c>
      <c r="C39" s="168" t="e">
        <f t="shared" si="1"/>
        <v>#REF!</v>
      </c>
      <c r="D39" s="168"/>
      <c r="E39" s="168"/>
      <c r="F39" s="168"/>
      <c r="G39" s="168"/>
      <c r="H39" s="168"/>
      <c r="I39" s="168"/>
      <c r="J39" s="377"/>
      <c r="K39" s="1"/>
    </row>
    <row r="40" spans="2:11" ht="24" customHeight="1">
      <c r="B40" s="157" t="s">
        <v>60</v>
      </c>
      <c r="C40" s="168" t="e">
        <f t="shared" si="1"/>
        <v>#REF!</v>
      </c>
      <c r="D40" s="168"/>
      <c r="E40" s="168"/>
      <c r="F40" s="168"/>
      <c r="G40" s="168"/>
      <c r="H40" s="168"/>
      <c r="I40" s="168"/>
      <c r="J40" s="377"/>
      <c r="K40" s="1"/>
    </row>
    <row r="41" spans="2:11" ht="24" customHeight="1">
      <c r="B41" s="157" t="s">
        <v>61</v>
      </c>
      <c r="C41" s="168" t="e">
        <f t="shared" si="1"/>
        <v>#REF!</v>
      </c>
      <c r="D41" s="168"/>
      <c r="E41" s="168"/>
      <c r="F41" s="168"/>
      <c r="G41" s="168"/>
      <c r="H41" s="168"/>
      <c r="I41" s="168"/>
      <c r="J41" s="377"/>
      <c r="K41" s="1"/>
    </row>
    <row r="42" spans="2:11" ht="4.5" customHeight="1">
      <c r="B42" s="162"/>
      <c r="C42" s="169"/>
      <c r="D42" s="169"/>
      <c r="E42" s="169"/>
      <c r="F42" s="169"/>
      <c r="G42" s="169"/>
      <c r="H42" s="169"/>
      <c r="I42" s="169"/>
      <c r="J42" s="377"/>
      <c r="K42" s="1"/>
    </row>
    <row r="43" spans="2:11" ht="24" customHeight="1">
      <c r="B43" s="161" t="s">
        <v>62</v>
      </c>
      <c r="C43" s="168" t="e">
        <f>IF(C$25=0,0,C24/C25)</f>
        <v>#REF!</v>
      </c>
      <c r="D43" s="168"/>
      <c r="E43" s="168"/>
      <c r="F43" s="168"/>
      <c r="G43" s="168"/>
      <c r="H43" s="168"/>
      <c r="I43" s="168"/>
      <c r="J43" s="383"/>
      <c r="K43" s="1"/>
    </row>
    <row r="44" spans="2:11">
      <c r="B44" s="170"/>
      <c r="C44" s="171"/>
      <c r="D44" s="171"/>
      <c r="E44" s="171"/>
      <c r="F44" s="171"/>
      <c r="G44" s="171"/>
      <c r="H44" s="171"/>
      <c r="I44" s="171"/>
      <c r="J44" s="172"/>
    </row>
    <row r="45" spans="2:11">
      <c r="B45" s="170"/>
      <c r="C45" s="171"/>
      <c r="D45" s="171"/>
      <c r="E45" s="171"/>
      <c r="F45" s="171"/>
      <c r="G45" s="171"/>
      <c r="H45" s="171"/>
      <c r="I45" s="171"/>
      <c r="J45" s="171"/>
    </row>
    <row r="46" spans="2:11">
      <c r="B46" s="173"/>
      <c r="C46" s="174"/>
      <c r="D46" s="174"/>
      <c r="E46" s="174"/>
      <c r="F46" s="174"/>
      <c r="G46" s="174"/>
      <c r="H46" s="174"/>
      <c r="I46" s="174"/>
      <c r="J46" s="174"/>
    </row>
    <row r="47" spans="2:11">
      <c r="B47" s="173"/>
      <c r="C47" s="174"/>
      <c r="D47" s="174"/>
      <c r="E47" s="174"/>
      <c r="F47" s="174"/>
      <c r="G47" s="174"/>
      <c r="H47" s="174"/>
      <c r="I47" s="174"/>
      <c r="J47" s="174"/>
    </row>
    <row r="48" spans="2:11">
      <c r="B48" s="173"/>
      <c r="C48" s="174"/>
      <c r="D48" s="174"/>
      <c r="E48" s="174"/>
      <c r="F48" s="174"/>
      <c r="G48" s="174"/>
      <c r="H48" s="174"/>
      <c r="I48" s="174"/>
      <c r="J48" s="174"/>
    </row>
    <row r="49" spans="2:10">
      <c r="B49" s="173"/>
      <c r="C49" s="174"/>
      <c r="D49" s="174"/>
      <c r="E49" s="174"/>
      <c r="F49" s="174"/>
      <c r="G49" s="174"/>
      <c r="H49" s="174"/>
      <c r="I49" s="174"/>
      <c r="J49" s="174"/>
    </row>
    <row r="50" spans="2:10">
      <c r="B50" s="173"/>
      <c r="C50" s="174"/>
      <c r="D50" s="174"/>
      <c r="E50" s="174"/>
      <c r="F50" s="174"/>
      <c r="G50" s="174"/>
      <c r="H50" s="174"/>
      <c r="I50" s="174"/>
      <c r="J50" s="174"/>
    </row>
    <row r="51" spans="2:10">
      <c r="B51" s="173"/>
      <c r="C51" s="174"/>
      <c r="D51" s="174"/>
      <c r="E51" s="174"/>
      <c r="F51" s="174"/>
      <c r="G51" s="174"/>
      <c r="H51" s="174"/>
      <c r="I51" s="174"/>
      <c r="J51" s="174"/>
    </row>
    <row r="52" spans="2:10">
      <c r="B52" s="173"/>
      <c r="C52" s="174"/>
      <c r="D52" s="174"/>
      <c r="E52" s="174"/>
      <c r="F52" s="174"/>
      <c r="G52" s="174"/>
      <c r="H52" s="174"/>
      <c r="I52" s="174"/>
      <c r="J52" s="174"/>
    </row>
    <row r="53" spans="2:10">
      <c r="B53" s="173"/>
      <c r="C53" s="174"/>
      <c r="D53" s="174"/>
      <c r="E53" s="174"/>
      <c r="F53" s="174"/>
      <c r="G53" s="174"/>
      <c r="H53" s="174"/>
      <c r="I53" s="174"/>
      <c r="J53" s="174"/>
    </row>
    <row r="54" spans="2:10">
      <c r="B54" s="173"/>
      <c r="C54" s="174"/>
      <c r="D54" s="174"/>
      <c r="E54" s="174"/>
      <c r="F54" s="174"/>
      <c r="G54" s="174"/>
      <c r="H54" s="174"/>
      <c r="I54" s="174"/>
      <c r="J54" s="174"/>
    </row>
    <row r="55" spans="2:10">
      <c r="B55" s="173"/>
      <c r="C55" s="174"/>
      <c r="D55" s="174"/>
      <c r="E55" s="174"/>
      <c r="F55" s="174"/>
      <c r="G55" s="174"/>
      <c r="H55" s="174"/>
      <c r="I55" s="174"/>
      <c r="J55" s="174"/>
    </row>
    <row r="56" spans="2:10">
      <c r="B56" s="173"/>
      <c r="C56" s="174"/>
      <c r="D56" s="174"/>
      <c r="E56" s="174"/>
      <c r="F56" s="174"/>
      <c r="G56" s="174"/>
      <c r="H56" s="174"/>
      <c r="I56" s="174"/>
      <c r="J56" s="174"/>
    </row>
    <row r="57" spans="2:10">
      <c r="B57" s="173"/>
      <c r="C57" s="174"/>
      <c r="D57" s="174"/>
      <c r="E57" s="174"/>
      <c r="F57" s="174"/>
      <c r="G57" s="174"/>
      <c r="H57" s="174"/>
      <c r="I57" s="174"/>
      <c r="J57" s="174"/>
    </row>
    <row r="58" spans="2:10">
      <c r="B58" s="173"/>
      <c r="C58" s="174"/>
      <c r="D58" s="174"/>
      <c r="E58" s="174"/>
      <c r="F58" s="174"/>
      <c r="G58" s="174"/>
      <c r="H58" s="174"/>
      <c r="I58" s="174"/>
      <c r="J58" s="174"/>
    </row>
    <row r="59" spans="2:10">
      <c r="B59" s="173"/>
      <c r="C59" s="174"/>
      <c r="D59" s="174"/>
      <c r="E59" s="174"/>
      <c r="F59" s="174"/>
      <c r="G59" s="174"/>
      <c r="H59" s="174"/>
      <c r="I59" s="174"/>
      <c r="J59" s="174"/>
    </row>
    <row r="60" spans="2:10">
      <c r="B60" s="173"/>
      <c r="C60" s="174"/>
      <c r="D60" s="174"/>
      <c r="E60" s="174"/>
      <c r="F60" s="174"/>
      <c r="G60" s="174"/>
      <c r="H60" s="174"/>
      <c r="I60" s="174"/>
      <c r="J60" s="174"/>
    </row>
    <row r="61" spans="2:10">
      <c r="B61" s="173"/>
      <c r="C61" s="174"/>
      <c r="D61" s="174"/>
      <c r="E61" s="174"/>
      <c r="F61" s="174"/>
      <c r="G61" s="174"/>
      <c r="H61" s="174"/>
      <c r="I61" s="174"/>
      <c r="J61" s="174"/>
    </row>
    <row r="62" spans="2:10">
      <c r="B62" s="173"/>
      <c r="C62" s="174"/>
      <c r="D62" s="174"/>
      <c r="E62" s="174"/>
      <c r="F62" s="174"/>
      <c r="G62" s="174"/>
      <c r="H62" s="174"/>
      <c r="I62" s="174"/>
      <c r="J62" s="174"/>
    </row>
    <row r="63" spans="2:10">
      <c r="B63" s="173"/>
      <c r="C63" s="174"/>
      <c r="D63" s="174"/>
      <c r="E63" s="174"/>
      <c r="F63" s="174"/>
      <c r="G63" s="174"/>
      <c r="H63" s="174"/>
      <c r="I63" s="174"/>
      <c r="J63" s="174"/>
    </row>
    <row r="64" spans="2:10">
      <c r="B64" s="173"/>
      <c r="C64" s="174"/>
      <c r="D64" s="174"/>
      <c r="E64" s="174"/>
      <c r="F64" s="174"/>
      <c r="G64" s="174"/>
      <c r="H64" s="174"/>
      <c r="I64" s="174"/>
      <c r="J64" s="174"/>
    </row>
    <row r="65" spans="2:10">
      <c r="B65" s="2"/>
      <c r="C65" s="175"/>
      <c r="D65" s="175"/>
      <c r="E65" s="175"/>
      <c r="F65" s="175"/>
      <c r="G65" s="175"/>
      <c r="H65" s="175"/>
      <c r="I65" s="175"/>
      <c r="J65" s="175"/>
    </row>
    <row r="66" spans="2:10">
      <c r="B66" s="2"/>
      <c r="C66" s="175"/>
      <c r="D66" s="175"/>
      <c r="E66" s="175"/>
      <c r="F66" s="175"/>
      <c r="G66" s="175"/>
      <c r="H66" s="175"/>
      <c r="I66" s="175"/>
      <c r="J66" s="175"/>
    </row>
    <row r="67" spans="2:10">
      <c r="B67" s="2"/>
      <c r="C67" s="175"/>
      <c r="D67" s="175"/>
      <c r="E67" s="175"/>
      <c r="F67" s="175"/>
      <c r="G67" s="175"/>
      <c r="H67" s="175"/>
      <c r="I67" s="175"/>
      <c r="J67" s="175"/>
    </row>
    <row r="68" spans="2:10">
      <c r="B68" s="2"/>
      <c r="C68" s="175"/>
      <c r="D68" s="175"/>
      <c r="E68" s="175"/>
      <c r="F68" s="175"/>
      <c r="G68" s="175"/>
      <c r="H68" s="175"/>
      <c r="I68" s="175"/>
      <c r="J68" s="175"/>
    </row>
    <row r="69" spans="2:10">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6.xml><?xml version="1.0" encoding="utf-8"?>
<worksheet xmlns="http://schemas.openxmlformats.org/spreadsheetml/2006/main" xmlns:r="http://schemas.openxmlformats.org/officeDocument/2006/relationships">
  <sheetPr codeName="Sheet1"/>
  <dimension ref="A1:D419"/>
  <sheetViews>
    <sheetView topLeftCell="A394" workbookViewId="0">
      <selection activeCell="G421" sqref="G421"/>
    </sheetView>
  </sheetViews>
  <sheetFormatPr defaultColWidth="9.140625" defaultRowHeight="15"/>
  <cols>
    <col min="1" max="1" width="9.140625" style="458"/>
    <col min="2" max="2" width="70.7109375" style="458" bestFit="1" customWidth="1"/>
    <col min="3" max="3" width="21.140625" style="458" customWidth="1"/>
    <col min="4" max="4" width="31.42578125" style="458" customWidth="1"/>
    <col min="5" max="16384" width="9.140625" style="458"/>
  </cols>
  <sheetData>
    <row r="1" spans="1:4">
      <c r="A1" s="460" t="s">
        <v>44</v>
      </c>
      <c r="B1" s="460" t="s">
        <v>6561</v>
      </c>
      <c r="C1" s="460" t="s">
        <v>6118</v>
      </c>
      <c r="D1" s="460" t="s">
        <v>6117</v>
      </c>
    </row>
    <row r="2" spans="1:4">
      <c r="A2" s="364">
        <v>3510</v>
      </c>
      <c r="B2" s="482" t="s">
        <v>6563</v>
      </c>
      <c r="C2" s="484" t="s">
        <v>6112</v>
      </c>
      <c r="D2" s="363" t="s">
        <v>6111</v>
      </c>
    </row>
    <row r="3" spans="1:4">
      <c r="A3" s="458" t="s">
        <v>4168</v>
      </c>
      <c r="B3" s="482" t="s">
        <v>6566</v>
      </c>
      <c r="C3" s="484" t="s">
        <v>6108</v>
      </c>
      <c r="D3" s="363" t="s">
        <v>6107</v>
      </c>
    </row>
    <row r="4" spans="1:4">
      <c r="A4" s="458" t="s">
        <v>4169</v>
      </c>
      <c r="B4" s="482" t="s">
        <v>6565</v>
      </c>
      <c r="C4" s="458" t="s">
        <v>6110</v>
      </c>
      <c r="D4" s="484" t="s">
        <v>6109</v>
      </c>
    </row>
    <row r="5" spans="1:4">
      <c r="A5" s="458" t="s">
        <v>4170</v>
      </c>
      <c r="B5" s="482" t="s">
        <v>6567</v>
      </c>
      <c r="C5" s="484" t="s">
        <v>6104</v>
      </c>
      <c r="D5" s="363" t="s">
        <v>6103</v>
      </c>
    </row>
    <row r="6" spans="1:4">
      <c r="A6" s="458" t="s">
        <v>4171</v>
      </c>
      <c r="B6" s="482" t="s">
        <v>6563</v>
      </c>
      <c r="C6" s="484" t="s">
        <v>6112</v>
      </c>
      <c r="D6" s="363" t="s">
        <v>6111</v>
      </c>
    </row>
    <row r="7" spans="1:4">
      <c r="A7" s="458" t="s">
        <v>4172</v>
      </c>
      <c r="B7" s="482" t="s">
        <v>6566</v>
      </c>
      <c r="C7" s="484" t="s">
        <v>6108</v>
      </c>
      <c r="D7" s="363" t="s">
        <v>6107</v>
      </c>
    </row>
    <row r="8" spans="1:4">
      <c r="A8" s="458" t="s">
        <v>4173</v>
      </c>
      <c r="B8" s="482" t="s">
        <v>6563</v>
      </c>
      <c r="C8" s="484" t="s">
        <v>6112</v>
      </c>
      <c r="D8" s="363" t="s">
        <v>6111</v>
      </c>
    </row>
    <row r="9" spans="1:4">
      <c r="A9" s="458" t="s">
        <v>4174</v>
      </c>
      <c r="B9" s="482" t="s">
        <v>6566</v>
      </c>
      <c r="C9" s="484" t="s">
        <v>6108</v>
      </c>
      <c r="D9" s="363" t="s">
        <v>6107</v>
      </c>
    </row>
    <row r="10" spans="1:4">
      <c r="A10" s="458" t="s">
        <v>4175</v>
      </c>
      <c r="B10" s="482" t="s">
        <v>6565</v>
      </c>
      <c r="C10" s="458" t="s">
        <v>6110</v>
      </c>
      <c r="D10" s="363" t="s">
        <v>6109</v>
      </c>
    </row>
    <row r="11" spans="1:4">
      <c r="A11" s="458" t="s">
        <v>4176</v>
      </c>
      <c r="B11" s="482" t="s">
        <v>6565</v>
      </c>
      <c r="C11" s="484" t="s">
        <v>6110</v>
      </c>
      <c r="D11" s="363" t="s">
        <v>6109</v>
      </c>
    </row>
    <row r="12" spans="1:4">
      <c r="A12" s="458" t="s">
        <v>4177</v>
      </c>
      <c r="B12" s="482" t="s">
        <v>6567</v>
      </c>
      <c r="C12" s="458" t="s">
        <v>6104</v>
      </c>
      <c r="D12" s="363" t="s">
        <v>6103</v>
      </c>
    </row>
    <row r="13" spans="1:4">
      <c r="A13" s="458" t="s">
        <v>4178</v>
      </c>
      <c r="B13" s="482" t="s">
        <v>6564</v>
      </c>
      <c r="C13" s="484" t="s">
        <v>6106</v>
      </c>
      <c r="D13" s="363" t="s">
        <v>6105</v>
      </c>
    </row>
    <row r="14" spans="1:4">
      <c r="A14" s="458" t="s">
        <v>4179</v>
      </c>
      <c r="B14" s="482" t="s">
        <v>6567</v>
      </c>
      <c r="C14" s="458" t="s">
        <v>6104</v>
      </c>
      <c r="D14" s="363" t="s">
        <v>6103</v>
      </c>
    </row>
    <row r="15" spans="1:4">
      <c r="A15" s="458" t="s">
        <v>4180</v>
      </c>
      <c r="B15" s="482" t="s">
        <v>6567</v>
      </c>
      <c r="C15" s="458" t="s">
        <v>6104</v>
      </c>
      <c r="D15" s="363" t="s">
        <v>6103</v>
      </c>
    </row>
    <row r="16" spans="1:4">
      <c r="A16" s="484" t="s">
        <v>4181</v>
      </c>
      <c r="B16" s="482" t="s">
        <v>6565</v>
      </c>
      <c r="C16" s="458" t="s">
        <v>6110</v>
      </c>
      <c r="D16" s="363" t="s">
        <v>6109</v>
      </c>
    </row>
    <row r="17" spans="1:4">
      <c r="A17" s="458" t="s">
        <v>4182</v>
      </c>
      <c r="B17" s="482" t="s">
        <v>6563</v>
      </c>
      <c r="C17" s="458" t="s">
        <v>6112</v>
      </c>
      <c r="D17" s="363" t="s">
        <v>6111</v>
      </c>
    </row>
    <row r="18" spans="1:4">
      <c r="A18" s="458" t="s">
        <v>4183</v>
      </c>
      <c r="B18" s="482" t="s">
        <v>6565</v>
      </c>
      <c r="C18" s="458" t="s">
        <v>6110</v>
      </c>
      <c r="D18" s="363" t="s">
        <v>6109</v>
      </c>
    </row>
    <row r="19" spans="1:4">
      <c r="A19" s="458" t="s">
        <v>4184</v>
      </c>
      <c r="B19" s="482" t="s">
        <v>6565</v>
      </c>
      <c r="C19" s="458" t="s">
        <v>6110</v>
      </c>
      <c r="D19" s="363" t="s">
        <v>6109</v>
      </c>
    </row>
    <row r="20" spans="1:4">
      <c r="A20" s="458" t="s">
        <v>4185</v>
      </c>
      <c r="B20" s="482" t="s">
        <v>6567</v>
      </c>
      <c r="C20" s="458" t="s">
        <v>6104</v>
      </c>
      <c r="D20" s="363" t="s">
        <v>6103</v>
      </c>
    </row>
    <row r="21" spans="1:4">
      <c r="A21" s="458" t="s">
        <v>4186</v>
      </c>
      <c r="B21" s="482" t="s">
        <v>6564</v>
      </c>
      <c r="C21" s="458" t="s">
        <v>6106</v>
      </c>
      <c r="D21" s="363" t="s">
        <v>6105</v>
      </c>
    </row>
    <row r="22" spans="1:4">
      <c r="A22" s="458" t="s">
        <v>4187</v>
      </c>
      <c r="B22" s="482" t="s">
        <v>6566</v>
      </c>
      <c r="C22" s="458" t="s">
        <v>6108</v>
      </c>
      <c r="D22" s="363" t="s">
        <v>6107</v>
      </c>
    </row>
    <row r="23" spans="1:4">
      <c r="A23" s="458" t="s">
        <v>4188</v>
      </c>
      <c r="B23" s="482" t="s">
        <v>6566</v>
      </c>
      <c r="C23" s="458" t="s">
        <v>6108</v>
      </c>
      <c r="D23" s="363" t="s">
        <v>6107</v>
      </c>
    </row>
    <row r="24" spans="1:4">
      <c r="A24" s="458" t="s">
        <v>4189</v>
      </c>
      <c r="B24" s="482" t="s">
        <v>6565</v>
      </c>
      <c r="C24" s="458" t="s">
        <v>6110</v>
      </c>
      <c r="D24" s="363" t="s">
        <v>6109</v>
      </c>
    </row>
    <row r="25" spans="1:4">
      <c r="A25" s="458" t="s">
        <v>4190</v>
      </c>
      <c r="B25" s="482" t="s">
        <v>6567</v>
      </c>
      <c r="C25" s="458" t="s">
        <v>6104</v>
      </c>
      <c r="D25" s="363" t="s">
        <v>6103</v>
      </c>
    </row>
    <row r="26" spans="1:4">
      <c r="A26" s="458" t="s">
        <v>4191</v>
      </c>
      <c r="B26" s="482" t="s">
        <v>6565</v>
      </c>
      <c r="C26" s="458" t="s">
        <v>6110</v>
      </c>
      <c r="D26" s="484" t="s">
        <v>6109</v>
      </c>
    </row>
    <row r="27" spans="1:4">
      <c r="A27" s="458" t="s">
        <v>4192</v>
      </c>
      <c r="B27" s="482" t="s">
        <v>6566</v>
      </c>
      <c r="C27" s="458" t="s">
        <v>6108</v>
      </c>
      <c r="D27" s="363" t="s">
        <v>6107</v>
      </c>
    </row>
    <row r="28" spans="1:4">
      <c r="A28" s="458" t="s">
        <v>4193</v>
      </c>
      <c r="B28" s="482" t="s">
        <v>6564</v>
      </c>
      <c r="C28" s="458" t="s">
        <v>6106</v>
      </c>
      <c r="D28" s="363" t="s">
        <v>6105</v>
      </c>
    </row>
    <row r="29" spans="1:4">
      <c r="A29" s="458" t="s">
        <v>4194</v>
      </c>
      <c r="B29" s="482" t="s">
        <v>6567</v>
      </c>
      <c r="C29" s="458" t="s">
        <v>6104</v>
      </c>
      <c r="D29" s="363" t="s">
        <v>6103</v>
      </c>
    </row>
    <row r="30" spans="1:4">
      <c r="A30" s="483" t="s">
        <v>4195</v>
      </c>
      <c r="B30" s="482" t="s">
        <v>6566</v>
      </c>
      <c r="C30" s="458" t="s">
        <v>6108</v>
      </c>
      <c r="D30" s="484" t="s">
        <v>6107</v>
      </c>
    </row>
    <row r="31" spans="1:4">
      <c r="A31" s="458" t="s">
        <v>4196</v>
      </c>
      <c r="B31" s="482" t="s">
        <v>6564</v>
      </c>
      <c r="C31" s="458" t="s">
        <v>6106</v>
      </c>
      <c r="D31" s="484" t="s">
        <v>6105</v>
      </c>
    </row>
    <row r="32" spans="1:4">
      <c r="A32" s="458" t="s">
        <v>4197</v>
      </c>
      <c r="B32" s="482" t="s">
        <v>6566</v>
      </c>
      <c r="C32" s="458" t="s">
        <v>6108</v>
      </c>
      <c r="D32" s="363" t="s">
        <v>6107</v>
      </c>
    </row>
    <row r="33" spans="1:4">
      <c r="A33" s="458" t="s">
        <v>4198</v>
      </c>
      <c r="B33" s="482" t="s">
        <v>6564</v>
      </c>
      <c r="C33" s="458" t="s">
        <v>6106</v>
      </c>
      <c r="D33" s="484" t="s">
        <v>6105</v>
      </c>
    </row>
    <row r="34" spans="1:4">
      <c r="A34" s="458" t="s">
        <v>4199</v>
      </c>
      <c r="B34" s="482" t="s">
        <v>6565</v>
      </c>
      <c r="C34" s="458" t="s">
        <v>6110</v>
      </c>
      <c r="D34" s="363" t="s">
        <v>6109</v>
      </c>
    </row>
    <row r="35" spans="1:4">
      <c r="A35" s="458" t="s">
        <v>4200</v>
      </c>
      <c r="B35" s="482" t="s">
        <v>6565</v>
      </c>
      <c r="C35" s="458" t="s">
        <v>6110</v>
      </c>
      <c r="D35" s="363" t="s">
        <v>6109</v>
      </c>
    </row>
    <row r="36" spans="1:4">
      <c r="A36" s="458" t="s">
        <v>4201</v>
      </c>
      <c r="B36" s="482" t="s">
        <v>6565</v>
      </c>
      <c r="C36" s="458" t="s">
        <v>6110</v>
      </c>
      <c r="D36" s="363" t="s">
        <v>6109</v>
      </c>
    </row>
    <row r="37" spans="1:4">
      <c r="A37" s="458" t="s">
        <v>4202</v>
      </c>
      <c r="B37" s="482" t="s">
        <v>6565</v>
      </c>
      <c r="C37" s="458" t="s">
        <v>6110</v>
      </c>
      <c r="D37" s="363" t="s">
        <v>6109</v>
      </c>
    </row>
    <row r="38" spans="1:4">
      <c r="A38" s="458" t="s">
        <v>4203</v>
      </c>
      <c r="B38" s="482" t="s">
        <v>6565</v>
      </c>
      <c r="C38" s="458" t="s">
        <v>6110</v>
      </c>
      <c r="D38" s="363" t="s">
        <v>6109</v>
      </c>
    </row>
    <row r="39" spans="1:4">
      <c r="A39" s="458" t="s">
        <v>4204</v>
      </c>
      <c r="B39" s="482" t="s">
        <v>6567</v>
      </c>
      <c r="C39" s="458" t="s">
        <v>6104</v>
      </c>
      <c r="D39" s="363" t="s">
        <v>6103</v>
      </c>
    </row>
    <row r="40" spans="1:4">
      <c r="A40" s="458" t="s">
        <v>4205</v>
      </c>
      <c r="B40" s="482" t="s">
        <v>6566</v>
      </c>
      <c r="C40" s="458" t="s">
        <v>6108</v>
      </c>
      <c r="D40" s="363" t="s">
        <v>6107</v>
      </c>
    </row>
    <row r="41" spans="1:4">
      <c r="A41" s="458" t="s">
        <v>4206</v>
      </c>
      <c r="B41" s="482" t="s">
        <v>6565</v>
      </c>
      <c r="C41" s="458" t="s">
        <v>6110</v>
      </c>
      <c r="D41" s="363" t="s">
        <v>6109</v>
      </c>
    </row>
    <row r="42" spans="1:4">
      <c r="A42" s="458" t="s">
        <v>4207</v>
      </c>
      <c r="B42" s="482" t="s">
        <v>6563</v>
      </c>
      <c r="C42" s="458" t="s">
        <v>6112</v>
      </c>
      <c r="D42" s="363" t="s">
        <v>6111</v>
      </c>
    </row>
    <row r="43" spans="1:4">
      <c r="A43" s="458" t="s">
        <v>4208</v>
      </c>
      <c r="B43" s="482" t="s">
        <v>6563</v>
      </c>
      <c r="C43" s="458" t="s">
        <v>6112</v>
      </c>
      <c r="D43" s="363" t="s">
        <v>6111</v>
      </c>
    </row>
    <row r="44" spans="1:4">
      <c r="A44" s="458" t="s">
        <v>4209</v>
      </c>
      <c r="B44" s="482" t="s">
        <v>6564</v>
      </c>
      <c r="C44" s="458" t="s">
        <v>6106</v>
      </c>
      <c r="D44" s="363" t="s">
        <v>6105</v>
      </c>
    </row>
    <row r="45" spans="1:4">
      <c r="A45" s="458" t="s">
        <v>4210</v>
      </c>
      <c r="B45" s="482" t="s">
        <v>6567</v>
      </c>
      <c r="C45" s="458" t="s">
        <v>6104</v>
      </c>
      <c r="D45" s="363" t="s">
        <v>6103</v>
      </c>
    </row>
    <row r="46" spans="1:4">
      <c r="A46" s="458" t="s">
        <v>4211</v>
      </c>
      <c r="B46" s="482" t="s">
        <v>6565</v>
      </c>
      <c r="C46" s="458" t="s">
        <v>6110</v>
      </c>
      <c r="D46" s="363" t="s">
        <v>6109</v>
      </c>
    </row>
    <row r="47" spans="1:4">
      <c r="A47" s="458" t="s">
        <v>4212</v>
      </c>
      <c r="B47" s="482" t="s">
        <v>6563</v>
      </c>
      <c r="C47" s="458" t="s">
        <v>6112</v>
      </c>
      <c r="D47" s="484" t="s">
        <v>6111</v>
      </c>
    </row>
    <row r="48" spans="1:4">
      <c r="A48" s="458" t="s">
        <v>4213</v>
      </c>
      <c r="B48" s="482" t="s">
        <v>6566</v>
      </c>
      <c r="C48" s="458" t="s">
        <v>6108</v>
      </c>
      <c r="D48" s="363" t="s">
        <v>6107</v>
      </c>
    </row>
    <row r="49" spans="1:4">
      <c r="A49" s="458" t="s">
        <v>4214</v>
      </c>
      <c r="B49" s="482" t="s">
        <v>6567</v>
      </c>
      <c r="C49" s="458" t="s">
        <v>6104</v>
      </c>
      <c r="D49" s="363" t="s">
        <v>6103</v>
      </c>
    </row>
    <row r="50" spans="1:4">
      <c r="A50" s="458" t="s">
        <v>4215</v>
      </c>
      <c r="B50" s="482" t="s">
        <v>6565</v>
      </c>
      <c r="C50" s="458" t="s">
        <v>6110</v>
      </c>
      <c r="D50" s="363" t="s">
        <v>6109</v>
      </c>
    </row>
    <row r="51" spans="1:4">
      <c r="A51" s="458" t="s">
        <v>4216</v>
      </c>
      <c r="B51" s="482" t="s">
        <v>6563</v>
      </c>
      <c r="C51" s="458" t="s">
        <v>6112</v>
      </c>
      <c r="D51" s="484" t="s">
        <v>6111</v>
      </c>
    </row>
    <row r="52" spans="1:4">
      <c r="A52" s="458" t="s">
        <v>4217</v>
      </c>
      <c r="B52" s="482" t="s">
        <v>6564</v>
      </c>
      <c r="C52" s="458" t="s">
        <v>6106</v>
      </c>
      <c r="D52" s="363" t="s">
        <v>6105</v>
      </c>
    </row>
    <row r="53" spans="1:4">
      <c r="A53" s="458" t="s">
        <v>4218</v>
      </c>
      <c r="B53" s="482" t="s">
        <v>6565</v>
      </c>
      <c r="C53" s="458" t="s">
        <v>6110</v>
      </c>
      <c r="D53" s="363" t="s">
        <v>6109</v>
      </c>
    </row>
    <row r="54" spans="1:4">
      <c r="A54" s="458" t="s">
        <v>4219</v>
      </c>
      <c r="B54" s="482" t="s">
        <v>6566</v>
      </c>
      <c r="C54" s="458" t="s">
        <v>6108</v>
      </c>
      <c r="D54" s="363" t="s">
        <v>6107</v>
      </c>
    </row>
    <row r="55" spans="1:4">
      <c r="A55" s="458" t="s">
        <v>4220</v>
      </c>
      <c r="B55" s="482" t="s">
        <v>6567</v>
      </c>
      <c r="C55" s="458" t="s">
        <v>6104</v>
      </c>
      <c r="D55" s="363" t="s">
        <v>6103</v>
      </c>
    </row>
    <row r="56" spans="1:4">
      <c r="A56" s="458" t="s">
        <v>4221</v>
      </c>
      <c r="B56" s="482" t="s">
        <v>6566</v>
      </c>
      <c r="C56" s="458" t="s">
        <v>6108</v>
      </c>
      <c r="D56" s="363" t="s">
        <v>6107</v>
      </c>
    </row>
    <row r="57" spans="1:4">
      <c r="A57" s="458" t="s">
        <v>4222</v>
      </c>
      <c r="B57" s="482" t="s">
        <v>6566</v>
      </c>
      <c r="C57" s="458" t="s">
        <v>6108</v>
      </c>
      <c r="D57" s="484" t="s">
        <v>6107</v>
      </c>
    </row>
    <row r="58" spans="1:4">
      <c r="A58" s="458" t="s">
        <v>4223</v>
      </c>
      <c r="B58" s="482" t="s">
        <v>6563</v>
      </c>
      <c r="C58" s="458" t="s">
        <v>6112</v>
      </c>
      <c r="D58" s="363" t="s">
        <v>6111</v>
      </c>
    </row>
    <row r="59" spans="1:4">
      <c r="A59" s="458" t="s">
        <v>4224</v>
      </c>
      <c r="B59" s="482" t="s">
        <v>6563</v>
      </c>
      <c r="C59" s="458" t="s">
        <v>6112</v>
      </c>
      <c r="D59" s="363" t="s">
        <v>6111</v>
      </c>
    </row>
    <row r="60" spans="1:4">
      <c r="A60" s="458" t="s">
        <v>4225</v>
      </c>
      <c r="B60" s="482" t="s">
        <v>6566</v>
      </c>
      <c r="C60" s="458" t="s">
        <v>6108</v>
      </c>
      <c r="D60" s="363" t="s">
        <v>6107</v>
      </c>
    </row>
    <row r="61" spans="1:4">
      <c r="A61" s="458" t="s">
        <v>4226</v>
      </c>
      <c r="B61" s="482" t="s">
        <v>6567</v>
      </c>
      <c r="C61" s="458" t="s">
        <v>6104</v>
      </c>
      <c r="D61" s="484" t="s">
        <v>6103</v>
      </c>
    </row>
    <row r="62" spans="1:4">
      <c r="A62" s="458" t="s">
        <v>4227</v>
      </c>
      <c r="B62" s="482" t="s">
        <v>6563</v>
      </c>
      <c r="C62" s="458" t="s">
        <v>6112</v>
      </c>
      <c r="D62" s="363" t="s">
        <v>6111</v>
      </c>
    </row>
    <row r="63" spans="1:4">
      <c r="A63" s="458" t="s">
        <v>4228</v>
      </c>
      <c r="B63" s="482" t="s">
        <v>6565</v>
      </c>
      <c r="C63" s="458" t="s">
        <v>6110</v>
      </c>
      <c r="D63" s="363" t="s">
        <v>6109</v>
      </c>
    </row>
    <row r="64" spans="1:4">
      <c r="A64" s="458" t="s">
        <v>4229</v>
      </c>
      <c r="B64" s="482" t="s">
        <v>6567</v>
      </c>
      <c r="C64" s="458" t="s">
        <v>6104</v>
      </c>
      <c r="D64" s="363" t="s">
        <v>6103</v>
      </c>
    </row>
    <row r="65" spans="1:4">
      <c r="A65" s="458" t="s">
        <v>4230</v>
      </c>
      <c r="B65" s="482" t="s">
        <v>6567</v>
      </c>
      <c r="C65" s="458" t="s">
        <v>6104</v>
      </c>
      <c r="D65" s="363" t="s">
        <v>6103</v>
      </c>
    </row>
    <row r="66" spans="1:4">
      <c r="A66" s="458" t="s">
        <v>4231</v>
      </c>
      <c r="B66" s="482" t="s">
        <v>6567</v>
      </c>
      <c r="C66" s="458" t="s">
        <v>6104</v>
      </c>
      <c r="D66" s="363" t="s">
        <v>6103</v>
      </c>
    </row>
    <row r="67" spans="1:4">
      <c r="A67" s="458" t="s">
        <v>4232</v>
      </c>
      <c r="B67" s="482" t="s">
        <v>6564</v>
      </c>
      <c r="C67" s="458" t="s">
        <v>6106</v>
      </c>
      <c r="D67" s="363" t="s">
        <v>6105</v>
      </c>
    </row>
    <row r="68" spans="1:4">
      <c r="A68" s="458" t="s">
        <v>4233</v>
      </c>
      <c r="B68" s="482" t="s">
        <v>6563</v>
      </c>
      <c r="C68" s="458" t="s">
        <v>6112</v>
      </c>
      <c r="D68" s="484" t="s">
        <v>6111</v>
      </c>
    </row>
    <row r="69" spans="1:4">
      <c r="A69" s="458" t="s">
        <v>4234</v>
      </c>
      <c r="B69" s="482" t="s">
        <v>6567</v>
      </c>
      <c r="C69" s="458" t="s">
        <v>6104</v>
      </c>
      <c r="D69" s="363" t="s">
        <v>6103</v>
      </c>
    </row>
    <row r="70" spans="1:4">
      <c r="A70" s="458" t="s">
        <v>4235</v>
      </c>
      <c r="B70" s="482" t="s">
        <v>6565</v>
      </c>
      <c r="C70" s="458" t="s">
        <v>6110</v>
      </c>
      <c r="D70" s="363" t="s">
        <v>6109</v>
      </c>
    </row>
    <row r="71" spans="1:4">
      <c r="A71" s="458" t="s">
        <v>4236</v>
      </c>
      <c r="B71" s="482" t="s">
        <v>6565</v>
      </c>
      <c r="C71" s="458" t="s">
        <v>6110</v>
      </c>
      <c r="D71" s="363" t="s">
        <v>6109</v>
      </c>
    </row>
    <row r="72" spans="1:4">
      <c r="A72" s="458" t="s">
        <v>4237</v>
      </c>
      <c r="B72" s="482" t="s">
        <v>6564</v>
      </c>
      <c r="C72" s="458" t="s">
        <v>6106</v>
      </c>
      <c r="D72" s="363" t="s">
        <v>6105</v>
      </c>
    </row>
    <row r="73" spans="1:4">
      <c r="A73" s="458" t="s">
        <v>4238</v>
      </c>
      <c r="B73" s="482" t="s">
        <v>6566</v>
      </c>
      <c r="C73" s="458" t="s">
        <v>6108</v>
      </c>
      <c r="D73" s="363" t="s">
        <v>6107</v>
      </c>
    </row>
    <row r="74" spans="1:4">
      <c r="A74" s="458" t="s">
        <v>4239</v>
      </c>
      <c r="B74" s="482" t="s">
        <v>6566</v>
      </c>
      <c r="C74" s="458" t="s">
        <v>6108</v>
      </c>
      <c r="D74" s="363" t="s">
        <v>6107</v>
      </c>
    </row>
    <row r="75" spans="1:4">
      <c r="A75" s="458" t="s">
        <v>4240</v>
      </c>
      <c r="B75" s="484" t="s">
        <v>1187</v>
      </c>
      <c r="C75" s="458" t="s">
        <v>6102</v>
      </c>
      <c r="D75" s="363" t="s">
        <v>6101</v>
      </c>
    </row>
    <row r="76" spans="1:4">
      <c r="A76" s="458" t="s">
        <v>4241</v>
      </c>
      <c r="B76" s="482" t="s">
        <v>6564</v>
      </c>
      <c r="C76" s="458" t="s">
        <v>6106</v>
      </c>
      <c r="D76" s="363" t="s">
        <v>6105</v>
      </c>
    </row>
    <row r="77" spans="1:4">
      <c r="A77" s="458" t="s">
        <v>4242</v>
      </c>
      <c r="B77" s="482" t="s">
        <v>6563</v>
      </c>
      <c r="C77" s="458" t="s">
        <v>6112</v>
      </c>
      <c r="D77" s="363" t="s">
        <v>6111</v>
      </c>
    </row>
    <row r="78" spans="1:4">
      <c r="A78" s="458" t="s">
        <v>4243</v>
      </c>
      <c r="B78" s="482" t="s">
        <v>6563</v>
      </c>
      <c r="C78" s="458" t="s">
        <v>6112</v>
      </c>
      <c r="D78" s="363" t="s">
        <v>6111</v>
      </c>
    </row>
    <row r="79" spans="1:4">
      <c r="A79" s="458" t="s">
        <v>4244</v>
      </c>
      <c r="B79" s="482" t="s">
        <v>6563</v>
      </c>
      <c r="C79" s="458" t="s">
        <v>6112</v>
      </c>
      <c r="D79" s="363" t="s">
        <v>6111</v>
      </c>
    </row>
    <row r="80" spans="1:4">
      <c r="A80" s="458" t="s">
        <v>4245</v>
      </c>
      <c r="B80" s="482" t="s">
        <v>6567</v>
      </c>
      <c r="C80" s="458" t="s">
        <v>6104</v>
      </c>
      <c r="D80" s="484" t="s">
        <v>6103</v>
      </c>
    </row>
    <row r="81" spans="1:4">
      <c r="A81" s="458" t="s">
        <v>4246</v>
      </c>
      <c r="B81" s="482" t="s">
        <v>6563</v>
      </c>
      <c r="C81" s="458" t="s">
        <v>6112</v>
      </c>
      <c r="D81" s="363" t="s">
        <v>6111</v>
      </c>
    </row>
    <row r="82" spans="1:4">
      <c r="A82" s="458" t="s">
        <v>4247</v>
      </c>
      <c r="B82" s="482" t="s">
        <v>6567</v>
      </c>
      <c r="C82" s="458" t="s">
        <v>6104</v>
      </c>
      <c r="D82" s="363" t="s">
        <v>6103</v>
      </c>
    </row>
    <row r="83" spans="1:4">
      <c r="A83" s="458" t="s">
        <v>4248</v>
      </c>
      <c r="B83" s="482" t="s">
        <v>6564</v>
      </c>
      <c r="C83" s="458" t="s">
        <v>6106</v>
      </c>
      <c r="D83" s="363" t="s">
        <v>6105</v>
      </c>
    </row>
    <row r="84" spans="1:4">
      <c r="A84" s="458" t="s">
        <v>4249</v>
      </c>
      <c r="B84" s="482" t="s">
        <v>6563</v>
      </c>
      <c r="C84" s="458" t="s">
        <v>6112</v>
      </c>
      <c r="D84" s="363" t="s">
        <v>6111</v>
      </c>
    </row>
    <row r="85" spans="1:4">
      <c r="A85" s="458" t="s">
        <v>4250</v>
      </c>
      <c r="B85" s="482" t="s">
        <v>6566</v>
      </c>
      <c r="C85" s="458" t="s">
        <v>6108</v>
      </c>
      <c r="D85" s="363" t="s">
        <v>6107</v>
      </c>
    </row>
    <row r="86" spans="1:4">
      <c r="A86" s="458" t="s">
        <v>4251</v>
      </c>
      <c r="B86" s="482" t="s">
        <v>6567</v>
      </c>
      <c r="C86" s="458" t="s">
        <v>6104</v>
      </c>
      <c r="D86" s="363" t="s">
        <v>6103</v>
      </c>
    </row>
    <row r="87" spans="1:4">
      <c r="A87" s="458" t="s">
        <v>4252</v>
      </c>
      <c r="B87" s="482" t="s">
        <v>6567</v>
      </c>
      <c r="C87" s="458" t="s">
        <v>6104</v>
      </c>
      <c r="D87" s="363" t="s">
        <v>6103</v>
      </c>
    </row>
    <row r="88" spans="1:4">
      <c r="A88" s="458" t="s">
        <v>4253</v>
      </c>
      <c r="B88" s="482" t="s">
        <v>6564</v>
      </c>
      <c r="C88" s="458" t="s">
        <v>6106</v>
      </c>
      <c r="D88" s="484" t="s">
        <v>6105</v>
      </c>
    </row>
    <row r="89" spans="1:4">
      <c r="A89" s="458" t="s">
        <v>4254</v>
      </c>
      <c r="B89" s="482" t="s">
        <v>6565</v>
      </c>
      <c r="C89" s="458" t="s">
        <v>6110</v>
      </c>
      <c r="D89" s="363" t="s">
        <v>6109</v>
      </c>
    </row>
    <row r="90" spans="1:4">
      <c r="A90" s="458" t="s">
        <v>4255</v>
      </c>
      <c r="B90" s="482" t="s">
        <v>6563</v>
      </c>
      <c r="C90" s="458" t="s">
        <v>6112</v>
      </c>
      <c r="D90" s="363" t="s">
        <v>6111</v>
      </c>
    </row>
    <row r="91" spans="1:4">
      <c r="A91" s="458" t="s">
        <v>4256</v>
      </c>
      <c r="B91" s="482" t="s">
        <v>6564</v>
      </c>
      <c r="C91" s="458" t="s">
        <v>6106</v>
      </c>
      <c r="D91" s="363" t="s">
        <v>6105</v>
      </c>
    </row>
    <row r="92" spans="1:4">
      <c r="A92" s="458" t="s">
        <v>4257</v>
      </c>
      <c r="B92" s="482" t="s">
        <v>6565</v>
      </c>
      <c r="C92" s="458" t="s">
        <v>6110</v>
      </c>
      <c r="D92" s="363" t="s">
        <v>6109</v>
      </c>
    </row>
    <row r="93" spans="1:4">
      <c r="A93" s="458" t="s">
        <v>4258</v>
      </c>
      <c r="B93" s="482" t="s">
        <v>6564</v>
      </c>
      <c r="C93" s="458" t="s">
        <v>6106</v>
      </c>
      <c r="D93" s="363" t="s">
        <v>6105</v>
      </c>
    </row>
    <row r="94" spans="1:4">
      <c r="A94" s="458" t="s">
        <v>4259</v>
      </c>
      <c r="B94" s="482" t="s">
        <v>6567</v>
      </c>
      <c r="C94" s="458" t="s">
        <v>6104</v>
      </c>
      <c r="D94" s="363" t="s">
        <v>6103</v>
      </c>
    </row>
    <row r="95" spans="1:4">
      <c r="A95" s="458" t="s">
        <v>4260</v>
      </c>
      <c r="B95" s="482" t="s">
        <v>6566</v>
      </c>
      <c r="C95" s="458" t="s">
        <v>6108</v>
      </c>
      <c r="D95" s="363" t="s">
        <v>6107</v>
      </c>
    </row>
    <row r="96" spans="1:4">
      <c r="A96" s="458" t="s">
        <v>4261</v>
      </c>
      <c r="B96" s="482" t="s">
        <v>6567</v>
      </c>
      <c r="C96" s="458" t="s">
        <v>6104</v>
      </c>
      <c r="D96" s="484" t="s">
        <v>6103</v>
      </c>
    </row>
    <row r="97" spans="1:4">
      <c r="A97" s="459" t="s">
        <v>4262</v>
      </c>
      <c r="B97" s="482" t="s">
        <v>6563</v>
      </c>
      <c r="C97" s="458" t="s">
        <v>6112</v>
      </c>
      <c r="D97" s="363" t="s">
        <v>6111</v>
      </c>
    </row>
    <row r="98" spans="1:4">
      <c r="A98" s="458" t="s">
        <v>4263</v>
      </c>
      <c r="B98" s="482" t="s">
        <v>6566</v>
      </c>
      <c r="C98" s="458" t="s">
        <v>6108</v>
      </c>
      <c r="D98" s="363" t="s">
        <v>6107</v>
      </c>
    </row>
    <row r="99" spans="1:4">
      <c r="A99" s="458" t="s">
        <v>4264</v>
      </c>
      <c r="B99" s="482" t="s">
        <v>6563</v>
      </c>
      <c r="C99" s="458" t="s">
        <v>6112</v>
      </c>
      <c r="D99" s="363" t="s">
        <v>6111</v>
      </c>
    </row>
    <row r="100" spans="1:4">
      <c r="A100" s="458" t="s">
        <v>4265</v>
      </c>
      <c r="B100" s="482" t="s">
        <v>6564</v>
      </c>
      <c r="C100" s="458" t="s">
        <v>6106</v>
      </c>
      <c r="D100" s="363" t="s">
        <v>6105</v>
      </c>
    </row>
    <row r="101" spans="1:4">
      <c r="A101" s="458" t="s">
        <v>4266</v>
      </c>
      <c r="B101" s="482" t="s">
        <v>6563</v>
      </c>
      <c r="C101" s="458" t="s">
        <v>6112</v>
      </c>
      <c r="D101" s="363" t="s">
        <v>6111</v>
      </c>
    </row>
    <row r="102" spans="1:4">
      <c r="A102" s="458" t="s">
        <v>4267</v>
      </c>
      <c r="B102" s="482" t="s">
        <v>6564</v>
      </c>
      <c r="C102" s="458" t="s">
        <v>6106</v>
      </c>
      <c r="D102" s="363" t="s">
        <v>6105</v>
      </c>
    </row>
    <row r="103" spans="1:4">
      <c r="A103" s="458" t="s">
        <v>4268</v>
      </c>
      <c r="B103" s="482" t="s">
        <v>6563</v>
      </c>
      <c r="C103" s="481" t="s">
        <v>6112</v>
      </c>
      <c r="D103" s="363" t="s">
        <v>6111</v>
      </c>
    </row>
    <row r="104" spans="1:4">
      <c r="A104" s="458" t="s">
        <v>4269</v>
      </c>
      <c r="B104" s="482" t="s">
        <v>6565</v>
      </c>
      <c r="C104" s="481" t="s">
        <v>6110</v>
      </c>
      <c r="D104" s="363" t="s">
        <v>6109</v>
      </c>
    </row>
    <row r="105" spans="1:4">
      <c r="A105" s="458" t="s">
        <v>4270</v>
      </c>
      <c r="B105" s="482" t="s">
        <v>6565</v>
      </c>
      <c r="C105" s="481" t="s">
        <v>6110</v>
      </c>
      <c r="D105" s="363" t="s">
        <v>6109</v>
      </c>
    </row>
    <row r="106" spans="1:4">
      <c r="A106" s="458" t="s">
        <v>4271</v>
      </c>
      <c r="B106" s="482" t="s">
        <v>6564</v>
      </c>
      <c r="C106" s="481" t="s">
        <v>6106</v>
      </c>
      <c r="D106" s="363" t="s">
        <v>6105</v>
      </c>
    </row>
    <row r="107" spans="1:4">
      <c r="A107" s="458" t="s">
        <v>4272</v>
      </c>
      <c r="B107" s="482" t="s">
        <v>6563</v>
      </c>
      <c r="C107" s="481" t="s">
        <v>6112</v>
      </c>
      <c r="D107" s="363" t="s">
        <v>6111</v>
      </c>
    </row>
    <row r="108" spans="1:4">
      <c r="A108" s="458" t="s">
        <v>4273</v>
      </c>
      <c r="B108" s="482" t="s">
        <v>6566</v>
      </c>
      <c r="C108" s="481" t="s">
        <v>6108</v>
      </c>
      <c r="D108" s="363" t="s">
        <v>6107</v>
      </c>
    </row>
    <row r="109" spans="1:4">
      <c r="A109" s="458" t="s">
        <v>4274</v>
      </c>
      <c r="B109" s="482" t="s">
        <v>6563</v>
      </c>
      <c r="C109" s="481" t="s">
        <v>6112</v>
      </c>
      <c r="D109" s="363" t="s">
        <v>6111</v>
      </c>
    </row>
    <row r="110" spans="1:4">
      <c r="A110" s="458" t="s">
        <v>4275</v>
      </c>
      <c r="B110" s="482" t="s">
        <v>6564</v>
      </c>
      <c r="C110" s="481" t="s">
        <v>6106</v>
      </c>
      <c r="D110" s="363" t="s">
        <v>6105</v>
      </c>
    </row>
    <row r="111" spans="1:4">
      <c r="A111" s="458" t="s">
        <v>4276</v>
      </c>
      <c r="B111" s="482" t="s">
        <v>6566</v>
      </c>
      <c r="C111" s="481" t="s">
        <v>6108</v>
      </c>
      <c r="D111" s="363" t="s">
        <v>6107</v>
      </c>
    </row>
    <row r="112" spans="1:4">
      <c r="A112" s="458" t="s">
        <v>4277</v>
      </c>
      <c r="B112" s="482" t="s">
        <v>6566</v>
      </c>
      <c r="C112" s="481" t="s">
        <v>6108</v>
      </c>
      <c r="D112" s="363" t="s">
        <v>6107</v>
      </c>
    </row>
    <row r="113" spans="1:4">
      <c r="A113" s="458" t="s">
        <v>4278</v>
      </c>
      <c r="B113" s="482" t="s">
        <v>6565</v>
      </c>
      <c r="C113" s="481" t="s">
        <v>6110</v>
      </c>
      <c r="D113" s="363" t="s">
        <v>6109</v>
      </c>
    </row>
    <row r="114" spans="1:4">
      <c r="A114" s="458" t="s">
        <v>4279</v>
      </c>
      <c r="B114" s="482" t="s">
        <v>6567</v>
      </c>
      <c r="C114" s="481" t="s">
        <v>6104</v>
      </c>
      <c r="D114" s="363" t="s">
        <v>6103</v>
      </c>
    </row>
    <row r="115" spans="1:4">
      <c r="A115" s="458" t="s">
        <v>4280</v>
      </c>
      <c r="B115" s="482" t="s">
        <v>6566</v>
      </c>
      <c r="C115" s="481" t="s">
        <v>6108</v>
      </c>
      <c r="D115" s="363" t="s">
        <v>6107</v>
      </c>
    </row>
    <row r="116" spans="1:4">
      <c r="A116" s="458" t="s">
        <v>4281</v>
      </c>
      <c r="B116" s="482" t="s">
        <v>6566</v>
      </c>
      <c r="C116" s="481" t="s">
        <v>6108</v>
      </c>
      <c r="D116" s="363" t="s">
        <v>6107</v>
      </c>
    </row>
    <row r="117" spans="1:4">
      <c r="A117" s="458" t="s">
        <v>4282</v>
      </c>
      <c r="B117" s="482" t="s">
        <v>6564</v>
      </c>
      <c r="C117" s="481" t="s">
        <v>6106</v>
      </c>
      <c r="D117" s="363" t="s">
        <v>6105</v>
      </c>
    </row>
    <row r="118" spans="1:4">
      <c r="A118" s="458" t="s">
        <v>4283</v>
      </c>
      <c r="B118" s="482" t="s">
        <v>6566</v>
      </c>
      <c r="C118" s="481" t="s">
        <v>6108</v>
      </c>
      <c r="D118" s="363" t="s">
        <v>6107</v>
      </c>
    </row>
    <row r="119" spans="1:4">
      <c r="A119" s="458" t="s">
        <v>4284</v>
      </c>
      <c r="B119" s="482" t="s">
        <v>6567</v>
      </c>
      <c r="C119" s="481" t="s">
        <v>6104</v>
      </c>
      <c r="D119" s="363" t="s">
        <v>6103</v>
      </c>
    </row>
    <row r="120" spans="1:4">
      <c r="A120" s="458" t="s">
        <v>4285</v>
      </c>
      <c r="B120" s="482" t="s">
        <v>6566</v>
      </c>
      <c r="C120" s="481" t="s">
        <v>6108</v>
      </c>
      <c r="D120" s="363" t="s">
        <v>6107</v>
      </c>
    </row>
    <row r="121" spans="1:4">
      <c r="A121" s="458" t="s">
        <v>4286</v>
      </c>
      <c r="B121" s="482" t="s">
        <v>6565</v>
      </c>
      <c r="C121" s="481" t="s">
        <v>6110</v>
      </c>
      <c r="D121" s="363" t="s">
        <v>6109</v>
      </c>
    </row>
    <row r="122" spans="1:4">
      <c r="A122" s="458" t="s">
        <v>4287</v>
      </c>
      <c r="B122" s="482" t="s">
        <v>6565</v>
      </c>
      <c r="C122" s="481" t="s">
        <v>6110</v>
      </c>
      <c r="D122" s="363" t="s">
        <v>6109</v>
      </c>
    </row>
    <row r="123" spans="1:4">
      <c r="A123" s="458" t="s">
        <v>4288</v>
      </c>
      <c r="B123" s="482" t="s">
        <v>6565</v>
      </c>
      <c r="C123" s="481" t="s">
        <v>6110</v>
      </c>
      <c r="D123" s="363" t="s">
        <v>6109</v>
      </c>
    </row>
    <row r="124" spans="1:4">
      <c r="A124" s="458" t="s">
        <v>4289</v>
      </c>
      <c r="B124" s="482" t="s">
        <v>6565</v>
      </c>
      <c r="C124" s="481" t="s">
        <v>6110</v>
      </c>
      <c r="D124" s="363" t="s">
        <v>6109</v>
      </c>
    </row>
    <row r="125" spans="1:4">
      <c r="A125" s="458" t="s">
        <v>4290</v>
      </c>
      <c r="B125" s="482" t="s">
        <v>6566</v>
      </c>
      <c r="C125" s="481" t="s">
        <v>6108</v>
      </c>
      <c r="D125" s="363" t="s">
        <v>6107</v>
      </c>
    </row>
    <row r="126" spans="1:4">
      <c r="A126" s="458" t="s">
        <v>4291</v>
      </c>
      <c r="B126" s="482" t="s">
        <v>6566</v>
      </c>
      <c r="C126" s="481" t="s">
        <v>6108</v>
      </c>
      <c r="D126" s="363" t="s">
        <v>6107</v>
      </c>
    </row>
    <row r="127" spans="1:4">
      <c r="A127" s="458" t="s">
        <v>4292</v>
      </c>
      <c r="B127" s="482" t="s">
        <v>6566</v>
      </c>
      <c r="C127" s="481" t="s">
        <v>6108</v>
      </c>
      <c r="D127" s="363" t="s">
        <v>6107</v>
      </c>
    </row>
    <row r="128" spans="1:4">
      <c r="A128" s="458" t="s">
        <v>4293</v>
      </c>
      <c r="B128" s="482" t="s">
        <v>6566</v>
      </c>
      <c r="C128" s="481" t="s">
        <v>6108</v>
      </c>
      <c r="D128" s="363" t="s">
        <v>6107</v>
      </c>
    </row>
    <row r="129" spans="1:4">
      <c r="A129" s="458" t="s">
        <v>4294</v>
      </c>
      <c r="B129" s="482" t="s">
        <v>6564</v>
      </c>
      <c r="C129" s="481" t="s">
        <v>6106</v>
      </c>
      <c r="D129" s="363" t="s">
        <v>6105</v>
      </c>
    </row>
    <row r="130" spans="1:4">
      <c r="A130" s="458" t="s">
        <v>4295</v>
      </c>
      <c r="B130" s="482" t="s">
        <v>6564</v>
      </c>
      <c r="C130" s="481" t="s">
        <v>6106</v>
      </c>
      <c r="D130" s="363" t="s">
        <v>6105</v>
      </c>
    </row>
    <row r="131" spans="1:4">
      <c r="A131" s="458" t="s">
        <v>4296</v>
      </c>
      <c r="B131" s="482" t="s">
        <v>6565</v>
      </c>
      <c r="C131" s="458" t="s">
        <v>6110</v>
      </c>
      <c r="D131" s="363" t="s">
        <v>6109</v>
      </c>
    </row>
    <row r="132" spans="1:4">
      <c r="A132" s="458" t="s">
        <v>4297</v>
      </c>
      <c r="B132" s="482" t="s">
        <v>6565</v>
      </c>
      <c r="C132" s="458" t="s">
        <v>6110</v>
      </c>
      <c r="D132" s="363" t="s">
        <v>6109</v>
      </c>
    </row>
    <row r="133" spans="1:4">
      <c r="A133" s="458" t="s">
        <v>4298</v>
      </c>
      <c r="B133" s="482" t="s">
        <v>6563</v>
      </c>
      <c r="C133" s="458" t="s">
        <v>6112</v>
      </c>
      <c r="D133" s="363" t="s">
        <v>6111</v>
      </c>
    </row>
    <row r="134" spans="1:4">
      <c r="A134" s="458" t="s">
        <v>4299</v>
      </c>
      <c r="B134" s="482" t="s">
        <v>6566</v>
      </c>
      <c r="C134" s="458" t="s">
        <v>6108</v>
      </c>
      <c r="D134" s="363" t="s">
        <v>6107</v>
      </c>
    </row>
    <row r="135" spans="1:4">
      <c r="A135" s="458" t="s">
        <v>4300</v>
      </c>
      <c r="B135" s="482" t="s">
        <v>6567</v>
      </c>
      <c r="C135" s="458" t="s">
        <v>6104</v>
      </c>
      <c r="D135" s="363" t="s">
        <v>6103</v>
      </c>
    </row>
    <row r="136" spans="1:4">
      <c r="A136" s="458" t="s">
        <v>4301</v>
      </c>
      <c r="B136" s="482" t="s">
        <v>6565</v>
      </c>
      <c r="C136" s="484" t="s">
        <v>6110</v>
      </c>
      <c r="D136" s="363" t="s">
        <v>6109</v>
      </c>
    </row>
    <row r="137" spans="1:4">
      <c r="A137" s="458" t="s">
        <v>4302</v>
      </c>
      <c r="B137" s="482" t="s">
        <v>6565</v>
      </c>
      <c r="C137" s="458" t="s">
        <v>6110</v>
      </c>
      <c r="D137" s="363" t="s">
        <v>6109</v>
      </c>
    </row>
    <row r="138" spans="1:4">
      <c r="A138" s="458" t="s">
        <v>4303</v>
      </c>
      <c r="B138" s="482" t="s">
        <v>6567</v>
      </c>
      <c r="C138" s="484" t="s">
        <v>6104</v>
      </c>
      <c r="D138" s="363" t="s">
        <v>6103</v>
      </c>
    </row>
    <row r="139" spans="1:4">
      <c r="A139" s="458" t="s">
        <v>4304</v>
      </c>
      <c r="B139" s="482" t="s">
        <v>6566</v>
      </c>
      <c r="C139" s="484" t="s">
        <v>6108</v>
      </c>
      <c r="D139" s="363" t="s">
        <v>6107</v>
      </c>
    </row>
    <row r="140" spans="1:4">
      <c r="A140" s="458" t="s">
        <v>4305</v>
      </c>
      <c r="B140" s="482" t="s">
        <v>6565</v>
      </c>
      <c r="C140" s="458" t="s">
        <v>6110</v>
      </c>
      <c r="D140" s="363" t="s">
        <v>6109</v>
      </c>
    </row>
    <row r="141" spans="1:4">
      <c r="A141" s="458" t="s">
        <v>4306</v>
      </c>
      <c r="B141" s="482" t="s">
        <v>6567</v>
      </c>
      <c r="C141" s="458" t="s">
        <v>6104</v>
      </c>
      <c r="D141" s="363" t="s">
        <v>6103</v>
      </c>
    </row>
    <row r="142" spans="1:4">
      <c r="A142" s="458" t="s">
        <v>4307</v>
      </c>
      <c r="B142" s="482" t="s">
        <v>6563</v>
      </c>
      <c r="C142" s="458" t="s">
        <v>6112</v>
      </c>
      <c r="D142" s="363" t="s">
        <v>6111</v>
      </c>
    </row>
    <row r="143" spans="1:4">
      <c r="A143" s="458" t="s">
        <v>4308</v>
      </c>
      <c r="B143" s="482" t="s">
        <v>6563</v>
      </c>
      <c r="C143" s="458" t="s">
        <v>6112</v>
      </c>
      <c r="D143" s="363" t="s">
        <v>6111</v>
      </c>
    </row>
    <row r="144" spans="1:4">
      <c r="A144" s="458" t="s">
        <v>4309</v>
      </c>
      <c r="B144" s="482" t="s">
        <v>6566</v>
      </c>
      <c r="C144" s="458" t="s">
        <v>6108</v>
      </c>
      <c r="D144" s="363" t="s">
        <v>6107</v>
      </c>
    </row>
    <row r="145" spans="1:4">
      <c r="A145" s="458" t="s">
        <v>4310</v>
      </c>
      <c r="B145" s="482" t="s">
        <v>6567</v>
      </c>
      <c r="C145" s="458" t="s">
        <v>6104</v>
      </c>
      <c r="D145" s="363" t="s">
        <v>6103</v>
      </c>
    </row>
    <row r="146" spans="1:4">
      <c r="A146" s="458" t="s">
        <v>4311</v>
      </c>
      <c r="B146" s="482" t="s">
        <v>6564</v>
      </c>
      <c r="C146" s="458" t="s">
        <v>6106</v>
      </c>
      <c r="D146" s="363" t="s">
        <v>6105</v>
      </c>
    </row>
    <row r="147" spans="1:4">
      <c r="A147" s="458" t="s">
        <v>4312</v>
      </c>
      <c r="B147" s="482" t="s">
        <v>6564</v>
      </c>
      <c r="C147" s="458" t="s">
        <v>6106</v>
      </c>
      <c r="D147" s="363" t="s">
        <v>6105</v>
      </c>
    </row>
    <row r="148" spans="1:4">
      <c r="A148" s="458" t="s">
        <v>4313</v>
      </c>
      <c r="B148" s="482" t="s">
        <v>6564</v>
      </c>
      <c r="C148" s="458" t="s">
        <v>6106</v>
      </c>
      <c r="D148" s="363" t="s">
        <v>6105</v>
      </c>
    </row>
    <row r="149" spans="1:4">
      <c r="A149" s="458" t="s">
        <v>4314</v>
      </c>
      <c r="B149" s="482" t="s">
        <v>6566</v>
      </c>
      <c r="C149" s="458" t="s">
        <v>6108</v>
      </c>
      <c r="D149" s="363" t="s">
        <v>6107</v>
      </c>
    </row>
    <row r="150" spans="1:4">
      <c r="A150" s="458" t="s">
        <v>4315</v>
      </c>
      <c r="B150" s="482" t="s">
        <v>6566</v>
      </c>
      <c r="C150" s="458" t="s">
        <v>6108</v>
      </c>
      <c r="D150" s="363" t="s">
        <v>6107</v>
      </c>
    </row>
    <row r="151" spans="1:4">
      <c r="A151" s="458" t="s">
        <v>4316</v>
      </c>
      <c r="B151" s="482" t="s">
        <v>6566</v>
      </c>
      <c r="C151" s="458" t="s">
        <v>6108</v>
      </c>
      <c r="D151" s="363" t="s">
        <v>6107</v>
      </c>
    </row>
    <row r="152" spans="1:4">
      <c r="A152" s="458" t="s">
        <v>4317</v>
      </c>
      <c r="B152" s="482" t="s">
        <v>6565</v>
      </c>
      <c r="C152" s="458" t="s">
        <v>6110</v>
      </c>
      <c r="D152" s="363" t="s">
        <v>6109</v>
      </c>
    </row>
    <row r="153" spans="1:4">
      <c r="A153" s="458" t="s">
        <v>4318</v>
      </c>
      <c r="B153" s="482" t="s">
        <v>6567</v>
      </c>
      <c r="C153" s="458" t="s">
        <v>6104</v>
      </c>
      <c r="D153" s="484" t="s">
        <v>6103</v>
      </c>
    </row>
    <row r="154" spans="1:4">
      <c r="A154" s="458" t="s">
        <v>4319</v>
      </c>
      <c r="B154" s="482" t="s">
        <v>6563</v>
      </c>
      <c r="C154" s="458" t="s">
        <v>6112</v>
      </c>
      <c r="D154" s="363" t="s">
        <v>6111</v>
      </c>
    </row>
    <row r="155" spans="1:4">
      <c r="A155" s="458" t="s">
        <v>4320</v>
      </c>
      <c r="B155" s="482" t="s">
        <v>6566</v>
      </c>
      <c r="C155" s="458" t="s">
        <v>6108</v>
      </c>
      <c r="D155" s="484" t="s">
        <v>6107</v>
      </c>
    </row>
    <row r="156" spans="1:4">
      <c r="A156" s="458" t="s">
        <v>4321</v>
      </c>
      <c r="B156" s="482" t="s">
        <v>6564</v>
      </c>
      <c r="C156" s="458" t="s">
        <v>6106</v>
      </c>
      <c r="D156" s="363" t="s">
        <v>6105</v>
      </c>
    </row>
    <row r="157" spans="1:4">
      <c r="A157" s="458" t="s">
        <v>4322</v>
      </c>
      <c r="B157" s="482" t="s">
        <v>6563</v>
      </c>
      <c r="C157" s="458" t="s">
        <v>6112</v>
      </c>
      <c r="D157" s="363" t="s">
        <v>6111</v>
      </c>
    </row>
    <row r="158" spans="1:4">
      <c r="A158" s="458" t="s">
        <v>4323</v>
      </c>
      <c r="B158" s="482" t="s">
        <v>6566</v>
      </c>
      <c r="C158" s="458" t="s">
        <v>6108</v>
      </c>
      <c r="D158" s="363" t="s">
        <v>6107</v>
      </c>
    </row>
    <row r="159" spans="1:4">
      <c r="A159" s="458" t="s">
        <v>4324</v>
      </c>
      <c r="B159" s="482" t="s">
        <v>6563</v>
      </c>
      <c r="C159" s="458" t="s">
        <v>6112</v>
      </c>
      <c r="D159" s="363" t="s">
        <v>6111</v>
      </c>
    </row>
    <row r="160" spans="1:4">
      <c r="A160" s="458" t="s">
        <v>4325</v>
      </c>
      <c r="B160" s="482" t="s">
        <v>6567</v>
      </c>
      <c r="C160" s="458" t="s">
        <v>6104</v>
      </c>
      <c r="D160" s="363" t="s">
        <v>6103</v>
      </c>
    </row>
    <row r="161" spans="1:4">
      <c r="A161" s="458" t="s">
        <v>4326</v>
      </c>
      <c r="B161" s="484" t="s">
        <v>683</v>
      </c>
      <c r="C161" s="458" t="s">
        <v>6102</v>
      </c>
      <c r="D161" s="363" t="s">
        <v>6101</v>
      </c>
    </row>
    <row r="162" spans="1:4">
      <c r="A162" s="458" t="s">
        <v>4327</v>
      </c>
      <c r="B162" s="482" t="s">
        <v>6563</v>
      </c>
      <c r="C162" s="458" t="s">
        <v>6112</v>
      </c>
      <c r="D162" s="363" t="s">
        <v>6111</v>
      </c>
    </row>
    <row r="163" spans="1:4">
      <c r="A163" s="458" t="s">
        <v>4328</v>
      </c>
      <c r="B163" s="482" t="s">
        <v>6567</v>
      </c>
      <c r="C163" s="458" t="s">
        <v>6104</v>
      </c>
      <c r="D163" s="363" t="s">
        <v>6103</v>
      </c>
    </row>
    <row r="164" spans="1:4">
      <c r="A164" s="458" t="s">
        <v>4329</v>
      </c>
      <c r="B164" s="482" t="s">
        <v>6567</v>
      </c>
      <c r="C164" s="458" t="s">
        <v>6104</v>
      </c>
      <c r="D164" s="363" t="s">
        <v>6103</v>
      </c>
    </row>
    <row r="165" spans="1:4">
      <c r="A165" s="458" t="s">
        <v>4330</v>
      </c>
      <c r="B165" s="482" t="s">
        <v>6567</v>
      </c>
      <c r="C165" s="458" t="s">
        <v>6104</v>
      </c>
      <c r="D165" s="484" t="s">
        <v>6103</v>
      </c>
    </row>
    <row r="166" spans="1:4">
      <c r="A166" s="458" t="s">
        <v>4331</v>
      </c>
      <c r="B166" s="482" t="s">
        <v>6567</v>
      </c>
      <c r="C166" s="458" t="s">
        <v>6104</v>
      </c>
      <c r="D166" s="363" t="s">
        <v>6103</v>
      </c>
    </row>
    <row r="167" spans="1:4">
      <c r="A167" s="458" t="s">
        <v>4332</v>
      </c>
      <c r="B167" s="482" t="s">
        <v>6567</v>
      </c>
      <c r="C167" s="458" t="s">
        <v>6104</v>
      </c>
      <c r="D167" s="363" t="s">
        <v>6103</v>
      </c>
    </row>
    <row r="168" spans="1:4">
      <c r="A168" s="458" t="s">
        <v>4333</v>
      </c>
      <c r="B168" s="482" t="s">
        <v>6567</v>
      </c>
      <c r="C168" s="458" t="s">
        <v>6104</v>
      </c>
      <c r="D168" s="363" t="s">
        <v>6103</v>
      </c>
    </row>
    <row r="169" spans="1:4">
      <c r="A169" s="458" t="s">
        <v>4334</v>
      </c>
      <c r="B169" s="482" t="s">
        <v>6566</v>
      </c>
      <c r="C169" s="458" t="s">
        <v>6108</v>
      </c>
      <c r="D169" s="363" t="s">
        <v>6107</v>
      </c>
    </row>
    <row r="170" spans="1:4">
      <c r="A170" s="458" t="s">
        <v>4335</v>
      </c>
      <c r="B170" s="482" t="s">
        <v>6565</v>
      </c>
      <c r="C170" s="458" t="s">
        <v>6110</v>
      </c>
      <c r="D170" s="363" t="s">
        <v>6109</v>
      </c>
    </row>
    <row r="171" spans="1:4">
      <c r="A171" s="458" t="s">
        <v>4336</v>
      </c>
      <c r="B171" s="482" t="s">
        <v>6563</v>
      </c>
      <c r="C171" s="458" t="s">
        <v>6112</v>
      </c>
      <c r="D171" s="363" t="s">
        <v>6111</v>
      </c>
    </row>
    <row r="172" spans="1:4">
      <c r="A172" s="458" t="s">
        <v>4337</v>
      </c>
      <c r="B172" s="482" t="s">
        <v>6566</v>
      </c>
      <c r="C172" s="458" t="s">
        <v>6108</v>
      </c>
      <c r="D172" s="363" t="s">
        <v>6107</v>
      </c>
    </row>
    <row r="173" spans="1:4">
      <c r="A173" s="458" t="s">
        <v>4338</v>
      </c>
      <c r="B173" s="482" t="s">
        <v>6567</v>
      </c>
      <c r="C173" s="458" t="s">
        <v>6104</v>
      </c>
      <c r="D173" s="363" t="s">
        <v>6103</v>
      </c>
    </row>
    <row r="174" spans="1:4">
      <c r="A174" s="458" t="s">
        <v>4339</v>
      </c>
      <c r="B174" s="482" t="s">
        <v>6566</v>
      </c>
      <c r="C174" s="458" t="s">
        <v>6108</v>
      </c>
      <c r="D174" s="363" t="s">
        <v>6107</v>
      </c>
    </row>
    <row r="175" spans="1:4">
      <c r="A175" s="458" t="s">
        <v>4340</v>
      </c>
      <c r="B175" s="482" t="s">
        <v>6563</v>
      </c>
      <c r="C175" s="458" t="s">
        <v>6112</v>
      </c>
      <c r="D175" s="363" t="s">
        <v>6111</v>
      </c>
    </row>
    <row r="176" spans="1:4">
      <c r="A176" s="458" t="s">
        <v>4341</v>
      </c>
      <c r="B176" s="482" t="s">
        <v>6566</v>
      </c>
      <c r="C176" s="458" t="s">
        <v>6108</v>
      </c>
      <c r="D176" s="363" t="s">
        <v>6107</v>
      </c>
    </row>
    <row r="177" spans="1:4">
      <c r="A177" s="458" t="s">
        <v>4342</v>
      </c>
      <c r="B177" s="482" t="s">
        <v>6567</v>
      </c>
      <c r="C177" s="458" t="s">
        <v>6104</v>
      </c>
      <c r="D177" s="363" t="s">
        <v>6103</v>
      </c>
    </row>
    <row r="178" spans="1:4">
      <c r="A178" s="458" t="s">
        <v>4343</v>
      </c>
      <c r="B178" s="482" t="s">
        <v>6565</v>
      </c>
      <c r="C178" s="458" t="s">
        <v>6110</v>
      </c>
      <c r="D178" s="363" t="s">
        <v>6109</v>
      </c>
    </row>
    <row r="179" spans="1:4">
      <c r="A179" s="458" t="s">
        <v>4344</v>
      </c>
      <c r="B179" s="482" t="s">
        <v>6563</v>
      </c>
      <c r="C179" s="458" t="s">
        <v>6112</v>
      </c>
      <c r="D179" s="363" t="s">
        <v>6111</v>
      </c>
    </row>
    <row r="180" spans="1:4">
      <c r="A180" s="458" t="s">
        <v>4345</v>
      </c>
      <c r="B180" s="482" t="s">
        <v>6567</v>
      </c>
      <c r="C180" s="458" t="s">
        <v>6104</v>
      </c>
      <c r="D180" s="363" t="s">
        <v>6103</v>
      </c>
    </row>
    <row r="181" spans="1:4">
      <c r="A181" s="458" t="s">
        <v>4346</v>
      </c>
      <c r="B181" s="482" t="s">
        <v>6567</v>
      </c>
      <c r="C181" s="458" t="s">
        <v>6104</v>
      </c>
      <c r="D181" s="363" t="s">
        <v>6103</v>
      </c>
    </row>
    <row r="182" spans="1:4">
      <c r="A182" s="458" t="s">
        <v>4347</v>
      </c>
      <c r="B182" s="482" t="s">
        <v>6567</v>
      </c>
      <c r="C182" s="458" t="s">
        <v>6104</v>
      </c>
      <c r="D182" s="363" t="s">
        <v>6103</v>
      </c>
    </row>
    <row r="183" spans="1:4">
      <c r="A183" s="458" t="s">
        <v>4348</v>
      </c>
      <c r="B183" s="482" t="s">
        <v>6565</v>
      </c>
      <c r="C183" s="458" t="s">
        <v>6110</v>
      </c>
      <c r="D183" s="363" t="s">
        <v>6109</v>
      </c>
    </row>
    <row r="184" spans="1:4">
      <c r="A184" s="458" t="s">
        <v>4349</v>
      </c>
      <c r="B184" s="482" t="s">
        <v>6564</v>
      </c>
      <c r="C184" s="458" t="s">
        <v>6106</v>
      </c>
      <c r="D184" s="363" t="s">
        <v>6105</v>
      </c>
    </row>
    <row r="185" spans="1:4">
      <c r="A185" s="458" t="s">
        <v>4350</v>
      </c>
      <c r="B185" s="482" t="s">
        <v>6563</v>
      </c>
      <c r="C185" s="458" t="s">
        <v>6112</v>
      </c>
      <c r="D185" s="363" t="s">
        <v>6111</v>
      </c>
    </row>
    <row r="186" spans="1:4">
      <c r="A186" s="458" t="s">
        <v>4351</v>
      </c>
      <c r="B186" s="482" t="s">
        <v>6567</v>
      </c>
      <c r="C186" s="458" t="s">
        <v>6104</v>
      </c>
      <c r="D186" s="363" t="s">
        <v>6103</v>
      </c>
    </row>
    <row r="187" spans="1:4">
      <c r="A187" s="458" t="s">
        <v>4352</v>
      </c>
      <c r="B187" s="482" t="s">
        <v>6565</v>
      </c>
      <c r="C187" s="458" t="s">
        <v>6110</v>
      </c>
      <c r="D187" s="363" t="s">
        <v>6109</v>
      </c>
    </row>
    <row r="188" spans="1:4">
      <c r="A188" s="458" t="s">
        <v>4353</v>
      </c>
      <c r="B188" s="482" t="s">
        <v>6563</v>
      </c>
      <c r="C188" s="458" t="s">
        <v>6112</v>
      </c>
      <c r="D188" s="484" t="s">
        <v>6111</v>
      </c>
    </row>
    <row r="189" spans="1:4">
      <c r="A189" s="458" t="s">
        <v>4354</v>
      </c>
      <c r="B189" s="482" t="s">
        <v>6564</v>
      </c>
      <c r="C189" s="458" t="s">
        <v>6106</v>
      </c>
      <c r="D189" s="363" t="s">
        <v>6105</v>
      </c>
    </row>
    <row r="190" spans="1:4">
      <c r="A190" s="458" t="s">
        <v>4355</v>
      </c>
      <c r="B190" s="482" t="s">
        <v>6564</v>
      </c>
      <c r="C190" s="458" t="s">
        <v>6106</v>
      </c>
      <c r="D190" s="363" t="s">
        <v>6105</v>
      </c>
    </row>
    <row r="191" spans="1:4">
      <c r="A191" s="458" t="s">
        <v>4356</v>
      </c>
      <c r="B191" s="482" t="s">
        <v>6563</v>
      </c>
      <c r="C191" s="458" t="s">
        <v>6112</v>
      </c>
      <c r="D191" s="363" t="s">
        <v>6111</v>
      </c>
    </row>
    <row r="192" spans="1:4">
      <c r="A192" s="458" t="s">
        <v>4357</v>
      </c>
      <c r="B192" s="482" t="s">
        <v>6563</v>
      </c>
      <c r="C192" s="458" t="s">
        <v>6112</v>
      </c>
      <c r="D192" s="363" t="s">
        <v>6111</v>
      </c>
    </row>
    <row r="193" spans="1:4">
      <c r="A193" s="458" t="s">
        <v>4358</v>
      </c>
      <c r="B193" s="482" t="s">
        <v>6566</v>
      </c>
      <c r="C193" s="458" t="s">
        <v>6108</v>
      </c>
      <c r="D193" s="363" t="s">
        <v>6107</v>
      </c>
    </row>
    <row r="194" spans="1:4">
      <c r="A194" s="458" t="s">
        <v>4359</v>
      </c>
      <c r="B194" s="482" t="s">
        <v>6567</v>
      </c>
      <c r="C194" s="458" t="s">
        <v>6104</v>
      </c>
      <c r="D194" s="363" t="s">
        <v>6103</v>
      </c>
    </row>
    <row r="195" spans="1:4">
      <c r="A195" s="458" t="s">
        <v>4360</v>
      </c>
      <c r="B195" s="482" t="s">
        <v>6564</v>
      </c>
      <c r="C195" s="458" t="s">
        <v>6106</v>
      </c>
      <c r="D195" s="484" t="s">
        <v>6105</v>
      </c>
    </row>
    <row r="196" spans="1:4">
      <c r="A196" s="458" t="s">
        <v>4361</v>
      </c>
      <c r="B196" s="482" t="s">
        <v>6565</v>
      </c>
      <c r="C196" s="458" t="s">
        <v>6110</v>
      </c>
      <c r="D196" s="363" t="s">
        <v>6109</v>
      </c>
    </row>
    <row r="197" spans="1:4">
      <c r="A197" s="458" t="s">
        <v>4362</v>
      </c>
      <c r="B197" s="482" t="s">
        <v>6563</v>
      </c>
      <c r="C197" s="458" t="s">
        <v>6112</v>
      </c>
      <c r="D197" s="484" t="s">
        <v>6111</v>
      </c>
    </row>
    <row r="198" spans="1:4">
      <c r="A198" s="458" t="s">
        <v>4363</v>
      </c>
      <c r="B198" s="482" t="s">
        <v>6564</v>
      </c>
      <c r="C198" s="458" t="s">
        <v>6106</v>
      </c>
      <c r="D198" s="363" t="s">
        <v>6105</v>
      </c>
    </row>
    <row r="199" spans="1:4">
      <c r="A199" s="458" t="s">
        <v>4364</v>
      </c>
      <c r="B199" s="482" t="s">
        <v>6566</v>
      </c>
      <c r="C199" s="458" t="s">
        <v>6108</v>
      </c>
      <c r="D199" s="363" t="s">
        <v>6107</v>
      </c>
    </row>
    <row r="200" spans="1:4">
      <c r="A200" s="458" t="s">
        <v>4365</v>
      </c>
      <c r="B200" s="482" t="s">
        <v>6567</v>
      </c>
      <c r="C200" s="458" t="s">
        <v>6104</v>
      </c>
      <c r="D200" s="363" t="s">
        <v>6103</v>
      </c>
    </row>
    <row r="201" spans="1:4">
      <c r="A201" s="458" t="s">
        <v>4366</v>
      </c>
      <c r="B201" s="482" t="s">
        <v>6566</v>
      </c>
      <c r="C201" s="458" t="s">
        <v>6108</v>
      </c>
      <c r="D201" s="363" t="s">
        <v>6107</v>
      </c>
    </row>
    <row r="202" spans="1:4">
      <c r="A202" s="458" t="s">
        <v>4367</v>
      </c>
      <c r="B202" s="482" t="s">
        <v>6566</v>
      </c>
      <c r="C202" s="458" t="s">
        <v>6108</v>
      </c>
      <c r="D202" s="363" t="s">
        <v>6107</v>
      </c>
    </row>
    <row r="203" spans="1:4">
      <c r="A203" s="458" t="s">
        <v>4368</v>
      </c>
      <c r="B203" s="482" t="s">
        <v>6567</v>
      </c>
      <c r="C203" s="458" t="s">
        <v>6104</v>
      </c>
      <c r="D203" s="484" t="s">
        <v>6103</v>
      </c>
    </row>
    <row r="204" spans="1:4">
      <c r="A204" s="458" t="s">
        <v>4369</v>
      </c>
      <c r="B204" s="482" t="s">
        <v>6566</v>
      </c>
      <c r="C204" s="458" t="s">
        <v>6108</v>
      </c>
      <c r="D204" s="363" t="s">
        <v>6107</v>
      </c>
    </row>
    <row r="205" spans="1:4">
      <c r="A205" s="458" t="s">
        <v>4370</v>
      </c>
      <c r="B205" s="482" t="s">
        <v>6567</v>
      </c>
      <c r="C205" s="458" t="s">
        <v>6104</v>
      </c>
      <c r="D205" s="363" t="s">
        <v>6103</v>
      </c>
    </row>
    <row r="206" spans="1:4">
      <c r="A206" s="458" t="s">
        <v>4371</v>
      </c>
      <c r="B206" s="482" t="s">
        <v>6566</v>
      </c>
      <c r="C206" s="458" t="s">
        <v>6108</v>
      </c>
      <c r="D206" s="363" t="s">
        <v>6107</v>
      </c>
    </row>
    <row r="207" spans="1:4">
      <c r="A207" s="458" t="s">
        <v>4372</v>
      </c>
      <c r="B207" s="482" t="s">
        <v>6564</v>
      </c>
      <c r="C207" s="458" t="s">
        <v>6106</v>
      </c>
      <c r="D207" s="363" t="s">
        <v>6105</v>
      </c>
    </row>
    <row r="208" spans="1:4">
      <c r="A208" s="458" t="s">
        <v>4373</v>
      </c>
      <c r="B208" s="482" t="s">
        <v>6566</v>
      </c>
      <c r="C208" s="458" t="s">
        <v>6108</v>
      </c>
      <c r="D208" s="363" t="s">
        <v>6107</v>
      </c>
    </row>
    <row r="209" spans="1:4">
      <c r="A209" s="458" t="s">
        <v>4374</v>
      </c>
      <c r="B209" s="482" t="s">
        <v>6563</v>
      </c>
      <c r="C209" s="458" t="s">
        <v>6112</v>
      </c>
      <c r="D209" s="484" t="s">
        <v>6111</v>
      </c>
    </row>
    <row r="210" spans="1:4">
      <c r="A210" s="458" t="s">
        <v>4375</v>
      </c>
      <c r="B210" s="482" t="s">
        <v>6565</v>
      </c>
      <c r="C210" s="458" t="s">
        <v>6110</v>
      </c>
      <c r="D210" s="363" t="s">
        <v>6109</v>
      </c>
    </row>
    <row r="211" spans="1:4">
      <c r="A211" s="458" t="s">
        <v>4376</v>
      </c>
      <c r="B211" s="482" t="s">
        <v>6565</v>
      </c>
      <c r="C211" s="458" t="s">
        <v>6110</v>
      </c>
      <c r="D211" s="363" t="s">
        <v>6109</v>
      </c>
    </row>
    <row r="212" spans="1:4">
      <c r="A212" s="458" t="s">
        <v>4377</v>
      </c>
      <c r="B212" s="482" t="s">
        <v>6563</v>
      </c>
      <c r="C212" s="458" t="s">
        <v>6112</v>
      </c>
      <c r="D212" s="363" t="s">
        <v>6111</v>
      </c>
    </row>
    <row r="213" spans="1:4">
      <c r="A213" s="458" t="s">
        <v>4378</v>
      </c>
      <c r="B213" s="482" t="s">
        <v>6567</v>
      </c>
      <c r="C213" s="458" t="s">
        <v>6104</v>
      </c>
      <c r="D213" s="363" t="s">
        <v>6103</v>
      </c>
    </row>
    <row r="214" spans="1:4">
      <c r="A214" s="458" t="s">
        <v>4379</v>
      </c>
      <c r="B214" s="482" t="s">
        <v>6565</v>
      </c>
      <c r="C214" s="458" t="s">
        <v>6110</v>
      </c>
      <c r="D214" s="363" t="s">
        <v>6109</v>
      </c>
    </row>
    <row r="215" spans="1:4">
      <c r="A215" s="458" t="s">
        <v>4380</v>
      </c>
      <c r="B215" s="482" t="s">
        <v>6565</v>
      </c>
      <c r="C215" s="458" t="s">
        <v>6110</v>
      </c>
      <c r="D215" s="363" t="s">
        <v>6109</v>
      </c>
    </row>
    <row r="216" spans="1:4">
      <c r="A216" s="458" t="s">
        <v>4381</v>
      </c>
      <c r="B216" s="482" t="s">
        <v>6564</v>
      </c>
      <c r="C216" s="458" t="s">
        <v>6106</v>
      </c>
      <c r="D216" s="363" t="s">
        <v>6105</v>
      </c>
    </row>
    <row r="217" spans="1:4">
      <c r="A217" s="458" t="s">
        <v>4382</v>
      </c>
      <c r="B217" s="482" t="s">
        <v>6565</v>
      </c>
      <c r="C217" s="458" t="s">
        <v>6110</v>
      </c>
      <c r="D217" s="363" t="s">
        <v>6109</v>
      </c>
    </row>
    <row r="218" spans="1:4">
      <c r="A218" s="458" t="s">
        <v>4383</v>
      </c>
      <c r="B218" s="482" t="s">
        <v>6566</v>
      </c>
      <c r="C218" s="458" t="s">
        <v>6108</v>
      </c>
      <c r="D218" s="363" t="s">
        <v>6107</v>
      </c>
    </row>
    <row r="219" spans="1:4">
      <c r="A219" s="458" t="s">
        <v>4384</v>
      </c>
      <c r="B219" s="482" t="s">
        <v>6564</v>
      </c>
      <c r="C219" s="458" t="s">
        <v>6106</v>
      </c>
      <c r="D219" s="363" t="s">
        <v>6105</v>
      </c>
    </row>
    <row r="220" spans="1:4">
      <c r="A220" s="458" t="s">
        <v>4385</v>
      </c>
      <c r="B220" s="482" t="s">
        <v>6564</v>
      </c>
      <c r="C220" s="458" t="s">
        <v>6106</v>
      </c>
      <c r="D220" s="363" t="s">
        <v>6105</v>
      </c>
    </row>
    <row r="221" spans="1:4">
      <c r="A221" s="458" t="s">
        <v>4386</v>
      </c>
      <c r="B221" s="482" t="s">
        <v>6567</v>
      </c>
      <c r="C221" s="458" t="s">
        <v>6104</v>
      </c>
      <c r="D221" s="363" t="s">
        <v>6103</v>
      </c>
    </row>
    <row r="222" spans="1:4">
      <c r="A222" s="458" t="s">
        <v>4387</v>
      </c>
      <c r="B222" s="482" t="s">
        <v>6563</v>
      </c>
      <c r="C222" s="458" t="s">
        <v>6112</v>
      </c>
      <c r="D222" s="363" t="s">
        <v>6111</v>
      </c>
    </row>
    <row r="223" spans="1:4">
      <c r="A223" s="458" t="s">
        <v>4388</v>
      </c>
      <c r="B223" s="482" t="s">
        <v>6566</v>
      </c>
      <c r="C223" s="458" t="s">
        <v>6108</v>
      </c>
      <c r="D223" s="363" t="s">
        <v>6107</v>
      </c>
    </row>
    <row r="224" spans="1:4">
      <c r="A224" s="458" t="s">
        <v>4389</v>
      </c>
      <c r="B224" s="482" t="s">
        <v>6563</v>
      </c>
      <c r="C224" s="458" t="s">
        <v>6112</v>
      </c>
      <c r="D224" s="484" t="s">
        <v>6111</v>
      </c>
    </row>
    <row r="225" spans="1:4">
      <c r="A225" s="458" t="s">
        <v>4390</v>
      </c>
      <c r="B225" s="482" t="s">
        <v>6565</v>
      </c>
      <c r="C225" s="458" t="s">
        <v>6110</v>
      </c>
      <c r="D225" s="363" t="s">
        <v>6109</v>
      </c>
    </row>
    <row r="226" spans="1:4">
      <c r="A226" s="458" t="s">
        <v>4391</v>
      </c>
      <c r="B226" s="482" t="s">
        <v>6567</v>
      </c>
      <c r="C226" s="458" t="s">
        <v>6104</v>
      </c>
      <c r="D226" s="363" t="s">
        <v>6103</v>
      </c>
    </row>
    <row r="227" spans="1:4">
      <c r="A227" s="458" t="s">
        <v>4392</v>
      </c>
      <c r="B227" s="482" t="s">
        <v>6563</v>
      </c>
      <c r="C227" s="458" t="s">
        <v>6112</v>
      </c>
      <c r="D227" s="363" t="s">
        <v>6111</v>
      </c>
    </row>
    <row r="228" spans="1:4">
      <c r="A228" s="458" t="s">
        <v>4393</v>
      </c>
      <c r="B228" s="484" t="s">
        <v>230</v>
      </c>
      <c r="C228" s="458" t="s">
        <v>6102</v>
      </c>
      <c r="D228" s="363" t="s">
        <v>6101</v>
      </c>
    </row>
    <row r="229" spans="1:4">
      <c r="A229" s="458" t="s">
        <v>4394</v>
      </c>
      <c r="B229" s="482" t="s">
        <v>6567</v>
      </c>
      <c r="C229" s="458" t="s">
        <v>6104</v>
      </c>
      <c r="D229" s="363" t="s">
        <v>6103</v>
      </c>
    </row>
    <row r="230" spans="1:4">
      <c r="A230" s="458" t="s">
        <v>4395</v>
      </c>
      <c r="B230" s="482" t="s">
        <v>6563</v>
      </c>
      <c r="C230" s="458" t="s">
        <v>6112</v>
      </c>
      <c r="D230" s="484" t="s">
        <v>6111</v>
      </c>
    </row>
    <row r="231" spans="1:4">
      <c r="A231" s="458" t="s">
        <v>4396</v>
      </c>
      <c r="B231" s="482" t="s">
        <v>6563</v>
      </c>
      <c r="C231" s="458" t="s">
        <v>6112</v>
      </c>
      <c r="D231" s="484" t="s">
        <v>6111</v>
      </c>
    </row>
    <row r="232" spans="1:4">
      <c r="A232" s="458" t="s">
        <v>4397</v>
      </c>
      <c r="B232" s="482" t="s">
        <v>6563</v>
      </c>
      <c r="C232" s="484" t="s">
        <v>6112</v>
      </c>
      <c r="D232" s="363" t="s">
        <v>6111</v>
      </c>
    </row>
    <row r="233" spans="1:4">
      <c r="A233" s="458" t="s">
        <v>4398</v>
      </c>
      <c r="B233" s="482" t="s">
        <v>6566</v>
      </c>
      <c r="C233" s="458" t="s">
        <v>6108</v>
      </c>
      <c r="D233" s="363" t="s">
        <v>6107</v>
      </c>
    </row>
    <row r="234" spans="1:4">
      <c r="A234" s="458" t="s">
        <v>4399</v>
      </c>
      <c r="B234" s="482" t="s">
        <v>6564</v>
      </c>
      <c r="C234" s="458" t="s">
        <v>6106</v>
      </c>
      <c r="D234" s="363" t="s">
        <v>6105</v>
      </c>
    </row>
    <row r="235" spans="1:4">
      <c r="A235" s="458" t="s">
        <v>4400</v>
      </c>
      <c r="B235" s="482" t="s">
        <v>6565</v>
      </c>
      <c r="C235" s="458" t="s">
        <v>6110</v>
      </c>
      <c r="D235" s="363" t="s">
        <v>6109</v>
      </c>
    </row>
    <row r="236" spans="1:4">
      <c r="A236" s="458" t="s">
        <v>4401</v>
      </c>
      <c r="B236" s="482" t="s">
        <v>6565</v>
      </c>
      <c r="C236" s="458" t="s">
        <v>6110</v>
      </c>
      <c r="D236" s="363" t="s">
        <v>6109</v>
      </c>
    </row>
    <row r="237" spans="1:4">
      <c r="A237" s="458" t="s">
        <v>4402</v>
      </c>
      <c r="B237" s="482" t="s">
        <v>6565</v>
      </c>
      <c r="C237" s="458" t="s">
        <v>6110</v>
      </c>
      <c r="D237" s="363" t="s">
        <v>6109</v>
      </c>
    </row>
    <row r="238" spans="1:4">
      <c r="A238" s="458" t="s">
        <v>4403</v>
      </c>
      <c r="B238" s="482" t="s">
        <v>6564</v>
      </c>
      <c r="C238" s="458" t="s">
        <v>6106</v>
      </c>
      <c r="D238" s="363" t="s">
        <v>6105</v>
      </c>
    </row>
    <row r="239" spans="1:4">
      <c r="A239" s="458" t="s">
        <v>4404</v>
      </c>
      <c r="B239" s="482" t="s">
        <v>6567</v>
      </c>
      <c r="C239" s="458" t="s">
        <v>6104</v>
      </c>
      <c r="D239" s="363" t="s">
        <v>6103</v>
      </c>
    </row>
    <row r="240" spans="1:4">
      <c r="A240" s="458" t="s">
        <v>6116</v>
      </c>
      <c r="B240" s="484" t="s">
        <v>6115</v>
      </c>
      <c r="C240" s="458" t="s">
        <v>23</v>
      </c>
      <c r="D240" s="484"/>
    </row>
    <row r="241" spans="1:4">
      <c r="A241" s="458" t="s">
        <v>4405</v>
      </c>
      <c r="B241" s="482" t="s">
        <v>6563</v>
      </c>
      <c r="C241" s="458" t="s">
        <v>6112</v>
      </c>
      <c r="D241" s="363" t="s">
        <v>6111</v>
      </c>
    </row>
    <row r="242" spans="1:4">
      <c r="A242" s="458" t="s">
        <v>4562</v>
      </c>
      <c r="B242" s="482" t="s">
        <v>6565</v>
      </c>
      <c r="C242" s="458" t="s">
        <v>6110</v>
      </c>
      <c r="D242" s="363" t="s">
        <v>6109</v>
      </c>
    </row>
    <row r="243" spans="1:4">
      <c r="A243" s="458" t="s">
        <v>4406</v>
      </c>
      <c r="B243" s="482" t="s">
        <v>6567</v>
      </c>
      <c r="C243" s="458" t="s">
        <v>6104</v>
      </c>
      <c r="D243" s="363" t="s">
        <v>6103</v>
      </c>
    </row>
    <row r="244" spans="1:4">
      <c r="A244" s="458" t="s">
        <v>4407</v>
      </c>
      <c r="B244" s="482" t="s">
        <v>6565</v>
      </c>
      <c r="C244" s="458" t="s">
        <v>6110</v>
      </c>
      <c r="D244" s="363" t="s">
        <v>6109</v>
      </c>
    </row>
    <row r="245" spans="1:4">
      <c r="A245" s="458" t="s">
        <v>4408</v>
      </c>
      <c r="B245" s="482" t="s">
        <v>6565</v>
      </c>
      <c r="C245" s="458" t="s">
        <v>6110</v>
      </c>
      <c r="D245" s="363" t="s">
        <v>6109</v>
      </c>
    </row>
    <row r="246" spans="1:4">
      <c r="A246" s="458" t="s">
        <v>4409</v>
      </c>
      <c r="B246" s="482" t="s">
        <v>6565</v>
      </c>
      <c r="C246" s="458" t="s">
        <v>6110</v>
      </c>
      <c r="D246" s="363" t="s">
        <v>6109</v>
      </c>
    </row>
    <row r="247" spans="1:4">
      <c r="A247" s="458" t="s">
        <v>4410</v>
      </c>
      <c r="B247" s="482" t="s">
        <v>6563</v>
      </c>
      <c r="C247" s="458" t="s">
        <v>6112</v>
      </c>
      <c r="D247" s="363" t="s">
        <v>6111</v>
      </c>
    </row>
    <row r="248" spans="1:4">
      <c r="A248" s="458" t="s">
        <v>4411</v>
      </c>
      <c r="B248" s="482" t="s">
        <v>6563</v>
      </c>
      <c r="C248" s="458" t="s">
        <v>6112</v>
      </c>
      <c r="D248" s="363" t="s">
        <v>6111</v>
      </c>
    </row>
    <row r="249" spans="1:4">
      <c r="A249" s="458" t="s">
        <v>4412</v>
      </c>
      <c r="B249" s="482" t="s">
        <v>6566</v>
      </c>
      <c r="C249" s="458" t="s">
        <v>6108</v>
      </c>
      <c r="D249" s="363" t="s">
        <v>6107</v>
      </c>
    </row>
    <row r="250" spans="1:4">
      <c r="A250" s="458" t="s">
        <v>4413</v>
      </c>
      <c r="B250" s="482" t="s">
        <v>6565</v>
      </c>
      <c r="C250" s="458" t="s">
        <v>6110</v>
      </c>
      <c r="D250" s="363" t="s">
        <v>6109</v>
      </c>
    </row>
    <row r="251" spans="1:4">
      <c r="A251" s="458" t="s">
        <v>4414</v>
      </c>
      <c r="B251" s="482" t="s">
        <v>6565</v>
      </c>
      <c r="C251" s="458" t="s">
        <v>6110</v>
      </c>
      <c r="D251" s="363" t="s">
        <v>6109</v>
      </c>
    </row>
    <row r="252" spans="1:4">
      <c r="A252" s="458" t="s">
        <v>4415</v>
      </c>
      <c r="B252" s="482" t="s">
        <v>6565</v>
      </c>
      <c r="C252" s="458" t="s">
        <v>6110</v>
      </c>
      <c r="D252" s="363" t="s">
        <v>6109</v>
      </c>
    </row>
    <row r="253" spans="1:4">
      <c r="A253" s="458" t="s">
        <v>4416</v>
      </c>
      <c r="B253" s="482" t="s">
        <v>6565</v>
      </c>
      <c r="C253" s="458" t="s">
        <v>6110</v>
      </c>
      <c r="D253" s="363" t="s">
        <v>6109</v>
      </c>
    </row>
    <row r="254" spans="1:4">
      <c r="A254" s="458" t="s">
        <v>4417</v>
      </c>
      <c r="B254" s="482" t="s">
        <v>6565</v>
      </c>
      <c r="C254" s="458" t="s">
        <v>6110</v>
      </c>
      <c r="D254" s="484" t="s">
        <v>6109</v>
      </c>
    </row>
    <row r="255" spans="1:4">
      <c r="A255" s="458" t="s">
        <v>4418</v>
      </c>
      <c r="B255" s="482" t="s">
        <v>6565</v>
      </c>
      <c r="C255" s="458" t="s">
        <v>6110</v>
      </c>
      <c r="D255" s="363" t="s">
        <v>6109</v>
      </c>
    </row>
    <row r="256" spans="1:4">
      <c r="A256" s="458" t="s">
        <v>4563</v>
      </c>
      <c r="B256" s="482" t="s">
        <v>6566</v>
      </c>
      <c r="C256" s="458" t="s">
        <v>6108</v>
      </c>
      <c r="D256" s="363" t="s">
        <v>6107</v>
      </c>
    </row>
    <row r="257" spans="1:4">
      <c r="A257" s="458" t="s">
        <v>4419</v>
      </c>
      <c r="B257" s="482" t="s">
        <v>6567</v>
      </c>
      <c r="C257" s="458" t="s">
        <v>6104</v>
      </c>
      <c r="D257" s="363" t="s">
        <v>6103</v>
      </c>
    </row>
    <row r="258" spans="1:4">
      <c r="A258" s="458" t="s">
        <v>4420</v>
      </c>
      <c r="B258" s="482" t="s">
        <v>6565</v>
      </c>
      <c r="C258" s="458" t="s">
        <v>6110</v>
      </c>
      <c r="D258" s="363" t="s">
        <v>6109</v>
      </c>
    </row>
    <row r="259" spans="1:4">
      <c r="A259" s="458" t="s">
        <v>4421</v>
      </c>
      <c r="B259" s="482" t="s">
        <v>6566</v>
      </c>
      <c r="C259" s="458" t="s">
        <v>6108</v>
      </c>
      <c r="D259" s="363" t="s">
        <v>6107</v>
      </c>
    </row>
    <row r="260" spans="1:4">
      <c r="A260" s="458" t="s">
        <v>4422</v>
      </c>
      <c r="B260" s="482" t="s">
        <v>6564</v>
      </c>
      <c r="C260" s="458" t="s">
        <v>6106</v>
      </c>
      <c r="D260" s="363" t="s">
        <v>6105</v>
      </c>
    </row>
    <row r="261" spans="1:4">
      <c r="A261" s="458" t="s">
        <v>4564</v>
      </c>
      <c r="B261" s="482" t="s">
        <v>6566</v>
      </c>
      <c r="C261" s="458" t="s">
        <v>6108</v>
      </c>
      <c r="D261" s="363" t="s">
        <v>6107</v>
      </c>
    </row>
    <row r="262" spans="1:4">
      <c r="A262" s="458" t="s">
        <v>4423</v>
      </c>
      <c r="B262" s="482" t="s">
        <v>6567</v>
      </c>
      <c r="C262" s="458" t="s">
        <v>6104</v>
      </c>
      <c r="D262" s="363" t="s">
        <v>6103</v>
      </c>
    </row>
    <row r="263" spans="1:4">
      <c r="A263" s="458" t="s">
        <v>4424</v>
      </c>
      <c r="B263" s="482" t="s">
        <v>6565</v>
      </c>
      <c r="C263" s="458" t="s">
        <v>6110</v>
      </c>
      <c r="D263" s="363" t="s">
        <v>6109</v>
      </c>
    </row>
    <row r="264" spans="1:4">
      <c r="A264" s="458" t="s">
        <v>4425</v>
      </c>
      <c r="B264" s="482" t="s">
        <v>6565</v>
      </c>
      <c r="C264" s="458" t="s">
        <v>6110</v>
      </c>
      <c r="D264" s="363" t="s">
        <v>6109</v>
      </c>
    </row>
    <row r="265" spans="1:4">
      <c r="A265" s="458" t="s">
        <v>4426</v>
      </c>
      <c r="B265" s="482" t="s">
        <v>6565</v>
      </c>
      <c r="C265" s="458" t="s">
        <v>6110</v>
      </c>
      <c r="D265" s="363" t="s">
        <v>6109</v>
      </c>
    </row>
    <row r="266" spans="1:4">
      <c r="A266" s="458" t="s">
        <v>4427</v>
      </c>
      <c r="B266" s="482" t="s">
        <v>6565</v>
      </c>
      <c r="C266" s="458" t="s">
        <v>6110</v>
      </c>
      <c r="D266" s="363" t="s">
        <v>6109</v>
      </c>
    </row>
    <row r="267" spans="1:4">
      <c r="A267" s="458" t="s">
        <v>4428</v>
      </c>
      <c r="B267" s="482" t="s">
        <v>6565</v>
      </c>
      <c r="C267" s="458" t="s">
        <v>6110</v>
      </c>
      <c r="D267" s="363" t="s">
        <v>6109</v>
      </c>
    </row>
    <row r="268" spans="1:4">
      <c r="A268" s="458" t="s">
        <v>4429</v>
      </c>
      <c r="B268" s="482" t="s">
        <v>6566</v>
      </c>
      <c r="C268" s="458" t="s">
        <v>6108</v>
      </c>
      <c r="D268" s="363" t="s">
        <v>6107</v>
      </c>
    </row>
    <row r="269" spans="1:4">
      <c r="A269" s="458" t="s">
        <v>4430</v>
      </c>
      <c r="B269" s="482" t="s">
        <v>6563</v>
      </c>
      <c r="C269" s="458" t="s">
        <v>6112</v>
      </c>
      <c r="D269" s="363" t="s">
        <v>6111</v>
      </c>
    </row>
    <row r="270" spans="1:4">
      <c r="A270" s="458" t="s">
        <v>4431</v>
      </c>
      <c r="B270" s="482" t="s">
        <v>6565</v>
      </c>
      <c r="C270" s="458" t="s">
        <v>6110</v>
      </c>
      <c r="D270" s="363" t="s">
        <v>6109</v>
      </c>
    </row>
    <row r="271" spans="1:4">
      <c r="A271" s="458" t="s">
        <v>4432</v>
      </c>
      <c r="B271" s="482" t="s">
        <v>6565</v>
      </c>
      <c r="C271" s="458" t="s">
        <v>6110</v>
      </c>
      <c r="D271" s="363" t="s">
        <v>6109</v>
      </c>
    </row>
    <row r="272" spans="1:4">
      <c r="A272" s="458" t="s">
        <v>4433</v>
      </c>
      <c r="B272" s="482" t="s">
        <v>6564</v>
      </c>
      <c r="C272" s="458" t="s">
        <v>6106</v>
      </c>
      <c r="D272" s="363" t="s">
        <v>6105</v>
      </c>
    </row>
    <row r="273" spans="1:4">
      <c r="A273" s="458" t="s">
        <v>4434</v>
      </c>
      <c r="B273" s="482" t="s">
        <v>6567</v>
      </c>
      <c r="C273" s="458" t="s">
        <v>6104</v>
      </c>
      <c r="D273" s="363" t="s">
        <v>6103</v>
      </c>
    </row>
    <row r="274" spans="1:4">
      <c r="A274" s="458" t="s">
        <v>4435</v>
      </c>
      <c r="B274" s="482" t="s">
        <v>6565</v>
      </c>
      <c r="C274" s="458" t="s">
        <v>6110</v>
      </c>
      <c r="D274" s="363" t="s">
        <v>6109</v>
      </c>
    </row>
    <row r="275" spans="1:4">
      <c r="A275" s="458" t="s">
        <v>4436</v>
      </c>
      <c r="B275" s="482" t="s">
        <v>6565</v>
      </c>
      <c r="C275" s="458" t="s">
        <v>6110</v>
      </c>
      <c r="D275" s="363" t="s">
        <v>6109</v>
      </c>
    </row>
    <row r="276" spans="1:4">
      <c r="A276" s="458" t="s">
        <v>4437</v>
      </c>
      <c r="B276" s="482" t="s">
        <v>6563</v>
      </c>
      <c r="C276" s="458" t="s">
        <v>6112</v>
      </c>
      <c r="D276" s="363" t="s">
        <v>6111</v>
      </c>
    </row>
    <row r="277" spans="1:4">
      <c r="A277" s="458" t="s">
        <v>4438</v>
      </c>
      <c r="B277" s="482" t="s">
        <v>6565</v>
      </c>
      <c r="C277" s="458" t="s">
        <v>6110</v>
      </c>
      <c r="D277" s="363" t="s">
        <v>6109</v>
      </c>
    </row>
    <row r="278" spans="1:4">
      <c r="A278" s="458" t="s">
        <v>4439</v>
      </c>
      <c r="B278" s="482" t="s">
        <v>6563</v>
      </c>
      <c r="C278" s="458" t="s">
        <v>6112</v>
      </c>
      <c r="D278" s="363" t="s">
        <v>6111</v>
      </c>
    </row>
    <row r="279" spans="1:4">
      <c r="A279" s="458" t="s">
        <v>4440</v>
      </c>
      <c r="B279" s="482" t="s">
        <v>6566</v>
      </c>
      <c r="C279" s="458" t="s">
        <v>6108</v>
      </c>
      <c r="D279" s="363" t="s">
        <v>6107</v>
      </c>
    </row>
    <row r="280" spans="1:4">
      <c r="A280" s="458" t="s">
        <v>4442</v>
      </c>
      <c r="B280" s="482" t="s">
        <v>6566</v>
      </c>
      <c r="C280" s="458" t="s">
        <v>6108</v>
      </c>
      <c r="D280" s="363" t="s">
        <v>6107</v>
      </c>
    </row>
    <row r="281" spans="1:4">
      <c r="A281" s="458" t="s">
        <v>4443</v>
      </c>
      <c r="B281" s="482" t="s">
        <v>6566</v>
      </c>
      <c r="C281" s="458" t="s">
        <v>6108</v>
      </c>
      <c r="D281" s="363" t="s">
        <v>6107</v>
      </c>
    </row>
    <row r="282" spans="1:4">
      <c r="A282" s="458" t="s">
        <v>4565</v>
      </c>
      <c r="B282" s="482" t="s">
        <v>6565</v>
      </c>
      <c r="C282" s="458" t="s">
        <v>6110</v>
      </c>
      <c r="D282" s="363" t="s">
        <v>6109</v>
      </c>
    </row>
    <row r="283" spans="1:4">
      <c r="A283" s="458" t="s">
        <v>4444</v>
      </c>
      <c r="B283" s="482" t="s">
        <v>6566</v>
      </c>
      <c r="C283" s="458" t="s">
        <v>6108</v>
      </c>
      <c r="D283" s="363" t="s">
        <v>6107</v>
      </c>
    </row>
    <row r="284" spans="1:4">
      <c r="A284" s="458" t="s">
        <v>4566</v>
      </c>
      <c r="B284" s="482" t="s">
        <v>6565</v>
      </c>
      <c r="C284" s="458" t="s">
        <v>6110</v>
      </c>
      <c r="D284" s="484" t="s">
        <v>6109</v>
      </c>
    </row>
    <row r="285" spans="1:4">
      <c r="A285" s="458" t="s">
        <v>4445</v>
      </c>
      <c r="B285" s="482" t="s">
        <v>6565</v>
      </c>
      <c r="C285" s="458" t="s">
        <v>6110</v>
      </c>
      <c r="D285" s="484" t="s">
        <v>6109</v>
      </c>
    </row>
    <row r="286" spans="1:4">
      <c r="A286" s="458" t="s">
        <v>4567</v>
      </c>
      <c r="B286" s="482" t="s">
        <v>6566</v>
      </c>
      <c r="C286" s="458" t="s">
        <v>6108</v>
      </c>
      <c r="D286" s="363" t="s">
        <v>6107</v>
      </c>
    </row>
    <row r="287" spans="1:4">
      <c r="A287" s="458" t="s">
        <v>4446</v>
      </c>
      <c r="B287" s="482" t="s">
        <v>6566</v>
      </c>
      <c r="C287" s="458" t="s">
        <v>6108</v>
      </c>
      <c r="D287" s="363" t="s">
        <v>6107</v>
      </c>
    </row>
    <row r="288" spans="1:4">
      <c r="A288" s="458" t="s">
        <v>4447</v>
      </c>
      <c r="B288" s="482" t="s">
        <v>6565</v>
      </c>
      <c r="C288" s="458" t="s">
        <v>6110</v>
      </c>
      <c r="D288" s="363" t="s">
        <v>6109</v>
      </c>
    </row>
    <row r="289" spans="1:4">
      <c r="A289" s="458" t="s">
        <v>4448</v>
      </c>
      <c r="B289" s="482" t="s">
        <v>6567</v>
      </c>
      <c r="C289" s="458" t="s">
        <v>6104</v>
      </c>
      <c r="D289" s="363" t="s">
        <v>6103</v>
      </c>
    </row>
    <row r="290" spans="1:4">
      <c r="A290" s="458" t="s">
        <v>4449</v>
      </c>
      <c r="B290" s="482" t="s">
        <v>6566</v>
      </c>
      <c r="C290" s="458" t="s">
        <v>6108</v>
      </c>
      <c r="D290" s="363" t="s">
        <v>6107</v>
      </c>
    </row>
    <row r="291" spans="1:4">
      <c r="A291" s="458" t="s">
        <v>4450</v>
      </c>
      <c r="B291" s="484" t="s">
        <v>972</v>
      </c>
      <c r="C291" s="458" t="s">
        <v>6102</v>
      </c>
      <c r="D291" s="363" t="s">
        <v>6101</v>
      </c>
    </row>
    <row r="292" spans="1:4">
      <c r="A292" s="458" t="s">
        <v>4451</v>
      </c>
      <c r="B292" s="482" t="s">
        <v>6565</v>
      </c>
      <c r="C292" s="458" t="s">
        <v>6110</v>
      </c>
      <c r="D292" s="363" t="s">
        <v>6109</v>
      </c>
    </row>
    <row r="293" spans="1:4">
      <c r="A293" s="458" t="s">
        <v>4452</v>
      </c>
      <c r="B293" s="484" t="s">
        <v>854</v>
      </c>
      <c r="C293" s="458" t="s">
        <v>6102</v>
      </c>
      <c r="D293" s="363" t="s">
        <v>6101</v>
      </c>
    </row>
    <row r="294" spans="1:4">
      <c r="A294" s="458" t="s">
        <v>4453</v>
      </c>
      <c r="B294" s="482" t="s">
        <v>6564</v>
      </c>
      <c r="C294" s="458" t="s">
        <v>6106</v>
      </c>
      <c r="D294" s="363" t="s">
        <v>6105</v>
      </c>
    </row>
    <row r="295" spans="1:4">
      <c r="A295" s="458" t="s">
        <v>4454</v>
      </c>
      <c r="B295" s="482" t="s">
        <v>6565</v>
      </c>
      <c r="C295" s="458" t="s">
        <v>6110</v>
      </c>
      <c r="D295" s="363" t="s">
        <v>6109</v>
      </c>
    </row>
    <row r="296" spans="1:4">
      <c r="A296" s="458" t="s">
        <v>6114</v>
      </c>
      <c r="B296" s="484" t="s">
        <v>6113</v>
      </c>
      <c r="C296" s="458" t="s">
        <v>23</v>
      </c>
      <c r="D296" s="484"/>
    </row>
    <row r="297" spans="1:4">
      <c r="A297" s="458" t="s">
        <v>4455</v>
      </c>
      <c r="B297" s="482" t="s">
        <v>6566</v>
      </c>
      <c r="C297" s="458" t="s">
        <v>6108</v>
      </c>
      <c r="D297" s="363" t="s">
        <v>6107</v>
      </c>
    </row>
    <row r="298" spans="1:4">
      <c r="A298" s="458" t="s">
        <v>4456</v>
      </c>
      <c r="B298" s="482" t="s">
        <v>6564</v>
      </c>
      <c r="C298" s="458" t="s">
        <v>6106</v>
      </c>
      <c r="D298" s="363" t="s">
        <v>6105</v>
      </c>
    </row>
    <row r="299" spans="1:4">
      <c r="A299" s="458" t="s">
        <v>4457</v>
      </c>
      <c r="B299" s="482" t="s">
        <v>6563</v>
      </c>
      <c r="C299" s="458" t="s">
        <v>6112</v>
      </c>
      <c r="D299" s="363" t="s">
        <v>6111</v>
      </c>
    </row>
    <row r="300" spans="1:4">
      <c r="A300" s="458" t="s">
        <v>4458</v>
      </c>
      <c r="B300" s="482" t="s">
        <v>6565</v>
      </c>
      <c r="C300" s="458" t="s">
        <v>6110</v>
      </c>
      <c r="D300" s="363" t="s">
        <v>6109</v>
      </c>
    </row>
    <row r="301" spans="1:4">
      <c r="A301" s="458" t="s">
        <v>4459</v>
      </c>
      <c r="B301" s="482" t="s">
        <v>6565</v>
      </c>
      <c r="C301" s="458" t="s">
        <v>6110</v>
      </c>
      <c r="D301" s="363" t="s">
        <v>6109</v>
      </c>
    </row>
    <row r="302" spans="1:4">
      <c r="A302" s="458" t="s">
        <v>4460</v>
      </c>
      <c r="B302" s="482" t="s">
        <v>6566</v>
      </c>
      <c r="C302" s="458" t="s">
        <v>6108</v>
      </c>
      <c r="D302" s="363" t="s">
        <v>6107</v>
      </c>
    </row>
    <row r="303" spans="1:4">
      <c r="A303" s="458" t="s">
        <v>4461</v>
      </c>
      <c r="B303" s="482" t="s">
        <v>6567</v>
      </c>
      <c r="C303" s="458" t="s">
        <v>6104</v>
      </c>
      <c r="D303" s="363" t="s">
        <v>6103</v>
      </c>
    </row>
    <row r="304" spans="1:4">
      <c r="A304" s="458" t="s">
        <v>4462</v>
      </c>
      <c r="B304" s="482" t="s">
        <v>6565</v>
      </c>
      <c r="C304" s="458" t="s">
        <v>6110</v>
      </c>
      <c r="D304" s="363" t="s">
        <v>6109</v>
      </c>
    </row>
    <row r="305" spans="1:4">
      <c r="A305" s="458" t="s">
        <v>4463</v>
      </c>
      <c r="B305" s="482" t="s">
        <v>6566</v>
      </c>
      <c r="C305" s="458" t="s">
        <v>6108</v>
      </c>
      <c r="D305" s="363" t="s">
        <v>6107</v>
      </c>
    </row>
    <row r="306" spans="1:4">
      <c r="A306" s="458" t="s">
        <v>4464</v>
      </c>
      <c r="B306" s="482" t="s">
        <v>6564</v>
      </c>
      <c r="C306" s="458" t="s">
        <v>6106</v>
      </c>
      <c r="D306" s="363" t="s">
        <v>6105</v>
      </c>
    </row>
    <row r="307" spans="1:4">
      <c r="A307" s="458" t="s">
        <v>4465</v>
      </c>
      <c r="B307" s="482" t="s">
        <v>6565</v>
      </c>
      <c r="C307" s="458" t="s">
        <v>6110</v>
      </c>
      <c r="D307" s="363" t="s">
        <v>6109</v>
      </c>
    </row>
    <row r="308" spans="1:4">
      <c r="A308" s="458" t="s">
        <v>4466</v>
      </c>
      <c r="B308" s="482" t="s">
        <v>6567</v>
      </c>
      <c r="C308" s="458" t="s">
        <v>6104</v>
      </c>
      <c r="D308" s="363" t="s">
        <v>6103</v>
      </c>
    </row>
    <row r="309" spans="1:4">
      <c r="A309" s="458" t="s">
        <v>4467</v>
      </c>
      <c r="B309" s="484" t="s">
        <v>402</v>
      </c>
      <c r="C309" s="458" t="s">
        <v>6102</v>
      </c>
      <c r="D309" s="363" t="s">
        <v>6101</v>
      </c>
    </row>
    <row r="310" spans="1:4">
      <c r="A310" s="458" t="s">
        <v>4468</v>
      </c>
      <c r="B310" s="482" t="s">
        <v>6567</v>
      </c>
      <c r="C310" s="458" t="s">
        <v>6104</v>
      </c>
      <c r="D310" s="363" t="s">
        <v>6103</v>
      </c>
    </row>
    <row r="311" spans="1:4">
      <c r="A311" s="458" t="s">
        <v>4469</v>
      </c>
      <c r="B311" s="482" t="s">
        <v>6563</v>
      </c>
      <c r="C311" s="458" t="s">
        <v>6112</v>
      </c>
      <c r="D311" s="363" t="s">
        <v>6111</v>
      </c>
    </row>
    <row r="312" spans="1:4">
      <c r="A312" s="458" t="s">
        <v>4470</v>
      </c>
      <c r="B312" s="482" t="s">
        <v>6565</v>
      </c>
      <c r="C312" s="458" t="s">
        <v>6110</v>
      </c>
      <c r="D312" s="363" t="s">
        <v>6109</v>
      </c>
    </row>
    <row r="313" spans="1:4">
      <c r="A313" s="458" t="s">
        <v>4471</v>
      </c>
      <c r="B313" s="482" t="s">
        <v>6565</v>
      </c>
      <c r="C313" s="458" t="s">
        <v>6110</v>
      </c>
      <c r="D313" s="363" t="s">
        <v>6109</v>
      </c>
    </row>
    <row r="314" spans="1:4">
      <c r="A314" s="458" t="s">
        <v>4472</v>
      </c>
      <c r="B314" s="482" t="s">
        <v>6567</v>
      </c>
      <c r="C314" s="483" t="s">
        <v>6104</v>
      </c>
      <c r="D314" s="363" t="s">
        <v>6103</v>
      </c>
    </row>
    <row r="315" spans="1:4">
      <c r="A315" s="458" t="s">
        <v>4473</v>
      </c>
      <c r="B315" s="482" t="s">
        <v>6563</v>
      </c>
      <c r="C315" s="458" t="s">
        <v>6112</v>
      </c>
      <c r="D315" s="363" t="s">
        <v>6111</v>
      </c>
    </row>
    <row r="316" spans="1:4">
      <c r="A316" s="458" t="s">
        <v>4568</v>
      </c>
      <c r="B316" s="482" t="s">
        <v>6563</v>
      </c>
      <c r="C316" s="458" t="s">
        <v>6112</v>
      </c>
      <c r="D316" s="363" t="s">
        <v>6111</v>
      </c>
    </row>
    <row r="317" spans="1:4">
      <c r="A317" s="458" t="s">
        <v>4474</v>
      </c>
      <c r="B317" s="482" t="s">
        <v>6563</v>
      </c>
      <c r="C317" s="458" t="s">
        <v>6112</v>
      </c>
      <c r="D317" s="363" t="s">
        <v>6111</v>
      </c>
    </row>
    <row r="318" spans="1:4">
      <c r="A318" s="458" t="s">
        <v>4475</v>
      </c>
      <c r="B318" s="482" t="s">
        <v>6565</v>
      </c>
      <c r="C318" s="458" t="s">
        <v>6110</v>
      </c>
      <c r="D318" s="363" t="s">
        <v>6109</v>
      </c>
    </row>
    <row r="319" spans="1:4">
      <c r="A319" s="458" t="s">
        <v>4476</v>
      </c>
      <c r="B319" s="482" t="s">
        <v>6563</v>
      </c>
      <c r="C319" s="458" t="s">
        <v>6112</v>
      </c>
      <c r="D319" s="363" t="s">
        <v>6111</v>
      </c>
    </row>
    <row r="320" spans="1:4">
      <c r="A320" s="458" t="s">
        <v>4477</v>
      </c>
      <c r="B320" s="482" t="s">
        <v>6563</v>
      </c>
      <c r="C320" s="458" t="s">
        <v>6112</v>
      </c>
      <c r="D320" s="484" t="s">
        <v>6111</v>
      </c>
    </row>
    <row r="321" spans="1:4">
      <c r="A321" s="458" t="s">
        <v>4478</v>
      </c>
      <c r="B321" s="482" t="s">
        <v>6564</v>
      </c>
      <c r="C321" s="458" t="s">
        <v>6106</v>
      </c>
      <c r="D321" s="363" t="s">
        <v>6105</v>
      </c>
    </row>
    <row r="322" spans="1:4">
      <c r="A322" s="458" t="s">
        <v>4479</v>
      </c>
      <c r="B322" s="482" t="s">
        <v>6564</v>
      </c>
      <c r="C322" s="458" t="s">
        <v>6106</v>
      </c>
      <c r="D322" s="363" t="s">
        <v>6105</v>
      </c>
    </row>
    <row r="323" spans="1:4">
      <c r="A323" s="458" t="s">
        <v>4480</v>
      </c>
      <c r="B323" s="482" t="s">
        <v>6564</v>
      </c>
      <c r="C323" s="458" t="s">
        <v>6106</v>
      </c>
      <c r="D323" s="363" t="s">
        <v>6105</v>
      </c>
    </row>
    <row r="324" spans="1:4">
      <c r="A324" s="458" t="s">
        <v>4481</v>
      </c>
      <c r="B324" s="482" t="s">
        <v>6563</v>
      </c>
      <c r="C324" s="458" t="s">
        <v>6112</v>
      </c>
      <c r="D324" s="363" t="s">
        <v>6111</v>
      </c>
    </row>
    <row r="325" spans="1:4">
      <c r="A325" s="458" t="s">
        <v>4482</v>
      </c>
      <c r="B325" s="482" t="s">
        <v>6564</v>
      </c>
      <c r="C325" s="458" t="s">
        <v>6106</v>
      </c>
      <c r="D325" s="363" t="s">
        <v>6105</v>
      </c>
    </row>
    <row r="326" spans="1:4">
      <c r="A326" s="458" t="s">
        <v>4483</v>
      </c>
      <c r="B326" s="482" t="s">
        <v>6564</v>
      </c>
      <c r="C326" s="484" t="s">
        <v>6106</v>
      </c>
      <c r="D326" s="363" t="s">
        <v>6105</v>
      </c>
    </row>
    <row r="327" spans="1:4">
      <c r="A327" s="458" t="s">
        <v>4484</v>
      </c>
      <c r="B327" s="482" t="s">
        <v>6567</v>
      </c>
      <c r="C327" s="484" t="s">
        <v>6104</v>
      </c>
      <c r="D327" s="363" t="s">
        <v>6103</v>
      </c>
    </row>
    <row r="328" spans="1:4">
      <c r="A328" s="458" t="s">
        <v>4485</v>
      </c>
      <c r="B328" s="482" t="s">
        <v>6563</v>
      </c>
      <c r="C328" s="484" t="s">
        <v>6112</v>
      </c>
      <c r="D328" s="363" t="s">
        <v>6111</v>
      </c>
    </row>
    <row r="329" spans="1:4">
      <c r="A329" s="458" t="s">
        <v>4486</v>
      </c>
      <c r="B329" s="482" t="s">
        <v>6563</v>
      </c>
      <c r="C329" s="458" t="s">
        <v>6112</v>
      </c>
      <c r="D329" s="363" t="s">
        <v>6111</v>
      </c>
    </row>
    <row r="330" spans="1:4">
      <c r="A330" s="458" t="s">
        <v>4487</v>
      </c>
      <c r="B330" s="482" t="s">
        <v>6565</v>
      </c>
      <c r="C330" s="484" t="s">
        <v>6110</v>
      </c>
      <c r="D330" s="363" t="s">
        <v>6109</v>
      </c>
    </row>
    <row r="331" spans="1:4">
      <c r="A331" s="458" t="s">
        <v>4488</v>
      </c>
      <c r="B331" s="482" t="s">
        <v>6567</v>
      </c>
      <c r="C331" s="484" t="s">
        <v>6104</v>
      </c>
      <c r="D331" s="363" t="s">
        <v>6103</v>
      </c>
    </row>
    <row r="332" spans="1:4">
      <c r="A332" s="458" t="s">
        <v>4489</v>
      </c>
      <c r="B332" s="482" t="s">
        <v>6567</v>
      </c>
      <c r="C332" s="484" t="s">
        <v>6104</v>
      </c>
      <c r="D332" s="363" t="s">
        <v>6103</v>
      </c>
    </row>
    <row r="333" spans="1:4">
      <c r="A333" s="458" t="s">
        <v>4490</v>
      </c>
      <c r="B333" s="482" t="s">
        <v>6565</v>
      </c>
      <c r="C333" s="484" t="s">
        <v>6110</v>
      </c>
      <c r="D333" s="363" t="s">
        <v>6109</v>
      </c>
    </row>
    <row r="334" spans="1:4">
      <c r="A334" s="458" t="s">
        <v>4491</v>
      </c>
      <c r="B334" s="482" t="s">
        <v>6564</v>
      </c>
      <c r="C334" s="484" t="s">
        <v>6106</v>
      </c>
      <c r="D334" s="363" t="s">
        <v>6105</v>
      </c>
    </row>
    <row r="335" spans="1:4">
      <c r="A335" s="458" t="s">
        <v>4492</v>
      </c>
      <c r="B335" s="482" t="s">
        <v>6566</v>
      </c>
      <c r="C335" s="484" t="s">
        <v>6108</v>
      </c>
      <c r="D335" s="363" t="s">
        <v>6107</v>
      </c>
    </row>
    <row r="336" spans="1:4">
      <c r="A336" s="458" t="s">
        <v>4493</v>
      </c>
      <c r="B336" s="482" t="s">
        <v>6563</v>
      </c>
      <c r="C336" s="484" t="s">
        <v>6112</v>
      </c>
      <c r="D336" s="363" t="s">
        <v>6111</v>
      </c>
    </row>
    <row r="337" spans="1:4">
      <c r="A337" s="458" t="s">
        <v>4494</v>
      </c>
      <c r="B337" s="482" t="s">
        <v>6567</v>
      </c>
      <c r="C337" s="484" t="s">
        <v>6104</v>
      </c>
      <c r="D337" s="363" t="s">
        <v>6103</v>
      </c>
    </row>
    <row r="338" spans="1:4">
      <c r="A338" s="458" t="s">
        <v>4495</v>
      </c>
      <c r="B338" s="482" t="s">
        <v>6563</v>
      </c>
      <c r="C338" s="484" t="s">
        <v>6112</v>
      </c>
      <c r="D338" s="363" t="s">
        <v>6111</v>
      </c>
    </row>
    <row r="339" spans="1:4">
      <c r="A339" s="458" t="s">
        <v>4496</v>
      </c>
      <c r="B339" s="482" t="s">
        <v>6563</v>
      </c>
      <c r="C339" s="484" t="s">
        <v>6112</v>
      </c>
      <c r="D339" s="363" t="s">
        <v>6111</v>
      </c>
    </row>
    <row r="340" spans="1:4">
      <c r="A340" s="458" t="s">
        <v>4497</v>
      </c>
      <c r="B340" s="482" t="s">
        <v>6566</v>
      </c>
      <c r="C340" s="484" t="s">
        <v>6108</v>
      </c>
      <c r="D340" s="363" t="s">
        <v>6107</v>
      </c>
    </row>
    <row r="341" spans="1:4">
      <c r="A341" s="458" t="s">
        <v>4498</v>
      </c>
      <c r="B341" s="482" t="s">
        <v>6563</v>
      </c>
      <c r="C341" s="484" t="s">
        <v>6112</v>
      </c>
      <c r="D341" s="363" t="s">
        <v>6111</v>
      </c>
    </row>
    <row r="342" spans="1:4">
      <c r="A342" s="458" t="s">
        <v>4499</v>
      </c>
      <c r="B342" s="482" t="s">
        <v>6566</v>
      </c>
      <c r="C342" s="484" t="s">
        <v>6108</v>
      </c>
      <c r="D342" s="363" t="s">
        <v>6107</v>
      </c>
    </row>
    <row r="343" spans="1:4">
      <c r="A343" s="484" t="s">
        <v>4500</v>
      </c>
      <c r="B343" s="482" t="s">
        <v>6563</v>
      </c>
      <c r="C343" s="458" t="s">
        <v>6112</v>
      </c>
      <c r="D343" s="363" t="s">
        <v>6111</v>
      </c>
    </row>
    <row r="344" spans="1:4">
      <c r="A344" s="458" t="s">
        <v>4501</v>
      </c>
      <c r="B344" s="482" t="s">
        <v>6563</v>
      </c>
      <c r="C344" s="458" t="s">
        <v>6112</v>
      </c>
      <c r="D344" s="363" t="s">
        <v>6111</v>
      </c>
    </row>
    <row r="345" spans="1:4">
      <c r="A345" s="458" t="s">
        <v>4502</v>
      </c>
      <c r="B345" s="482" t="s">
        <v>6563</v>
      </c>
      <c r="C345" s="458" t="s">
        <v>6112</v>
      </c>
      <c r="D345" s="363" t="s">
        <v>6111</v>
      </c>
    </row>
    <row r="346" spans="1:4">
      <c r="A346" s="458" t="s">
        <v>4503</v>
      </c>
      <c r="B346" s="482" t="s">
        <v>6567</v>
      </c>
      <c r="C346" s="458" t="s">
        <v>6104</v>
      </c>
      <c r="D346" s="363" t="s">
        <v>6103</v>
      </c>
    </row>
    <row r="347" spans="1:4">
      <c r="A347" s="458" t="s">
        <v>4504</v>
      </c>
      <c r="B347" s="482" t="s">
        <v>6565</v>
      </c>
      <c r="C347" s="458" t="s">
        <v>6110</v>
      </c>
      <c r="D347" s="363" t="s">
        <v>6109</v>
      </c>
    </row>
    <row r="348" spans="1:4">
      <c r="A348" s="458" t="s">
        <v>4505</v>
      </c>
      <c r="B348" s="482" t="s">
        <v>6566</v>
      </c>
      <c r="C348" s="458" t="s">
        <v>6108</v>
      </c>
      <c r="D348" s="363" t="s">
        <v>6107</v>
      </c>
    </row>
    <row r="349" spans="1:4">
      <c r="A349" s="458" t="s">
        <v>4506</v>
      </c>
      <c r="B349" s="482" t="s">
        <v>6567</v>
      </c>
      <c r="C349" s="458" t="s">
        <v>6104</v>
      </c>
      <c r="D349" s="363" t="s">
        <v>6103</v>
      </c>
    </row>
    <row r="350" spans="1:4">
      <c r="A350" s="458" t="s">
        <v>4507</v>
      </c>
      <c r="B350" s="482" t="s">
        <v>6566</v>
      </c>
      <c r="C350" s="458" t="s">
        <v>6108</v>
      </c>
      <c r="D350" s="363" t="s">
        <v>6107</v>
      </c>
    </row>
    <row r="351" spans="1:4">
      <c r="A351" s="458" t="s">
        <v>4508</v>
      </c>
      <c r="B351" s="482" t="s">
        <v>6564</v>
      </c>
      <c r="C351" s="458" t="s">
        <v>6106</v>
      </c>
      <c r="D351" s="363" t="s">
        <v>6105</v>
      </c>
    </row>
    <row r="352" spans="1:4">
      <c r="A352" s="458" t="s">
        <v>4509</v>
      </c>
      <c r="B352" s="482" t="s">
        <v>6567</v>
      </c>
      <c r="C352" s="458" t="s">
        <v>6104</v>
      </c>
      <c r="D352" s="363" t="s">
        <v>6103</v>
      </c>
    </row>
    <row r="353" spans="1:4">
      <c r="A353" s="458" t="s">
        <v>4510</v>
      </c>
      <c r="B353" s="482" t="s">
        <v>6563</v>
      </c>
      <c r="C353" s="458" t="s">
        <v>6112</v>
      </c>
      <c r="D353" s="363" t="s">
        <v>6111</v>
      </c>
    </row>
    <row r="354" spans="1:4">
      <c r="A354" s="458" t="s">
        <v>4511</v>
      </c>
      <c r="B354" s="482" t="s">
        <v>6563</v>
      </c>
      <c r="C354" s="458" t="s">
        <v>6112</v>
      </c>
      <c r="D354" s="363" t="s">
        <v>6111</v>
      </c>
    </row>
    <row r="355" spans="1:4">
      <c r="A355" s="458" t="s">
        <v>4512</v>
      </c>
      <c r="B355" s="482" t="s">
        <v>6564</v>
      </c>
      <c r="C355" s="458" t="s">
        <v>6106</v>
      </c>
      <c r="D355" s="363" t="s">
        <v>6105</v>
      </c>
    </row>
    <row r="356" spans="1:4">
      <c r="A356" s="458" t="s">
        <v>4513</v>
      </c>
      <c r="B356" s="482" t="s">
        <v>6564</v>
      </c>
      <c r="C356" s="458" t="s">
        <v>6106</v>
      </c>
      <c r="D356" s="363" t="s">
        <v>6105</v>
      </c>
    </row>
    <row r="357" spans="1:4">
      <c r="A357" s="458" t="s">
        <v>4514</v>
      </c>
      <c r="B357" s="482" t="s">
        <v>6563</v>
      </c>
      <c r="C357" s="458" t="s">
        <v>6112</v>
      </c>
      <c r="D357" s="363" t="s">
        <v>6111</v>
      </c>
    </row>
    <row r="358" spans="1:4">
      <c r="A358" s="458" t="s">
        <v>4515</v>
      </c>
      <c r="B358" s="482" t="s">
        <v>6564</v>
      </c>
      <c r="C358" s="458" t="s">
        <v>6106</v>
      </c>
      <c r="D358" s="363" t="s">
        <v>6105</v>
      </c>
    </row>
    <row r="359" spans="1:4">
      <c r="A359" s="458" t="s">
        <v>4516</v>
      </c>
      <c r="B359" s="482" t="s">
        <v>6564</v>
      </c>
      <c r="C359" s="458" t="s">
        <v>6106</v>
      </c>
      <c r="D359" s="363" t="s">
        <v>6105</v>
      </c>
    </row>
    <row r="360" spans="1:4">
      <c r="A360" s="458" t="s">
        <v>4517</v>
      </c>
      <c r="B360" s="482" t="s">
        <v>6566</v>
      </c>
      <c r="C360" s="458" t="s">
        <v>6108</v>
      </c>
      <c r="D360" s="363" t="s">
        <v>6107</v>
      </c>
    </row>
    <row r="361" spans="1:4">
      <c r="A361" s="458" t="s">
        <v>4518</v>
      </c>
      <c r="B361" s="482" t="s">
        <v>6566</v>
      </c>
      <c r="C361" s="458" t="s">
        <v>6108</v>
      </c>
      <c r="D361" s="363" t="s">
        <v>6107</v>
      </c>
    </row>
    <row r="362" spans="1:4">
      <c r="A362" s="458" t="s">
        <v>4519</v>
      </c>
      <c r="B362" s="482" t="s">
        <v>6563</v>
      </c>
      <c r="C362" s="458" t="s">
        <v>6112</v>
      </c>
      <c r="D362" s="363" t="s">
        <v>6111</v>
      </c>
    </row>
    <row r="363" spans="1:4">
      <c r="A363" s="458" t="s">
        <v>4520</v>
      </c>
      <c r="B363" s="482" t="s">
        <v>6564</v>
      </c>
      <c r="C363" s="458" t="s">
        <v>6106</v>
      </c>
      <c r="D363" s="363" t="s">
        <v>6105</v>
      </c>
    </row>
    <row r="364" spans="1:4">
      <c r="A364" s="458" t="s">
        <v>4521</v>
      </c>
      <c r="B364" s="482" t="s">
        <v>6563</v>
      </c>
      <c r="C364" s="458" t="s">
        <v>6112</v>
      </c>
      <c r="D364" s="363" t="s">
        <v>6111</v>
      </c>
    </row>
    <row r="365" spans="1:4">
      <c r="A365" s="458" t="s">
        <v>4522</v>
      </c>
      <c r="B365" s="482" t="s">
        <v>6567</v>
      </c>
      <c r="C365" s="458" t="s">
        <v>6104</v>
      </c>
      <c r="D365" s="363" t="s">
        <v>6103</v>
      </c>
    </row>
    <row r="366" spans="1:4">
      <c r="A366" s="458" t="s">
        <v>4523</v>
      </c>
      <c r="B366" s="482" t="s">
        <v>6567</v>
      </c>
      <c r="C366" s="458" t="s">
        <v>6104</v>
      </c>
      <c r="D366" s="363" t="s">
        <v>6103</v>
      </c>
    </row>
    <row r="367" spans="1:4">
      <c r="A367" s="458" t="s">
        <v>4524</v>
      </c>
      <c r="B367" s="482" t="s">
        <v>6563</v>
      </c>
      <c r="C367" s="458" t="s">
        <v>6112</v>
      </c>
      <c r="D367" s="363" t="s">
        <v>6111</v>
      </c>
    </row>
    <row r="368" spans="1:4">
      <c r="A368" s="458" t="s">
        <v>4525</v>
      </c>
      <c r="B368" s="482" t="s">
        <v>6563</v>
      </c>
      <c r="C368" s="458" t="s">
        <v>6112</v>
      </c>
      <c r="D368" s="363" t="s">
        <v>6111</v>
      </c>
    </row>
    <row r="369" spans="1:4">
      <c r="A369" s="458" t="s">
        <v>4526</v>
      </c>
      <c r="B369" s="482" t="s">
        <v>6564</v>
      </c>
      <c r="C369" s="458" t="s">
        <v>6106</v>
      </c>
      <c r="D369" s="363" t="s">
        <v>6105</v>
      </c>
    </row>
    <row r="370" spans="1:4">
      <c r="A370" s="458" t="s">
        <v>4527</v>
      </c>
      <c r="B370" s="482" t="s">
        <v>6564</v>
      </c>
      <c r="C370" s="458" t="s">
        <v>6106</v>
      </c>
      <c r="D370" s="363" t="s">
        <v>6105</v>
      </c>
    </row>
    <row r="371" spans="1:4">
      <c r="A371" s="458" t="s">
        <v>4528</v>
      </c>
      <c r="B371" s="482" t="s">
        <v>6566</v>
      </c>
      <c r="C371" s="458" t="s">
        <v>6108</v>
      </c>
      <c r="D371" s="363" t="s">
        <v>6107</v>
      </c>
    </row>
    <row r="372" spans="1:4">
      <c r="A372" s="458" t="s">
        <v>4529</v>
      </c>
      <c r="B372" s="482" t="s">
        <v>6567</v>
      </c>
      <c r="C372" s="458" t="s">
        <v>6104</v>
      </c>
      <c r="D372" s="363" t="s">
        <v>6103</v>
      </c>
    </row>
    <row r="373" spans="1:4">
      <c r="A373" s="458" t="s">
        <v>4530</v>
      </c>
      <c r="B373" s="482" t="s">
        <v>6564</v>
      </c>
      <c r="C373" s="458" t="s">
        <v>6106</v>
      </c>
      <c r="D373" s="363" t="s">
        <v>6105</v>
      </c>
    </row>
    <row r="374" spans="1:4">
      <c r="A374" s="458" t="s">
        <v>4531</v>
      </c>
      <c r="B374" s="482" t="s">
        <v>6564</v>
      </c>
      <c r="C374" s="458" t="s">
        <v>6106</v>
      </c>
      <c r="D374" s="363" t="s">
        <v>6105</v>
      </c>
    </row>
    <row r="375" spans="1:4">
      <c r="A375" s="458" t="s">
        <v>4532</v>
      </c>
      <c r="B375" s="482" t="s">
        <v>6566</v>
      </c>
      <c r="C375" s="458" t="s">
        <v>6108</v>
      </c>
      <c r="D375" s="363" t="s">
        <v>6107</v>
      </c>
    </row>
    <row r="376" spans="1:4">
      <c r="A376" s="458" t="s">
        <v>4533</v>
      </c>
      <c r="B376" s="482" t="s">
        <v>6564</v>
      </c>
      <c r="C376" s="458" t="s">
        <v>6106</v>
      </c>
      <c r="D376" s="363" t="s">
        <v>6105</v>
      </c>
    </row>
    <row r="377" spans="1:4">
      <c r="A377" s="458" t="s">
        <v>4534</v>
      </c>
      <c r="B377" s="482" t="s">
        <v>6564</v>
      </c>
      <c r="C377" s="458" t="s">
        <v>6106</v>
      </c>
      <c r="D377" s="363" t="s">
        <v>6105</v>
      </c>
    </row>
    <row r="378" spans="1:4">
      <c r="A378" s="458" t="s">
        <v>4535</v>
      </c>
      <c r="B378" s="482" t="s">
        <v>6565</v>
      </c>
      <c r="C378" s="458" t="s">
        <v>6110</v>
      </c>
      <c r="D378" s="363" t="s">
        <v>6109</v>
      </c>
    </row>
    <row r="379" spans="1:4">
      <c r="A379" s="458" t="s">
        <v>4536</v>
      </c>
      <c r="B379" s="482" t="s">
        <v>6566</v>
      </c>
      <c r="C379" s="458" t="s">
        <v>6108</v>
      </c>
      <c r="D379" s="363" t="s">
        <v>6107</v>
      </c>
    </row>
    <row r="380" spans="1:4">
      <c r="A380" s="458" t="s">
        <v>4537</v>
      </c>
      <c r="B380" s="482" t="s">
        <v>6566</v>
      </c>
      <c r="C380" s="458" t="s">
        <v>6108</v>
      </c>
      <c r="D380" s="363" t="s">
        <v>6107</v>
      </c>
    </row>
    <row r="381" spans="1:4">
      <c r="A381" s="458" t="s">
        <v>5908</v>
      </c>
      <c r="B381" s="482" t="s">
        <v>6566</v>
      </c>
      <c r="C381" s="458" t="s">
        <v>6108</v>
      </c>
      <c r="D381" s="363" t="s">
        <v>6107</v>
      </c>
    </row>
    <row r="382" spans="1:4">
      <c r="A382" s="458" t="s">
        <v>4538</v>
      </c>
      <c r="B382" s="482" t="s">
        <v>6563</v>
      </c>
      <c r="C382" s="458" t="s">
        <v>6112</v>
      </c>
      <c r="D382" s="363" t="s">
        <v>6111</v>
      </c>
    </row>
    <row r="383" spans="1:4">
      <c r="A383" s="458" t="s">
        <v>4539</v>
      </c>
      <c r="B383" s="482" t="s">
        <v>6566</v>
      </c>
      <c r="C383" s="458" t="s">
        <v>6108</v>
      </c>
      <c r="D383" s="363" t="s">
        <v>6107</v>
      </c>
    </row>
    <row r="384" spans="1:4">
      <c r="A384" s="458" t="s">
        <v>4540</v>
      </c>
      <c r="B384" s="482" t="s">
        <v>6566</v>
      </c>
      <c r="C384" s="458" t="s">
        <v>6108</v>
      </c>
      <c r="D384" s="363" t="s">
        <v>6107</v>
      </c>
    </row>
    <row r="385" spans="1:4">
      <c r="A385" s="458" t="s">
        <v>4541</v>
      </c>
      <c r="B385" s="482" t="s">
        <v>6566</v>
      </c>
      <c r="C385" s="458" t="s">
        <v>6108</v>
      </c>
      <c r="D385" s="363" t="s">
        <v>6107</v>
      </c>
    </row>
    <row r="386" spans="1:4">
      <c r="A386" s="458" t="s">
        <v>4542</v>
      </c>
      <c r="B386" s="482" t="s">
        <v>6566</v>
      </c>
      <c r="C386" s="458" t="s">
        <v>6108</v>
      </c>
      <c r="D386" s="363" t="s">
        <v>6107</v>
      </c>
    </row>
    <row r="387" spans="1:4">
      <c r="A387" s="458" t="s">
        <v>4543</v>
      </c>
      <c r="B387" s="482" t="s">
        <v>6565</v>
      </c>
      <c r="C387" s="458" t="s">
        <v>6110</v>
      </c>
      <c r="D387" s="363" t="s">
        <v>6109</v>
      </c>
    </row>
    <row r="388" spans="1:4">
      <c r="A388" s="458" t="s">
        <v>4544</v>
      </c>
      <c r="B388" s="482" t="s">
        <v>6565</v>
      </c>
      <c r="C388" s="458" t="s">
        <v>6110</v>
      </c>
      <c r="D388" s="363" t="s">
        <v>6109</v>
      </c>
    </row>
    <row r="389" spans="1:4">
      <c r="A389" s="458" t="s">
        <v>4545</v>
      </c>
      <c r="B389" s="482" t="s">
        <v>6564</v>
      </c>
      <c r="C389" s="458" t="s">
        <v>6106</v>
      </c>
      <c r="D389" s="363" t="s">
        <v>6105</v>
      </c>
    </row>
    <row r="390" spans="1:4">
      <c r="A390" s="458" t="s">
        <v>4546</v>
      </c>
      <c r="B390" s="482" t="s">
        <v>6563</v>
      </c>
      <c r="C390" s="458" t="s">
        <v>6112</v>
      </c>
      <c r="D390" s="363" t="s">
        <v>6111</v>
      </c>
    </row>
    <row r="391" spans="1:4">
      <c r="A391" s="458" t="s">
        <v>4547</v>
      </c>
      <c r="B391" s="482" t="s">
        <v>6566</v>
      </c>
      <c r="C391" s="458" t="s">
        <v>6108</v>
      </c>
      <c r="D391" s="363" t="s">
        <v>6107</v>
      </c>
    </row>
    <row r="392" spans="1:4">
      <c r="A392" s="458" t="s">
        <v>4548</v>
      </c>
      <c r="B392" s="482" t="s">
        <v>6565</v>
      </c>
      <c r="C392" s="458" t="s">
        <v>6110</v>
      </c>
      <c r="D392" s="363" t="s">
        <v>6109</v>
      </c>
    </row>
    <row r="393" spans="1:4">
      <c r="A393" s="458" t="s">
        <v>4550</v>
      </c>
      <c r="B393" s="482" t="s">
        <v>6566</v>
      </c>
      <c r="C393" s="458" t="s">
        <v>6108</v>
      </c>
      <c r="D393" s="363" t="s">
        <v>6107</v>
      </c>
    </row>
    <row r="394" spans="1:4">
      <c r="A394" s="458" t="s">
        <v>4551</v>
      </c>
      <c r="B394" s="482" t="s">
        <v>6563</v>
      </c>
      <c r="C394" s="458" t="s">
        <v>6112</v>
      </c>
      <c r="D394" s="363" t="s">
        <v>6111</v>
      </c>
    </row>
    <row r="395" spans="1:4">
      <c r="A395" s="458" t="s">
        <v>4552</v>
      </c>
      <c r="B395" s="482" t="s">
        <v>6566</v>
      </c>
      <c r="C395" s="458" t="s">
        <v>6108</v>
      </c>
      <c r="D395" s="363" t="s">
        <v>6107</v>
      </c>
    </row>
    <row r="396" spans="1:4">
      <c r="A396" s="458" t="s">
        <v>4553</v>
      </c>
      <c r="B396" s="482" t="s">
        <v>6566</v>
      </c>
      <c r="C396" s="458" t="s">
        <v>6108</v>
      </c>
      <c r="D396" s="363" t="s">
        <v>6107</v>
      </c>
    </row>
    <row r="397" spans="1:4">
      <c r="A397" s="458" t="s">
        <v>4554</v>
      </c>
      <c r="B397" s="482" t="s">
        <v>6566</v>
      </c>
      <c r="C397" s="458" t="s">
        <v>6108</v>
      </c>
      <c r="D397" s="363" t="s">
        <v>6107</v>
      </c>
    </row>
    <row r="398" spans="1:4">
      <c r="A398" s="458" t="s">
        <v>4555</v>
      </c>
      <c r="B398" s="482" t="s">
        <v>6564</v>
      </c>
      <c r="C398" s="458" t="s">
        <v>6106</v>
      </c>
      <c r="D398" s="363" t="s">
        <v>6105</v>
      </c>
    </row>
    <row r="399" spans="1:4">
      <c r="A399" s="458" t="s">
        <v>4556</v>
      </c>
      <c r="B399" s="482" t="s">
        <v>6566</v>
      </c>
      <c r="C399" s="458" t="s">
        <v>6108</v>
      </c>
      <c r="D399" s="363" t="s">
        <v>6107</v>
      </c>
    </row>
    <row r="400" spans="1:4">
      <c r="A400" s="458" t="s">
        <v>4557</v>
      </c>
      <c r="B400" s="482" t="s">
        <v>6566</v>
      </c>
      <c r="C400" s="458" t="s">
        <v>6108</v>
      </c>
      <c r="D400" s="363" t="s">
        <v>6107</v>
      </c>
    </row>
    <row r="401" spans="1:4">
      <c r="A401" s="458" t="s">
        <v>4558</v>
      </c>
      <c r="B401" s="482" t="s">
        <v>6566</v>
      </c>
      <c r="C401" s="458" t="s">
        <v>6108</v>
      </c>
      <c r="D401" s="363" t="s">
        <v>6107</v>
      </c>
    </row>
    <row r="402" spans="1:4">
      <c r="A402" s="458" t="s">
        <v>4559</v>
      </c>
      <c r="B402" s="482" t="s">
        <v>6566</v>
      </c>
      <c r="C402" s="458" t="s">
        <v>6108</v>
      </c>
      <c r="D402" s="363" t="s">
        <v>6107</v>
      </c>
    </row>
    <row r="403" spans="1:4">
      <c r="A403" s="458" t="s">
        <v>4561</v>
      </c>
      <c r="B403" s="482" t="s">
        <v>6566</v>
      </c>
      <c r="C403" s="458" t="s">
        <v>6108</v>
      </c>
      <c r="D403" s="363" t="s">
        <v>6107</v>
      </c>
    </row>
    <row r="404" spans="1:4">
      <c r="A404" s="458" t="s">
        <v>5763</v>
      </c>
      <c r="B404" s="482" t="s">
        <v>6563</v>
      </c>
      <c r="C404" s="458" t="s">
        <v>6112</v>
      </c>
      <c r="D404" s="363" t="s">
        <v>6111</v>
      </c>
    </row>
    <row r="405" spans="1:4">
      <c r="A405" s="458" t="s">
        <v>5766</v>
      </c>
      <c r="B405" s="482" t="s">
        <v>6563</v>
      </c>
      <c r="C405" s="458" t="s">
        <v>6112</v>
      </c>
      <c r="D405" s="363" t="s">
        <v>6111</v>
      </c>
    </row>
    <row r="406" spans="1:4">
      <c r="A406" s="458" t="s">
        <v>5769</v>
      </c>
      <c r="B406" s="482" t="s">
        <v>6566</v>
      </c>
      <c r="C406" s="458" t="s">
        <v>6108</v>
      </c>
      <c r="D406" s="363" t="s">
        <v>6107</v>
      </c>
    </row>
    <row r="407" spans="1:4">
      <c r="A407" s="458" t="s">
        <v>5772</v>
      </c>
      <c r="B407" s="482" t="s">
        <v>6565</v>
      </c>
      <c r="C407" s="458" t="s">
        <v>6110</v>
      </c>
      <c r="D407" s="363" t="s">
        <v>6109</v>
      </c>
    </row>
    <row r="408" spans="1:4">
      <c r="A408" s="458" t="s">
        <v>5774</v>
      </c>
      <c r="B408" s="482" t="s">
        <v>6565</v>
      </c>
      <c r="C408" s="458" t="s">
        <v>6110</v>
      </c>
      <c r="D408" s="363" t="s">
        <v>6109</v>
      </c>
    </row>
    <row r="409" spans="1:4">
      <c r="A409" s="458" t="s">
        <v>5777</v>
      </c>
      <c r="B409" s="482" t="s">
        <v>6565</v>
      </c>
      <c r="C409" s="483" t="s">
        <v>6110</v>
      </c>
      <c r="D409" s="363" t="s">
        <v>6109</v>
      </c>
    </row>
    <row r="410" spans="1:4">
      <c r="A410" s="458" t="s">
        <v>5909</v>
      </c>
      <c r="B410" s="482" t="s">
        <v>6565</v>
      </c>
      <c r="C410" s="458" t="s">
        <v>6110</v>
      </c>
      <c r="D410" s="363" t="s">
        <v>6109</v>
      </c>
    </row>
    <row r="411" spans="1:4">
      <c r="A411" s="458" t="s">
        <v>5910</v>
      </c>
      <c r="B411" s="482" t="s">
        <v>6565</v>
      </c>
      <c r="C411" s="483" t="s">
        <v>6110</v>
      </c>
      <c r="D411" s="363" t="s">
        <v>6109</v>
      </c>
    </row>
    <row r="412" spans="1:4">
      <c r="A412" s="458" t="s">
        <v>5911</v>
      </c>
      <c r="B412" s="482" t="s">
        <v>6567</v>
      </c>
      <c r="C412" s="458" t="s">
        <v>6104</v>
      </c>
      <c r="D412" s="363" t="s">
        <v>6103</v>
      </c>
    </row>
    <row r="413" spans="1:4">
      <c r="A413" s="458" t="s">
        <v>5780</v>
      </c>
      <c r="B413" s="482" t="s">
        <v>6563</v>
      </c>
      <c r="C413" s="458" t="s">
        <v>6112</v>
      </c>
      <c r="D413" s="363" t="s">
        <v>6111</v>
      </c>
    </row>
    <row r="414" spans="1:4">
      <c r="A414" s="458" t="s">
        <v>5912</v>
      </c>
      <c r="B414" s="482" t="s">
        <v>6565</v>
      </c>
      <c r="C414" s="484" t="s">
        <v>6110</v>
      </c>
      <c r="D414" s="363" t="s">
        <v>6109</v>
      </c>
    </row>
    <row r="415" spans="1:4">
      <c r="A415" s="364" t="s">
        <v>5927</v>
      </c>
      <c r="B415" s="482" t="s">
        <v>6563</v>
      </c>
      <c r="C415" s="485" t="s">
        <v>6112</v>
      </c>
      <c r="D415" s="485" t="s">
        <v>6111</v>
      </c>
    </row>
    <row r="416" spans="1:4">
      <c r="A416" s="364" t="s">
        <v>6585</v>
      </c>
      <c r="B416" s="486" t="s">
        <v>6563</v>
      </c>
      <c r="C416" s="485" t="s">
        <v>6112</v>
      </c>
      <c r="D416" s="485" t="s">
        <v>6111</v>
      </c>
    </row>
    <row r="417" spans="1:4">
      <c r="A417" s="364" t="s">
        <v>6586</v>
      </c>
      <c r="B417" s="486" t="s">
        <v>6566</v>
      </c>
      <c r="C417" s="485" t="s">
        <v>6108</v>
      </c>
      <c r="D417" s="485" t="s">
        <v>6107</v>
      </c>
    </row>
    <row r="418" spans="1:4">
      <c r="A418" s="364" t="s">
        <v>5972</v>
      </c>
      <c r="B418" s="482" t="s">
        <v>6566</v>
      </c>
      <c r="C418" s="485" t="s">
        <v>6108</v>
      </c>
      <c r="D418" s="485" t="s">
        <v>6107</v>
      </c>
    </row>
    <row r="419" spans="1:4">
      <c r="A419" s="364" t="s">
        <v>6556</v>
      </c>
      <c r="B419" s="482" t="s">
        <v>6563</v>
      </c>
      <c r="C419" s="485" t="s">
        <v>6112</v>
      </c>
      <c r="D419" s="485"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17"/>
  <dimension ref="A1:E275"/>
  <sheetViews>
    <sheetView workbookViewId="0">
      <selection activeCell="H22" sqref="H22"/>
    </sheetView>
  </sheetViews>
  <sheetFormatPr defaultColWidth="9.140625" defaultRowHeight="15"/>
  <cols>
    <col min="1" max="1" width="53.28515625" style="120" customWidth="1"/>
    <col min="2" max="2" width="12" style="120" customWidth="1"/>
    <col min="3" max="3" width="48.85546875" style="120" customWidth="1"/>
    <col min="4" max="4" width="9.140625" style="120"/>
    <col min="5" max="5" width="29.28515625" style="120" customWidth="1"/>
    <col min="6" max="16384" width="9.140625" style="120"/>
  </cols>
  <sheetData>
    <row r="1" spans="1:5">
      <c r="A1" s="120" t="s">
        <v>0</v>
      </c>
      <c r="B1" s="120" t="str">
        <f>VLOOKUP(valDistr,dataDistr,3,FALSE)</f>
        <v>Org Name</v>
      </c>
      <c r="C1" s="120" t="s">
        <v>44</v>
      </c>
      <c r="D1" s="120" t="str">
        <f>LEFT(VLOOKUP(valDistr,dataDistr,2,FALSE),4)</f>
        <v xml:space="preserve">Org </v>
      </c>
    </row>
    <row r="2" spans="1:5">
      <c r="A2" s="120" t="s">
        <v>4016</v>
      </c>
      <c r="B2" s="120" t="str">
        <f>VLOOKUP(valDistr,dataDistr,7,FALSE)</f>
        <v>Address 1</v>
      </c>
      <c r="C2" s="120" t="s">
        <v>4635</v>
      </c>
      <c r="D2" s="120" t="str">
        <f>VLOOKUP(valDistr,dataDistr,12,FALSE)</f>
        <v>2015 Level</v>
      </c>
    </row>
    <row r="3" spans="1:5">
      <c r="A3" s="121" t="s">
        <v>4017</v>
      </c>
      <c r="B3" s="121" t="str">
        <f>IF(VLOOKUP(valDistr,dataDistr,8,FALSE)=0,"",VLOOKUP(valDistr,dataDistr,8,FALSE))</f>
        <v>Address 2</v>
      </c>
      <c r="C3" s="121"/>
      <c r="D3" s="121"/>
      <c r="E3" s="121"/>
    </row>
    <row r="4" spans="1:5">
      <c r="A4" s="122" t="s">
        <v>4018</v>
      </c>
      <c r="B4" s="122" t="str">
        <f>VLOOKUP(valDistr,dataDistr,9,FALSE)&amp;", "&amp;VLOOKUP(valDistr,dataDistr,10,FALSE)&amp;" "&amp;VLOOKUP(valDistr,dataDistr,11,FALSE)</f>
        <v>Town, State  Zip</v>
      </c>
      <c r="C4" s="122"/>
      <c r="D4" s="122"/>
      <c r="E4" s="122"/>
    </row>
    <row r="7" spans="1:5">
      <c r="A7" s="123" t="s">
        <v>159</v>
      </c>
      <c r="B7" s="123" t="s">
        <v>4020</v>
      </c>
    </row>
    <row r="8" spans="1:5">
      <c r="D8" s="120" t="s">
        <v>170</v>
      </c>
    </row>
    <row r="9" spans="1:5">
      <c r="A9" s="120" t="s">
        <v>162</v>
      </c>
      <c r="B9" s="120" t="s">
        <v>171</v>
      </c>
      <c r="D9" s="121">
        <v>1</v>
      </c>
      <c r="E9" s="121"/>
    </row>
    <row r="10" spans="1:5">
      <c r="A10" s="475" t="s">
        <v>169</v>
      </c>
      <c r="B10" s="121">
        <v>1</v>
      </c>
      <c r="C10" s="120" t="s">
        <v>169</v>
      </c>
      <c r="D10" s="120">
        <v>2</v>
      </c>
      <c r="E10" s="120" t="s">
        <v>6</v>
      </c>
    </row>
    <row r="11" spans="1:5">
      <c r="A11" s="473" t="s">
        <v>6551</v>
      </c>
      <c r="B11" s="120">
        <v>2</v>
      </c>
      <c r="C11" s="120" t="s">
        <v>167</v>
      </c>
      <c r="D11" s="120">
        <v>3</v>
      </c>
      <c r="E11" s="120" t="s">
        <v>46</v>
      </c>
    </row>
    <row r="12" spans="1:5">
      <c r="A12" s="473" t="s">
        <v>6552</v>
      </c>
      <c r="B12" s="120">
        <v>3</v>
      </c>
      <c r="C12" s="120" t="s">
        <v>165</v>
      </c>
      <c r="D12" s="120">
        <v>4</v>
      </c>
      <c r="E12" s="120" t="s">
        <v>6560</v>
      </c>
    </row>
    <row r="13" spans="1:5">
      <c r="A13" s="473" t="s">
        <v>6553</v>
      </c>
      <c r="B13" s="120">
        <v>4</v>
      </c>
      <c r="C13" s="372" t="s">
        <v>168</v>
      </c>
      <c r="D13" s="120">
        <v>5</v>
      </c>
      <c r="E13" s="120" t="s">
        <v>9</v>
      </c>
    </row>
    <row r="14" spans="1:5">
      <c r="A14" s="476" t="s">
        <v>6554</v>
      </c>
      <c r="B14" s="120">
        <v>5</v>
      </c>
      <c r="C14" s="120" t="s">
        <v>166</v>
      </c>
      <c r="D14" s="120">
        <v>6</v>
      </c>
    </row>
    <row r="15" spans="1:5">
      <c r="A15" s="476" t="s">
        <v>6555</v>
      </c>
      <c r="B15" s="120">
        <v>6</v>
      </c>
      <c r="C15" s="120" t="s">
        <v>8</v>
      </c>
    </row>
    <row r="16" spans="1:5">
      <c r="C16" s="120" t="s">
        <v>164</v>
      </c>
    </row>
    <row r="17" spans="1:4">
      <c r="C17" s="120" t="s">
        <v>11</v>
      </c>
    </row>
    <row r="19" spans="1:4">
      <c r="A19" s="125" t="s">
        <v>163</v>
      </c>
    </row>
    <row r="20" spans="1:4">
      <c r="A20" s="126" t="s">
        <v>162</v>
      </c>
      <c r="B20" s="120">
        <v>1</v>
      </c>
    </row>
    <row r="21" spans="1:4">
      <c r="A21" s="126" t="s">
        <v>161</v>
      </c>
      <c r="B21" s="120">
        <v>1</v>
      </c>
    </row>
    <row r="22" spans="1:4">
      <c r="A22" s="126" t="s">
        <v>160</v>
      </c>
    </row>
    <row r="23" spans="1:4">
      <c r="A23" s="126"/>
    </row>
    <row r="24" spans="1:4">
      <c r="A24" s="126"/>
    </row>
    <row r="25" spans="1:4">
      <c r="A25" s="126"/>
    </row>
    <row r="26" spans="1:4">
      <c r="A26" s="127" t="s">
        <v>159</v>
      </c>
      <c r="B26" s="123" t="s">
        <v>158</v>
      </c>
    </row>
    <row r="27" spans="1:4">
      <c r="A27" s="126"/>
    </row>
    <row r="28" spans="1:4">
      <c r="A28" s="126" t="s">
        <v>157</v>
      </c>
      <c r="B28" s="120">
        <v>1</v>
      </c>
      <c r="C28" s="120" t="s">
        <v>4019</v>
      </c>
    </row>
    <row r="29" spans="1:4">
      <c r="A29" s="126"/>
      <c r="C29" s="120" t="s">
        <v>12</v>
      </c>
      <c r="D29" s="120" t="s">
        <v>5866</v>
      </c>
    </row>
    <row r="30" spans="1:4">
      <c r="A30" s="126"/>
      <c r="C30" s="120" t="s">
        <v>13</v>
      </c>
      <c r="D30" s="120" t="s">
        <v>12</v>
      </c>
    </row>
    <row r="31" spans="1:4">
      <c r="A31" s="126"/>
      <c r="C31" s="120" t="s">
        <v>4012</v>
      </c>
      <c r="D31" s="120" t="s">
        <v>13</v>
      </c>
    </row>
    <row r="32" spans="1:4">
      <c r="A32" s="126"/>
      <c r="C32" s="120" t="s">
        <v>4013</v>
      </c>
      <c r="D32" s="120" t="s">
        <v>4012</v>
      </c>
    </row>
    <row r="33" spans="1:5">
      <c r="A33" s="126"/>
      <c r="C33" s="120" t="s">
        <v>4014</v>
      </c>
      <c r="D33" s="120" t="s">
        <v>4013</v>
      </c>
    </row>
    <row r="34" spans="1:5">
      <c r="A34" s="126"/>
      <c r="D34" s="120" t="s">
        <v>4014</v>
      </c>
    </row>
    <row r="36" spans="1:5">
      <c r="A36" s="123" t="s">
        <v>159</v>
      </c>
      <c r="B36" s="123" t="s">
        <v>4015</v>
      </c>
    </row>
    <row r="38" spans="1:5">
      <c r="A38" s="120" t="s">
        <v>41</v>
      </c>
    </row>
    <row r="39" spans="1:5">
      <c r="B39" s="128" t="s">
        <v>48</v>
      </c>
      <c r="C39" s="120" t="s">
        <v>4161</v>
      </c>
    </row>
    <row r="40" spans="1:5">
      <c r="B40" s="128" t="s">
        <v>49</v>
      </c>
    </row>
    <row r="41" spans="1:5">
      <c r="B41" s="128" t="s">
        <v>54</v>
      </c>
    </row>
    <row r="42" spans="1:5">
      <c r="B42" s="128" t="s">
        <v>4055</v>
      </c>
    </row>
    <row r="44" spans="1:5">
      <c r="A44" s="120" t="s">
        <v>4021</v>
      </c>
    </row>
    <row r="45" spans="1:5">
      <c r="B45" s="129" t="s">
        <v>4084</v>
      </c>
      <c r="C45" s="120" t="s">
        <v>4162</v>
      </c>
      <c r="E45" s="120" t="s">
        <v>4644</v>
      </c>
    </row>
    <row r="46" spans="1:5">
      <c r="B46" s="129" t="s">
        <v>4085</v>
      </c>
    </row>
    <row r="47" spans="1:5">
      <c r="B47" s="120" t="s">
        <v>4022</v>
      </c>
      <c r="E47" s="120" t="s">
        <v>54</v>
      </c>
    </row>
    <row r="48" spans="1:5">
      <c r="E48" s="120" t="s">
        <v>4642</v>
      </c>
    </row>
    <row r="49" spans="1:5">
      <c r="A49" s="123" t="s">
        <v>159</v>
      </c>
      <c r="B49" s="123" t="s">
        <v>4023</v>
      </c>
      <c r="E49" s="120" t="s">
        <v>4641</v>
      </c>
    </row>
    <row r="50" spans="1:5">
      <c r="E50" s="120" t="s">
        <v>4055</v>
      </c>
    </row>
    <row r="51" spans="1:5" ht="15.75" thickBot="1">
      <c r="A51" s="120" t="s">
        <v>41</v>
      </c>
      <c r="E51" s="120" t="s">
        <v>4643</v>
      </c>
    </row>
    <row r="52" spans="1:5">
      <c r="A52" s="130" t="s">
        <v>41</v>
      </c>
      <c r="E52" s="120" t="s">
        <v>4165</v>
      </c>
    </row>
    <row r="53" spans="1:5">
      <c r="A53" s="131"/>
      <c r="E53" s="120" t="s">
        <v>49</v>
      </c>
    </row>
    <row r="54" spans="1:5">
      <c r="A54" s="132" t="s">
        <v>4158</v>
      </c>
    </row>
    <row r="55" spans="1:5">
      <c r="A55" s="132" t="s">
        <v>4074</v>
      </c>
    </row>
    <row r="56" spans="1:5">
      <c r="A56" s="132" t="s">
        <v>4098</v>
      </c>
    </row>
    <row r="57" spans="1:5">
      <c r="A57" s="132" t="s">
        <v>4075</v>
      </c>
    </row>
    <row r="58" spans="1:5">
      <c r="A58" s="132" t="s">
        <v>4076</v>
      </c>
    </row>
    <row r="59" spans="1:5">
      <c r="A59" s="132" t="s">
        <v>4080</v>
      </c>
    </row>
    <row r="60" spans="1:5">
      <c r="A60" s="132" t="s">
        <v>4079</v>
      </c>
    </row>
    <row r="61" spans="1:5">
      <c r="A61" s="132" t="s">
        <v>4043</v>
      </c>
    </row>
    <row r="62" spans="1:5">
      <c r="A62" s="132" t="s">
        <v>4078</v>
      </c>
    </row>
    <row r="63" spans="1:5">
      <c r="A63" s="132" t="s">
        <v>4077</v>
      </c>
    </row>
    <row r="64" spans="1:5">
      <c r="A64" s="132" t="s">
        <v>4081</v>
      </c>
    </row>
    <row r="65" spans="1:2">
      <c r="A65" s="132" t="s">
        <v>4082</v>
      </c>
    </row>
    <row r="66" spans="1:2">
      <c r="A66" s="132" t="s">
        <v>4083</v>
      </c>
    </row>
    <row r="67" spans="1:2" ht="15.75" thickBot="1">
      <c r="A67" s="133" t="s">
        <v>49</v>
      </c>
      <c r="B67" s="128"/>
    </row>
    <row r="68" spans="1:2">
      <c r="B68" s="128"/>
    </row>
    <row r="69" spans="1:2">
      <c r="B69" s="128"/>
    </row>
    <row r="71" spans="1:2" ht="15.75" thickBot="1"/>
    <row r="72" spans="1:2">
      <c r="A72" s="134" t="s">
        <v>4024</v>
      </c>
    </row>
    <row r="73" spans="1:2">
      <c r="A73" s="135"/>
    </row>
    <row r="74" spans="1:2">
      <c r="A74" s="136" t="s">
        <v>4025</v>
      </c>
    </row>
    <row r="75" spans="1:2" ht="15.75" thickBot="1">
      <c r="A75" s="137" t="s">
        <v>4159</v>
      </c>
    </row>
    <row r="76" spans="1:2" ht="15.75" thickBot="1"/>
    <row r="77" spans="1:2">
      <c r="A77" s="134" t="s">
        <v>4026</v>
      </c>
    </row>
    <row r="78" spans="1:2">
      <c r="A78" s="135"/>
    </row>
    <row r="79" spans="1:2">
      <c r="A79" s="138" t="s">
        <v>4060</v>
      </c>
    </row>
    <row r="80" spans="1:2">
      <c r="A80" s="138" t="s">
        <v>4657</v>
      </c>
    </row>
    <row r="81" spans="1:1">
      <c r="A81" s="136" t="s">
        <v>4658</v>
      </c>
    </row>
    <row r="82" spans="1:1">
      <c r="A82" s="136" t="s">
        <v>4027</v>
      </c>
    </row>
    <row r="83" spans="1:1">
      <c r="A83" s="136" t="s">
        <v>4028</v>
      </c>
    </row>
    <row r="84" spans="1:1">
      <c r="A84" s="136" t="s">
        <v>4030</v>
      </c>
    </row>
    <row r="85" spans="1:1">
      <c r="A85" s="136" t="s">
        <v>4031</v>
      </c>
    </row>
    <row r="86" spans="1:1">
      <c r="A86" s="136" t="s">
        <v>4029</v>
      </c>
    </row>
    <row r="87" spans="1:1">
      <c r="A87" s="136" t="s">
        <v>4032</v>
      </c>
    </row>
    <row r="88" spans="1:1">
      <c r="A88" s="136" t="s">
        <v>4033</v>
      </c>
    </row>
    <row r="89" spans="1:1" ht="15.75" thickBot="1">
      <c r="A89" s="137" t="s">
        <v>4159</v>
      </c>
    </row>
    <row r="91" spans="1:1" ht="15.75" thickBot="1"/>
    <row r="92" spans="1:1">
      <c r="A92" s="134" t="s">
        <v>4034</v>
      </c>
    </row>
    <row r="93" spans="1:1">
      <c r="A93" s="139"/>
    </row>
    <row r="94" spans="1:1">
      <c r="A94" s="136" t="s">
        <v>4659</v>
      </c>
    </row>
    <row r="95" spans="1:1">
      <c r="A95" s="138" t="s">
        <v>4036</v>
      </c>
    </row>
    <row r="96" spans="1:1">
      <c r="A96" s="136" t="s">
        <v>4035</v>
      </c>
    </row>
    <row r="97" spans="1:1" ht="15.75" thickBot="1">
      <c r="A97" s="137" t="s">
        <v>4159</v>
      </c>
    </row>
    <row r="98" spans="1:1" ht="15.75" thickBot="1">
      <c r="A98" s="121"/>
    </row>
    <row r="99" spans="1:1">
      <c r="A99" s="134" t="s">
        <v>4037</v>
      </c>
    </row>
    <row r="100" spans="1:1">
      <c r="A100" s="139"/>
    </row>
    <row r="101" spans="1:1">
      <c r="A101" s="138" t="s">
        <v>4099</v>
      </c>
    </row>
    <row r="102" spans="1:1">
      <c r="A102" s="138" t="s">
        <v>103</v>
      </c>
    </row>
    <row r="103" spans="1:1">
      <c r="A103" s="138" t="s">
        <v>5869</v>
      </c>
    </row>
    <row r="104" spans="1:1">
      <c r="A104" s="138" t="s">
        <v>4159</v>
      </c>
    </row>
    <row r="105" spans="1:1">
      <c r="A105" s="138"/>
    </row>
    <row r="106" spans="1:1">
      <c r="A106" s="138"/>
    </row>
    <row r="107" spans="1:1">
      <c r="A107" s="138"/>
    </row>
    <row r="108" spans="1:1" ht="15.75" thickBot="1">
      <c r="A108" s="137"/>
    </row>
    <row r="109" spans="1:1" ht="15.75" thickBot="1"/>
    <row r="110" spans="1:1">
      <c r="A110" s="134" t="s">
        <v>4038</v>
      </c>
    </row>
    <row r="111" spans="1:1">
      <c r="A111" s="136"/>
    </row>
    <row r="112" spans="1:1">
      <c r="A112" s="136"/>
    </row>
    <row r="113" spans="1:1" ht="15.75" thickBot="1">
      <c r="A113" s="137"/>
    </row>
    <row r="115" spans="1:1" ht="15.75" thickBot="1"/>
    <row r="116" spans="1:1">
      <c r="A116" s="134" t="s">
        <v>4039</v>
      </c>
    </row>
    <row r="117" spans="1:1">
      <c r="A117" s="139"/>
    </row>
    <row r="118" spans="1:1">
      <c r="A118" s="136" t="s">
        <v>4660</v>
      </c>
    </row>
    <row r="119" spans="1:1">
      <c r="A119" s="136" t="s">
        <v>4659</v>
      </c>
    </row>
    <row r="120" spans="1:1">
      <c r="A120" s="136" t="s">
        <v>4653</v>
      </c>
    </row>
    <row r="121" spans="1:1">
      <c r="A121" s="136" t="s">
        <v>4652</v>
      </c>
    </row>
    <row r="122" spans="1:1">
      <c r="A122" s="136" t="s">
        <v>4040</v>
      </c>
    </row>
    <row r="123" spans="1:1">
      <c r="A123" s="136" t="s">
        <v>4035</v>
      </c>
    </row>
    <row r="124" spans="1:1">
      <c r="A124" s="136" t="s">
        <v>4041</v>
      </c>
    </row>
    <row r="125" spans="1:1" ht="15.75" thickBot="1">
      <c r="A125" s="137" t="s">
        <v>4159</v>
      </c>
    </row>
    <row r="126" spans="1:1" ht="15.75" thickBot="1"/>
    <row r="127" spans="1:1">
      <c r="A127" s="134" t="s">
        <v>4042</v>
      </c>
    </row>
    <row r="128" spans="1:1">
      <c r="A128" s="139"/>
    </row>
    <row r="129" spans="1:1">
      <c r="A129" s="136" t="s">
        <v>4045</v>
      </c>
    </row>
    <row r="130" spans="1:1">
      <c r="A130" s="136" t="s">
        <v>4043</v>
      </c>
    </row>
    <row r="131" spans="1:1">
      <c r="A131" s="136" t="s">
        <v>4654</v>
      </c>
    </row>
    <row r="132" spans="1:1">
      <c r="A132" s="136" t="s">
        <v>4044</v>
      </c>
    </row>
    <row r="133" spans="1:1">
      <c r="A133" s="136" t="s">
        <v>4661</v>
      </c>
    </row>
    <row r="134" spans="1:1">
      <c r="A134" s="136" t="s">
        <v>4046</v>
      </c>
    </row>
    <row r="135" spans="1:1">
      <c r="A135" s="136" t="s">
        <v>4159</v>
      </c>
    </row>
    <row r="136" spans="1:1" ht="15.75" thickBot="1"/>
    <row r="137" spans="1:1">
      <c r="A137" s="134" t="s">
        <v>4047</v>
      </c>
    </row>
    <row r="138" spans="1:1">
      <c r="A138" s="139"/>
    </row>
    <row r="139" spans="1:1">
      <c r="A139" s="136" t="s">
        <v>4656</v>
      </c>
    </row>
    <row r="140" spans="1:1">
      <c r="A140" s="136" t="s">
        <v>4657</v>
      </c>
    </row>
    <row r="141" spans="1:1">
      <c r="A141" s="136" t="s">
        <v>4655</v>
      </c>
    </row>
    <row r="142" spans="1:1">
      <c r="A142" s="136" t="s">
        <v>4659</v>
      </c>
    </row>
    <row r="143" spans="1:1" ht="15.75" thickBot="1">
      <c r="A143" s="137" t="s">
        <v>4159</v>
      </c>
    </row>
    <row r="144" spans="1:1" ht="15.75" thickBot="1"/>
    <row r="145" spans="1:1">
      <c r="A145" s="134" t="s">
        <v>4048</v>
      </c>
    </row>
    <row r="146" spans="1:1">
      <c r="A146" s="139"/>
    </row>
    <row r="147" spans="1:1">
      <c r="A147" s="136" t="s">
        <v>4049</v>
      </c>
    </row>
    <row r="148" spans="1:1">
      <c r="A148" s="136" t="s">
        <v>30</v>
      </c>
    </row>
    <row r="149" spans="1:1">
      <c r="A149" s="136" t="s">
        <v>4053</v>
      </c>
    </row>
    <row r="150" spans="1:1">
      <c r="A150" s="136" t="s">
        <v>4054</v>
      </c>
    </row>
    <row r="151" spans="1:1">
      <c r="A151" s="138" t="s">
        <v>4052</v>
      </c>
    </row>
    <row r="152" spans="1:1">
      <c r="A152" s="136" t="s">
        <v>4051</v>
      </c>
    </row>
    <row r="153" spans="1:1">
      <c r="A153" s="136" t="s">
        <v>4050</v>
      </c>
    </row>
    <row r="154" spans="1:1">
      <c r="A154" s="138" t="s">
        <v>4159</v>
      </c>
    </row>
    <row r="157" spans="1:1">
      <c r="A157" s="345" t="s">
        <v>5870</v>
      </c>
    </row>
    <row r="158" spans="1:1">
      <c r="A158" s="348"/>
    </row>
    <row r="159" spans="1:1">
      <c r="A159" s="346" t="s">
        <v>5871</v>
      </c>
    </row>
    <row r="160" spans="1:1">
      <c r="A160" s="347" t="s">
        <v>5872</v>
      </c>
    </row>
    <row r="163" spans="1:3">
      <c r="A163" s="120" t="s">
        <v>4066</v>
      </c>
    </row>
    <row r="164" spans="1:3" ht="15.75">
      <c r="A164" s="140" t="s">
        <v>4056</v>
      </c>
    </row>
    <row r="165" spans="1:3" ht="15.75" thickBot="1">
      <c r="C165" s="141"/>
    </row>
    <row r="166" spans="1:3">
      <c r="A166" s="142" t="s">
        <v>4057</v>
      </c>
      <c r="C166" s="143"/>
    </row>
    <row r="167" spans="1:3" s="144" customFormat="1">
      <c r="A167" s="131"/>
      <c r="C167" s="143"/>
    </row>
    <row r="168" spans="1:3">
      <c r="A168" s="136" t="s">
        <v>4647</v>
      </c>
      <c r="C168" s="141"/>
    </row>
    <row r="169" spans="1:3" ht="15.75" thickBot="1">
      <c r="A169" s="137" t="s">
        <v>4058</v>
      </c>
      <c r="C169" s="141"/>
    </row>
    <row r="170" spans="1:3" ht="15.75" thickBot="1">
      <c r="C170" s="141"/>
    </row>
    <row r="171" spans="1:3">
      <c r="A171" s="142" t="s">
        <v>4059</v>
      </c>
      <c r="C171" s="141"/>
    </row>
    <row r="172" spans="1:3" s="144" customFormat="1">
      <c r="A172" s="131"/>
      <c r="C172" s="141"/>
    </row>
    <row r="173" spans="1:3">
      <c r="A173" s="136" t="s">
        <v>4060</v>
      </c>
      <c r="C173" s="141"/>
    </row>
    <row r="174" spans="1:3" ht="15.75" thickBot="1">
      <c r="A174" s="137" t="s">
        <v>4027</v>
      </c>
      <c r="C174" s="141"/>
    </row>
    <row r="175" spans="1:3" ht="15.75" thickBot="1"/>
    <row r="176" spans="1:3">
      <c r="A176" s="142" t="s">
        <v>4061</v>
      </c>
    </row>
    <row r="177" spans="1:1" s="144" customFormat="1">
      <c r="A177" s="131"/>
    </row>
    <row r="178" spans="1:1" ht="15.75" thickBot="1">
      <c r="A178" s="137" t="s">
        <v>4648</v>
      </c>
    </row>
    <row r="179" spans="1:1" ht="15.75" thickBot="1">
      <c r="A179" s="136"/>
    </row>
    <row r="180" spans="1:1">
      <c r="A180" s="142" t="s">
        <v>4067</v>
      </c>
    </row>
    <row r="181" spans="1:1" s="144" customFormat="1">
      <c r="A181" s="131"/>
    </row>
    <row r="182" spans="1:1">
      <c r="A182" s="136" t="s">
        <v>99</v>
      </c>
    </row>
    <row r="183" spans="1:1" ht="15.75" thickBot="1">
      <c r="A183" s="137" t="s">
        <v>4064</v>
      </c>
    </row>
    <row r="184" spans="1:1" ht="15.75" thickBot="1"/>
    <row r="185" spans="1:1">
      <c r="A185" s="142" t="s">
        <v>4068</v>
      </c>
    </row>
    <row r="186" spans="1:1" s="144" customFormat="1">
      <c r="A186" s="131"/>
    </row>
    <row r="187" spans="1:1">
      <c r="A187" s="136" t="s">
        <v>4649</v>
      </c>
    </row>
    <row r="188" spans="1:1">
      <c r="A188" s="136" t="s">
        <v>4063</v>
      </c>
    </row>
    <row r="189" spans="1:1" ht="15.75" thickBot="1">
      <c r="A189" s="137" t="s">
        <v>4062</v>
      </c>
    </row>
    <row r="191" spans="1:1" ht="15.75" thickBot="1"/>
    <row r="192" spans="1:1">
      <c r="A192" s="142" t="s">
        <v>4069</v>
      </c>
    </row>
    <row r="193" spans="1:1" s="144" customFormat="1">
      <c r="A193" s="131"/>
    </row>
    <row r="194" spans="1:1">
      <c r="A194" s="136" t="s">
        <v>4650</v>
      </c>
    </row>
    <row r="195" spans="1:1">
      <c r="A195" s="136" t="s">
        <v>4065</v>
      </c>
    </row>
    <row r="196" spans="1:1" ht="15.75" thickBot="1">
      <c r="A196" s="137" t="s">
        <v>4651</v>
      </c>
    </row>
    <row r="197" spans="1:1" ht="15.75" thickBot="1"/>
    <row r="198" spans="1:1">
      <c r="A198" s="142" t="s">
        <v>4070</v>
      </c>
    </row>
    <row r="199" spans="1:1" s="144" customFormat="1">
      <c r="A199" s="131"/>
    </row>
    <row r="200" spans="1:1">
      <c r="A200" s="136" t="s">
        <v>4064</v>
      </c>
    </row>
    <row r="201" spans="1:1">
      <c r="A201" s="136" t="s">
        <v>4063</v>
      </c>
    </row>
    <row r="202" spans="1:1" ht="15.75" thickBot="1">
      <c r="A202" s="137" t="s">
        <v>27</v>
      </c>
    </row>
    <row r="203" spans="1:1" ht="15.75" thickBot="1"/>
    <row r="204" spans="1:1">
      <c r="A204" s="142" t="s">
        <v>4071</v>
      </c>
    </row>
    <row r="205" spans="1:1" s="144" customFormat="1">
      <c r="A205" s="131"/>
    </row>
    <row r="206" spans="1:1">
      <c r="A206" s="136" t="s">
        <v>30</v>
      </c>
    </row>
    <row r="207" spans="1:1">
      <c r="A207" s="136" t="s">
        <v>32</v>
      </c>
    </row>
    <row r="208" spans="1:1">
      <c r="A208" s="136" t="s">
        <v>29</v>
      </c>
    </row>
    <row r="209" spans="1:2">
      <c r="A209" s="136" t="s">
        <v>31</v>
      </c>
    </row>
    <row r="210" spans="1:2">
      <c r="A210" s="136" t="s">
        <v>34</v>
      </c>
    </row>
    <row r="211" spans="1:2" ht="15.75" thickBot="1">
      <c r="A211" s="137" t="s">
        <v>33</v>
      </c>
    </row>
    <row r="213" spans="1:2">
      <c r="A213" s="120" t="s">
        <v>4086</v>
      </c>
    </row>
    <row r="216" spans="1:2">
      <c r="A216" s="124" t="s">
        <v>4087</v>
      </c>
      <c r="B216" s="120" t="s">
        <v>4160</v>
      </c>
    </row>
    <row r="217" spans="1:2">
      <c r="A217" s="124" t="s">
        <v>4088</v>
      </c>
    </row>
    <row r="218" spans="1:2">
      <c r="A218" s="124" t="s">
        <v>4089</v>
      </c>
    </row>
    <row r="219" spans="1:2">
      <c r="A219" s="124" t="s">
        <v>4090</v>
      </c>
    </row>
    <row r="220" spans="1:2">
      <c r="A220" s="124" t="s">
        <v>4091</v>
      </c>
    </row>
    <row r="221" spans="1:2">
      <c r="A221" s="124" t="s">
        <v>4092</v>
      </c>
    </row>
    <row r="224" spans="1:2">
      <c r="A224" s="120" t="s">
        <v>4107</v>
      </c>
    </row>
    <row r="229" spans="1:1" ht="15.75" thickBot="1"/>
    <row r="230" spans="1:1">
      <c r="A230" s="183" t="s">
        <v>4625</v>
      </c>
    </row>
    <row r="231" spans="1:1">
      <c r="A231" s="189" t="s">
        <v>4630</v>
      </c>
    </row>
    <row r="232" spans="1:1">
      <c r="A232" s="184" t="s">
        <v>4158</v>
      </c>
    </row>
    <row r="233" spans="1:1">
      <c r="A233" s="184" t="s">
        <v>4646</v>
      </c>
    </row>
    <row r="234" spans="1:1">
      <c r="A234" s="184" t="s">
        <v>4098</v>
      </c>
    </row>
    <row r="235" spans="1:1">
      <c r="A235" s="184" t="s">
        <v>4645</v>
      </c>
    </row>
    <row r="236" spans="1:1">
      <c r="A236" s="184" t="s">
        <v>4636</v>
      </c>
    </row>
    <row r="237" spans="1:1">
      <c r="A237" s="184" t="s">
        <v>4043</v>
      </c>
    </row>
    <row r="238" spans="1:1">
      <c r="A238" s="184" t="s">
        <v>4637</v>
      </c>
    </row>
    <row r="239" spans="1:1">
      <c r="A239" s="184" t="s">
        <v>4082</v>
      </c>
    </row>
    <row r="240" spans="1:1">
      <c r="A240" s="184" t="s">
        <v>4083</v>
      </c>
    </row>
    <row r="241" spans="1:1">
      <c r="A241" s="182"/>
    </row>
    <row r="242" spans="1:1">
      <c r="A242" s="182"/>
    </row>
    <row r="243" spans="1:1">
      <c r="A243" s="182" t="s">
        <v>4164</v>
      </c>
    </row>
    <row r="244" spans="1:1">
      <c r="A244" s="182" t="s">
        <v>4163</v>
      </c>
    </row>
    <row r="245" spans="1:1">
      <c r="A245" s="182"/>
    </row>
    <row r="246" spans="1:1">
      <c r="A246" s="182"/>
    </row>
    <row r="247" spans="1:1">
      <c r="A247" s="182"/>
    </row>
    <row r="248" spans="1:1">
      <c r="A248" s="182"/>
    </row>
    <row r="251" spans="1:1">
      <c r="A251" s="188" t="s">
        <v>4631</v>
      </c>
    </row>
    <row r="252" spans="1:1">
      <c r="A252" s="188" t="s">
        <v>4630</v>
      </c>
    </row>
    <row r="253" spans="1:1">
      <c r="A253" s="182" t="s">
        <v>1711</v>
      </c>
    </row>
    <row r="254" spans="1:1">
      <c r="A254" s="182" t="s">
        <v>146</v>
      </c>
    </row>
    <row r="255" spans="1:1">
      <c r="A255" s="182" t="s">
        <v>4626</v>
      </c>
    </row>
    <row r="256" spans="1:1">
      <c r="A256" s="182" t="s">
        <v>4093</v>
      </c>
    </row>
    <row r="257" spans="1:1">
      <c r="A257" s="182" t="s">
        <v>5867</v>
      </c>
    </row>
    <row r="258" spans="1:1">
      <c r="A258" s="182" t="s">
        <v>138</v>
      </c>
    </row>
    <row r="259" spans="1:1">
      <c r="A259" s="182" t="s">
        <v>4638</v>
      </c>
    </row>
    <row r="260" spans="1:1">
      <c r="A260" s="182"/>
    </row>
    <row r="261" spans="1:1">
      <c r="A261" s="188" t="s">
        <v>4627</v>
      </c>
    </row>
    <row r="262" spans="1:1">
      <c r="A262" s="188" t="s">
        <v>4630</v>
      </c>
    </row>
    <row r="263" spans="1:1">
      <c r="A263" s="182" t="s">
        <v>4629</v>
      </c>
    </row>
    <row r="264" spans="1:1">
      <c r="A264" s="182" t="s">
        <v>4632</v>
      </c>
    </row>
    <row r="265" spans="1:1">
      <c r="A265" s="182" t="s">
        <v>4628</v>
      </c>
    </row>
    <row r="266" spans="1:1">
      <c r="A266" s="182" t="s">
        <v>51</v>
      </c>
    </row>
    <row r="269" spans="1:1">
      <c r="A269" s="120" t="s">
        <v>4639</v>
      </c>
    </row>
    <row r="270" spans="1:1">
      <c r="A270" s="120" t="s">
        <v>4107</v>
      </c>
    </row>
    <row r="271" spans="1:1">
      <c r="A271" s="120" t="s">
        <v>4640</v>
      </c>
    </row>
    <row r="274" spans="1:1" ht="18.75">
      <c r="A274" s="456" t="s">
        <v>4107</v>
      </c>
    </row>
    <row r="275" spans="1:1" ht="18.75">
      <c r="A275" s="456"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18"/>
  <dimension ref="A1:O410"/>
  <sheetViews>
    <sheetView workbookViewId="0">
      <selection activeCell="C13" sqref="C13"/>
    </sheetView>
  </sheetViews>
  <sheetFormatPr defaultRowHeight="1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c r="A8" s="487">
        <v>8</v>
      </c>
      <c r="B8" s="459" t="s">
        <v>1639</v>
      </c>
      <c r="C8" s="459" t="s">
        <v>1638</v>
      </c>
      <c r="D8" s="459" t="s">
        <v>321</v>
      </c>
      <c r="E8" s="459" t="s">
        <v>320</v>
      </c>
      <c r="F8" s="459" t="s">
        <v>6286</v>
      </c>
      <c r="G8" s="459" t="s">
        <v>1637</v>
      </c>
      <c r="H8" s="459">
        <v>0</v>
      </c>
      <c r="I8" s="459" t="s">
        <v>948</v>
      </c>
      <c r="J8" s="459" t="s">
        <v>173</v>
      </c>
      <c r="K8" s="459" t="s">
        <v>947</v>
      </c>
      <c r="L8" s="459" t="s">
        <v>12</v>
      </c>
    </row>
    <row r="9" spans="1:1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20"/>
  <dimension ref="B1:S3"/>
  <sheetViews>
    <sheetView workbookViewId="0">
      <selection activeCell="S3" sqref="S3"/>
    </sheetView>
  </sheetViews>
  <sheetFormatPr defaultRowHeight="15"/>
  <cols>
    <col min="18" max="18" width="9.140625" style="105" customWidth="1"/>
  </cols>
  <sheetData>
    <row r="1" spans="2:19">
      <c r="B1" t="s">
        <v>4072</v>
      </c>
      <c r="N1" s="105" t="s">
        <v>45</v>
      </c>
    </row>
    <row r="2" spans="2:19">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8"/>
  <dimension ref="A1:W1865"/>
  <sheetViews>
    <sheetView workbookViewId="0">
      <selection activeCell="B117" sqref="B117:F234 B1855:F2000"/>
    </sheetView>
  </sheetViews>
  <sheetFormatPr defaultRowHeight="1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74"/>
  </cols>
  <sheetData>
    <row r="1" spans="1:23" ht="30">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c r="A1855" s="366"/>
      <c r="B1855" s="366"/>
      <c r="C1855" s="366"/>
      <c r="D1855" s="366"/>
      <c r="E1855" s="366"/>
      <c r="G1855" s="366"/>
      <c r="H1855" s="366"/>
      <c r="I1855" s="366"/>
      <c r="J1855" s="366"/>
      <c r="K1855" s="366"/>
      <c r="L1855" s="363"/>
      <c r="M1855" s="367"/>
      <c r="N1855" s="371"/>
      <c r="O1855" s="371"/>
    </row>
    <row r="1856" spans="1:16">
      <c r="A1856" s="366"/>
      <c r="B1856" s="366"/>
      <c r="C1856" s="366"/>
      <c r="D1856" s="366"/>
      <c r="E1856" s="366"/>
      <c r="G1856" s="366"/>
      <c r="H1856" s="366"/>
      <c r="I1856" s="366"/>
      <c r="J1856" s="366"/>
      <c r="K1856" s="366"/>
      <c r="L1856" s="363"/>
      <c r="M1856" s="367"/>
      <c r="N1856" s="371"/>
      <c r="O1856" s="371"/>
    </row>
    <row r="1857" spans="1:15">
      <c r="A1857" s="366"/>
      <c r="B1857" s="366"/>
      <c r="C1857" s="366"/>
      <c r="D1857" s="366"/>
      <c r="E1857" s="366"/>
      <c r="G1857" s="366"/>
      <c r="H1857" s="366"/>
      <c r="I1857" s="366"/>
      <c r="J1857" s="366"/>
      <c r="K1857" s="366"/>
      <c r="L1857" s="363"/>
      <c r="M1857" s="367"/>
      <c r="N1857" s="371"/>
      <c r="O1857" s="371"/>
    </row>
    <row r="1858" spans="1:15">
      <c r="A1858" s="366"/>
      <c r="B1858" s="366"/>
      <c r="C1858" s="366"/>
      <c r="D1858" s="366"/>
      <c r="E1858" s="366"/>
      <c r="G1858" s="366"/>
      <c r="H1858" s="366"/>
      <c r="I1858" s="366"/>
      <c r="J1858" s="366"/>
      <c r="K1858" s="366"/>
      <c r="L1858" s="366"/>
      <c r="M1858" s="367"/>
      <c r="N1858" s="371"/>
      <c r="O1858" s="371"/>
    </row>
    <row r="1859" spans="1:15">
      <c r="A1859" s="366"/>
      <c r="B1859" s="366"/>
      <c r="C1859" s="366"/>
      <c r="D1859" s="366"/>
      <c r="E1859" s="366"/>
      <c r="G1859" s="366"/>
      <c r="H1859" s="366"/>
      <c r="I1859" s="366"/>
      <c r="J1859" s="366"/>
      <c r="K1859" s="366"/>
      <c r="L1859" s="363"/>
      <c r="M1859" s="367"/>
      <c r="N1859" s="371"/>
      <c r="O1859" s="371"/>
    </row>
    <row r="1860" spans="1:15">
      <c r="A1860" s="366"/>
      <c r="B1860" s="366"/>
      <c r="C1860" s="366"/>
      <c r="D1860" s="366"/>
      <c r="E1860" s="366"/>
      <c r="G1860" s="366"/>
      <c r="H1860" s="366"/>
      <c r="I1860" s="366"/>
      <c r="J1860" s="366"/>
      <c r="K1860" s="366"/>
      <c r="L1860" s="363"/>
      <c r="M1860" s="367"/>
      <c r="N1860" s="371"/>
      <c r="O1860" s="371"/>
    </row>
    <row r="1861" spans="1:15">
      <c r="A1861" s="366"/>
      <c r="B1861" s="366"/>
      <c r="C1861" s="366"/>
      <c r="D1861" s="366"/>
      <c r="E1861" s="366"/>
      <c r="G1861" s="366"/>
      <c r="H1861" s="366"/>
      <c r="I1861" s="366"/>
      <c r="J1861" s="366"/>
      <c r="K1861" s="366"/>
      <c r="L1861" s="363"/>
      <c r="M1861" s="367"/>
      <c r="N1861" s="371"/>
      <c r="O1861" s="371"/>
    </row>
    <row r="1862" spans="1:15">
      <c r="A1862" s="366"/>
      <c r="B1862" s="366"/>
      <c r="C1862" s="366"/>
      <c r="D1862" s="366"/>
      <c r="E1862" s="366"/>
      <c r="G1862" s="366"/>
      <c r="H1862" s="366"/>
      <c r="I1862" s="366"/>
      <c r="J1862" s="366"/>
      <c r="K1862" s="366"/>
      <c r="L1862" s="363"/>
      <c r="M1862" s="367"/>
      <c r="N1862" s="371"/>
      <c r="O1862" s="371"/>
    </row>
    <row r="1863" spans="1:15">
      <c r="A1863" s="366"/>
      <c r="B1863" s="366"/>
      <c r="C1863" s="364"/>
      <c r="D1863" s="366"/>
      <c r="E1863" s="366"/>
      <c r="G1863" s="366"/>
      <c r="H1863" s="366"/>
      <c r="I1863" s="366"/>
      <c r="J1863" s="366"/>
      <c r="K1863" s="366"/>
      <c r="L1863" s="366"/>
      <c r="M1863" s="366"/>
      <c r="N1863" s="370"/>
      <c r="O1863" s="370"/>
    </row>
    <row r="1864" spans="1:15">
      <c r="A1864" s="366"/>
      <c r="B1864" s="366"/>
      <c r="C1864" s="366"/>
      <c r="D1864" s="366"/>
      <c r="E1864" s="366"/>
      <c r="G1864" s="366"/>
      <c r="H1864" s="366"/>
      <c r="I1864" s="366"/>
      <c r="J1864" s="366"/>
      <c r="K1864" s="366"/>
      <c r="L1864" s="366"/>
      <c r="M1864" s="367"/>
      <c r="N1864" s="371"/>
      <c r="O1864" s="371"/>
    </row>
    <row r="1865" spans="1:1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11"/>
  <dimension ref="A1:L408"/>
  <sheetViews>
    <sheetView workbookViewId="0">
      <selection activeCell="L408" sqref="L408"/>
    </sheetView>
  </sheetViews>
  <sheetFormatPr defaultRowHeight="15"/>
  <cols>
    <col min="1" max="12" width="12.5703125" customWidth="1"/>
  </cols>
  <sheetData>
    <row r="1" spans="1:12" ht="165">
      <c r="A1" s="461" t="s">
        <v>1673</v>
      </c>
      <c r="B1" s="461" t="s">
        <v>4166</v>
      </c>
      <c r="C1" s="462" t="s">
        <v>6119</v>
      </c>
      <c r="E1" s="461" t="s">
        <v>1673</v>
      </c>
      <c r="F1" s="461" t="s">
        <v>4166</v>
      </c>
      <c r="G1" s="465" t="s">
        <v>5920</v>
      </c>
      <c r="J1" s="328" t="s">
        <v>1673</v>
      </c>
      <c r="K1" s="329" t="s">
        <v>4166</v>
      </c>
      <c r="L1" s="330" t="s">
        <v>4167</v>
      </c>
    </row>
    <row r="2" spans="1:12">
      <c r="A2" s="457" t="s">
        <v>4168</v>
      </c>
      <c r="B2" s="457" t="s">
        <v>1658</v>
      </c>
      <c r="C2" s="463" t="s">
        <v>5921</v>
      </c>
      <c r="E2" s="457" t="s">
        <v>4168</v>
      </c>
      <c r="F2" s="457" t="s">
        <v>1658</v>
      </c>
      <c r="G2" s="466" t="s">
        <v>5921</v>
      </c>
      <c r="J2" s="331" t="s">
        <v>4168</v>
      </c>
      <c r="K2" s="331" t="s">
        <v>1658</v>
      </c>
      <c r="L2" s="332">
        <v>0.2</v>
      </c>
    </row>
    <row r="3" spans="1:12">
      <c r="A3" s="457" t="s">
        <v>4170</v>
      </c>
      <c r="B3" s="457" t="s">
        <v>1646</v>
      </c>
      <c r="C3" s="463" t="s">
        <v>5922</v>
      </c>
      <c r="E3" s="457" t="s">
        <v>4170</v>
      </c>
      <c r="F3" s="457" t="s">
        <v>1646</v>
      </c>
      <c r="G3" s="466" t="s">
        <v>5921</v>
      </c>
      <c r="J3" s="333" t="s">
        <v>4169</v>
      </c>
      <c r="K3" s="333" t="s">
        <v>1650</v>
      </c>
      <c r="L3" s="334">
        <v>0.05</v>
      </c>
    </row>
    <row r="4" spans="1:12">
      <c r="A4" s="457" t="s">
        <v>4171</v>
      </c>
      <c r="B4" s="457" t="s">
        <v>1635</v>
      </c>
      <c r="C4" s="463" t="s">
        <v>5922</v>
      </c>
      <c r="E4" s="457" t="s">
        <v>4171</v>
      </c>
      <c r="F4" s="457" t="s">
        <v>1635</v>
      </c>
      <c r="G4" s="466" t="s">
        <v>5921</v>
      </c>
      <c r="J4" s="333" t="s">
        <v>4170</v>
      </c>
      <c r="K4" s="333" t="s">
        <v>1646</v>
      </c>
      <c r="L4" s="334">
        <v>0.2</v>
      </c>
    </row>
    <row r="5" spans="1:12">
      <c r="A5" s="457" t="s">
        <v>4172</v>
      </c>
      <c r="B5" s="457" t="s">
        <v>1623</v>
      </c>
      <c r="C5" s="463" t="s">
        <v>5922</v>
      </c>
      <c r="E5" s="457" t="s">
        <v>4172</v>
      </c>
      <c r="F5" s="457" t="s">
        <v>1623</v>
      </c>
      <c r="G5" s="466" t="s">
        <v>5922</v>
      </c>
      <c r="J5" s="333" t="s">
        <v>4171</v>
      </c>
      <c r="K5" s="333" t="s">
        <v>1635</v>
      </c>
      <c r="L5" s="334">
        <v>0.2</v>
      </c>
    </row>
    <row r="6" spans="1:12">
      <c r="A6" s="457" t="s">
        <v>4173</v>
      </c>
      <c r="B6" s="457" t="s">
        <v>697</v>
      </c>
      <c r="C6" s="463" t="s">
        <v>5921</v>
      </c>
      <c r="E6" s="457" t="s">
        <v>4173</v>
      </c>
      <c r="F6" s="457" t="s">
        <v>697</v>
      </c>
      <c r="G6" s="466" t="s">
        <v>5922</v>
      </c>
      <c r="J6" s="333" t="s">
        <v>4172</v>
      </c>
      <c r="K6" s="333" t="s">
        <v>1623</v>
      </c>
      <c r="L6" s="334">
        <v>0.15</v>
      </c>
    </row>
    <row r="7" spans="1:12">
      <c r="A7" s="457" t="s">
        <v>4174</v>
      </c>
      <c r="B7" s="457" t="s">
        <v>1169</v>
      </c>
      <c r="C7" s="463" t="s">
        <v>5923</v>
      </c>
      <c r="E7" s="457" t="s">
        <v>4174</v>
      </c>
      <c r="F7" s="457" t="s">
        <v>1169</v>
      </c>
      <c r="G7" s="466" t="s">
        <v>5923</v>
      </c>
      <c r="J7" s="333" t="s">
        <v>4173</v>
      </c>
      <c r="K7" s="333" t="s">
        <v>697</v>
      </c>
      <c r="L7" s="334">
        <v>0.15</v>
      </c>
    </row>
    <row r="8" spans="1:12">
      <c r="A8" s="457" t="s">
        <v>4175</v>
      </c>
      <c r="B8" s="457" t="s">
        <v>1614</v>
      </c>
      <c r="C8" s="463" t="s">
        <v>5924</v>
      </c>
      <c r="E8" s="457" t="s">
        <v>4175</v>
      </c>
      <c r="F8" s="457" t="s">
        <v>1614</v>
      </c>
      <c r="G8" s="466" t="s">
        <v>5924</v>
      </c>
      <c r="J8" s="333" t="s">
        <v>4174</v>
      </c>
      <c r="K8" s="333" t="s">
        <v>1169</v>
      </c>
      <c r="L8" s="334">
        <v>0.05</v>
      </c>
    </row>
    <row r="9" spans="1:12">
      <c r="A9" s="457" t="s">
        <v>4176</v>
      </c>
      <c r="B9" s="457" t="s">
        <v>1605</v>
      </c>
      <c r="C9" s="463" t="s">
        <v>5923</v>
      </c>
      <c r="E9" s="457" t="s">
        <v>4176</v>
      </c>
      <c r="F9" s="457" t="s">
        <v>1605</v>
      </c>
      <c r="G9" s="466" t="s">
        <v>5922</v>
      </c>
      <c r="J9" s="333" t="s">
        <v>4175</v>
      </c>
      <c r="K9" s="333" t="s">
        <v>1614</v>
      </c>
      <c r="L9" s="334">
        <v>0.05</v>
      </c>
    </row>
    <row r="10" spans="1:12">
      <c r="A10" s="457" t="s">
        <v>4177</v>
      </c>
      <c r="B10" s="457" t="s">
        <v>1589</v>
      </c>
      <c r="C10" s="463" t="s">
        <v>5921</v>
      </c>
      <c r="E10" s="457" t="s">
        <v>4177</v>
      </c>
      <c r="F10" s="457" t="s">
        <v>1589</v>
      </c>
      <c r="G10" s="466" t="s">
        <v>5922</v>
      </c>
      <c r="J10" s="333" t="s">
        <v>4176</v>
      </c>
      <c r="K10" s="333" t="s">
        <v>1605</v>
      </c>
      <c r="L10" s="334">
        <v>0.15</v>
      </c>
    </row>
    <row r="11" spans="1:12">
      <c r="A11" s="457" t="s">
        <v>4178</v>
      </c>
      <c r="B11" s="457" t="s">
        <v>1584</v>
      </c>
      <c r="C11" s="463" t="s">
        <v>5922</v>
      </c>
      <c r="E11" s="457" t="s">
        <v>4178</v>
      </c>
      <c r="F11" s="457" t="s">
        <v>1584</v>
      </c>
      <c r="G11" s="466" t="s">
        <v>5922</v>
      </c>
      <c r="J11" s="333" t="s">
        <v>4177</v>
      </c>
      <c r="K11" s="333" t="s">
        <v>1589</v>
      </c>
      <c r="L11" s="334">
        <v>0.15</v>
      </c>
    </row>
    <row r="12" spans="1:12">
      <c r="A12" s="457" t="s">
        <v>4179</v>
      </c>
      <c r="B12" s="457" t="s">
        <v>1580</v>
      </c>
      <c r="C12" s="463" t="s">
        <v>5921</v>
      </c>
      <c r="E12" s="457" t="s">
        <v>4179</v>
      </c>
      <c r="F12" s="457" t="s">
        <v>1580</v>
      </c>
      <c r="G12" s="466" t="s">
        <v>5922</v>
      </c>
      <c r="J12" s="333" t="s">
        <v>4178</v>
      </c>
      <c r="K12" s="333" t="s">
        <v>1584</v>
      </c>
      <c r="L12" s="334">
        <v>0.15</v>
      </c>
    </row>
    <row r="13" spans="1:12">
      <c r="A13" s="457" t="s">
        <v>4180</v>
      </c>
      <c r="B13" s="457" t="s">
        <v>1573</v>
      </c>
      <c r="C13" s="463" t="s">
        <v>5921</v>
      </c>
      <c r="E13" s="457" t="s">
        <v>4180</v>
      </c>
      <c r="F13" s="457" t="s">
        <v>1573</v>
      </c>
      <c r="G13" s="466" t="s">
        <v>5921</v>
      </c>
      <c r="J13" s="333" t="s">
        <v>4179</v>
      </c>
      <c r="K13" s="333" t="s">
        <v>1580</v>
      </c>
      <c r="L13" s="334">
        <v>0.15</v>
      </c>
    </row>
    <row r="14" spans="1:12">
      <c r="A14" s="457" t="s">
        <v>4181</v>
      </c>
      <c r="B14" s="457" t="s">
        <v>1566</v>
      </c>
      <c r="C14" s="463" t="s">
        <v>5923</v>
      </c>
      <c r="E14" s="457" t="s">
        <v>4181</v>
      </c>
      <c r="F14" s="457" t="s">
        <v>1566</v>
      </c>
      <c r="G14" s="466" t="s">
        <v>5923</v>
      </c>
      <c r="J14" s="333" t="s">
        <v>4180</v>
      </c>
      <c r="K14" s="333" t="s">
        <v>1573</v>
      </c>
      <c r="L14" s="334">
        <v>0.15</v>
      </c>
    </row>
    <row r="15" spans="1:12">
      <c r="A15" s="457" t="s">
        <v>4182</v>
      </c>
      <c r="B15" s="457" t="s">
        <v>1562</v>
      </c>
      <c r="C15" s="463" t="s">
        <v>5922</v>
      </c>
      <c r="E15" s="457" t="s">
        <v>4182</v>
      </c>
      <c r="F15" s="457" t="s">
        <v>1562</v>
      </c>
      <c r="G15" s="466" t="s">
        <v>5922</v>
      </c>
      <c r="J15" s="333" t="s">
        <v>4181</v>
      </c>
      <c r="K15" s="333" t="s">
        <v>1566</v>
      </c>
      <c r="L15" s="334">
        <v>0.1</v>
      </c>
    </row>
    <row r="16" spans="1:12">
      <c r="A16" s="457" t="s">
        <v>4183</v>
      </c>
      <c r="B16" s="457" t="s">
        <v>1559</v>
      </c>
      <c r="C16" s="463" t="s">
        <v>5921</v>
      </c>
      <c r="E16" s="457" t="s">
        <v>4183</v>
      </c>
      <c r="F16" s="457" t="s">
        <v>1559</v>
      </c>
      <c r="G16" s="466" t="s">
        <v>5921</v>
      </c>
      <c r="J16" s="333" t="s">
        <v>4182</v>
      </c>
      <c r="K16" s="333" t="s">
        <v>1562</v>
      </c>
      <c r="L16" s="334">
        <v>0.15</v>
      </c>
    </row>
    <row r="17" spans="1:12">
      <c r="A17" s="457" t="s">
        <v>4184</v>
      </c>
      <c r="B17" s="457" t="s">
        <v>1555</v>
      </c>
      <c r="C17" s="463" t="s">
        <v>5925</v>
      </c>
      <c r="E17" s="457" t="s">
        <v>4184</v>
      </c>
      <c r="F17" s="457" t="s">
        <v>1555</v>
      </c>
      <c r="G17" s="466" t="s">
        <v>5925</v>
      </c>
      <c r="J17" s="333" t="s">
        <v>4183</v>
      </c>
      <c r="K17" s="333" t="s">
        <v>1559</v>
      </c>
      <c r="L17" s="334">
        <v>0.2</v>
      </c>
    </row>
    <row r="18" spans="1:12">
      <c r="A18" s="457" t="s">
        <v>4185</v>
      </c>
      <c r="B18" s="457" t="s">
        <v>1542</v>
      </c>
      <c r="C18" s="463" t="s">
        <v>5921</v>
      </c>
      <c r="E18" s="457" t="s">
        <v>4185</v>
      </c>
      <c r="F18" s="457" t="s">
        <v>1542</v>
      </c>
      <c r="G18" s="466" t="s">
        <v>5921</v>
      </c>
      <c r="J18" s="333" t="s">
        <v>4184</v>
      </c>
      <c r="K18" s="333" t="s">
        <v>1555</v>
      </c>
      <c r="L18" s="334">
        <v>0</v>
      </c>
    </row>
    <row r="19" spans="1:12">
      <c r="A19" s="457" t="s">
        <v>4186</v>
      </c>
      <c r="B19" s="457" t="s">
        <v>1527</v>
      </c>
      <c r="C19" s="463" t="s">
        <v>5921</v>
      </c>
      <c r="E19" s="457" t="s">
        <v>4186</v>
      </c>
      <c r="F19" s="457" t="s">
        <v>1527</v>
      </c>
      <c r="G19" s="466" t="s">
        <v>5921</v>
      </c>
      <c r="J19" s="333" t="s">
        <v>4185</v>
      </c>
      <c r="K19" s="333" t="s">
        <v>1542</v>
      </c>
      <c r="L19" s="334">
        <v>0.2</v>
      </c>
    </row>
    <row r="20" spans="1:12">
      <c r="A20" s="457" t="s">
        <v>4187</v>
      </c>
      <c r="B20" s="457" t="s">
        <v>122</v>
      </c>
      <c r="C20" s="463" t="s">
        <v>5922</v>
      </c>
      <c r="E20" s="457" t="s">
        <v>4187</v>
      </c>
      <c r="F20" s="457" t="s">
        <v>122</v>
      </c>
      <c r="G20" s="466" t="s">
        <v>5922</v>
      </c>
      <c r="J20" s="333" t="s">
        <v>4186</v>
      </c>
      <c r="K20" s="333" t="s">
        <v>1527</v>
      </c>
      <c r="L20" s="334">
        <v>0.2</v>
      </c>
    </row>
    <row r="21" spans="1:12">
      <c r="A21" s="457" t="s">
        <v>4188</v>
      </c>
      <c r="B21" s="457" t="s">
        <v>511</v>
      </c>
      <c r="C21" s="463" t="s">
        <v>5921</v>
      </c>
      <c r="E21" s="457" t="s">
        <v>4188</v>
      </c>
      <c r="F21" s="457" t="s">
        <v>511</v>
      </c>
      <c r="G21" s="466" t="s">
        <v>5921</v>
      </c>
      <c r="J21" s="333" t="s">
        <v>4187</v>
      </c>
      <c r="K21" s="333" t="s">
        <v>122</v>
      </c>
      <c r="L21" s="334">
        <v>0.15</v>
      </c>
    </row>
    <row r="22" spans="1:12">
      <c r="A22" s="457" t="s">
        <v>4189</v>
      </c>
      <c r="B22" s="457" t="s">
        <v>338</v>
      </c>
      <c r="C22" s="463" t="s">
        <v>5926</v>
      </c>
      <c r="E22" s="457" t="s">
        <v>4189</v>
      </c>
      <c r="F22" s="457" t="s">
        <v>338</v>
      </c>
      <c r="G22" s="466" t="s">
        <v>5926</v>
      </c>
      <c r="J22" s="333" t="s">
        <v>4188</v>
      </c>
      <c r="K22" s="333" t="s">
        <v>511</v>
      </c>
      <c r="L22" s="334">
        <v>0.2</v>
      </c>
    </row>
    <row r="23" spans="1:12">
      <c r="A23" s="457" t="s">
        <v>4190</v>
      </c>
      <c r="B23" s="457" t="s">
        <v>329</v>
      </c>
      <c r="C23" s="463" t="s">
        <v>5921</v>
      </c>
      <c r="E23" s="457" t="s">
        <v>4190</v>
      </c>
      <c r="F23" s="457" t="s">
        <v>329</v>
      </c>
      <c r="G23" s="466" t="s">
        <v>5921</v>
      </c>
      <c r="J23" s="333" t="s">
        <v>4189</v>
      </c>
      <c r="K23" s="333" t="s">
        <v>338</v>
      </c>
      <c r="L23" s="334">
        <v>0.25</v>
      </c>
    </row>
    <row r="24" spans="1:12">
      <c r="A24" s="457" t="s">
        <v>4192</v>
      </c>
      <c r="B24" s="457" t="s">
        <v>362</v>
      </c>
      <c r="C24" s="463" t="s">
        <v>5925</v>
      </c>
      <c r="E24" s="457" t="s">
        <v>4192</v>
      </c>
      <c r="F24" s="457" t="s">
        <v>362</v>
      </c>
      <c r="G24" s="466" t="s">
        <v>5925</v>
      </c>
      <c r="J24" s="333" t="s">
        <v>4190</v>
      </c>
      <c r="K24" s="333" t="s">
        <v>329</v>
      </c>
      <c r="L24" s="334">
        <v>0.2</v>
      </c>
    </row>
    <row r="25" spans="1:12">
      <c r="A25" s="457" t="s">
        <v>4193</v>
      </c>
      <c r="B25" s="457" t="s">
        <v>1482</v>
      </c>
      <c r="C25" s="463" t="s">
        <v>5922</v>
      </c>
      <c r="E25" s="457" t="s">
        <v>4193</v>
      </c>
      <c r="F25" s="457" t="s">
        <v>1482</v>
      </c>
      <c r="G25" s="466" t="s">
        <v>5922</v>
      </c>
      <c r="J25" s="333" t="s">
        <v>4191</v>
      </c>
      <c r="K25" s="333" t="s">
        <v>1486</v>
      </c>
      <c r="L25" s="334">
        <v>0</v>
      </c>
    </row>
    <row r="26" spans="1:12">
      <c r="A26" s="457" t="s">
        <v>4194</v>
      </c>
      <c r="B26" s="457" t="s">
        <v>1478</v>
      </c>
      <c r="C26" s="463" t="s">
        <v>5923</v>
      </c>
      <c r="E26" s="457" t="s">
        <v>4194</v>
      </c>
      <c r="F26" s="457" t="s">
        <v>1478</v>
      </c>
      <c r="G26" s="466" t="s">
        <v>5923</v>
      </c>
      <c r="J26" s="333" t="s">
        <v>4192</v>
      </c>
      <c r="K26" s="333" t="s">
        <v>362</v>
      </c>
      <c r="L26" s="334">
        <v>0</v>
      </c>
    </row>
    <row r="27" spans="1:12">
      <c r="A27" s="457" t="s">
        <v>4195</v>
      </c>
      <c r="B27" s="457" t="s">
        <v>1475</v>
      </c>
      <c r="C27" s="463" t="s">
        <v>5922</v>
      </c>
      <c r="E27" s="457" t="s">
        <v>4195</v>
      </c>
      <c r="F27" s="457" t="s">
        <v>1475</v>
      </c>
      <c r="G27" s="466" t="s">
        <v>5922</v>
      </c>
      <c r="J27" s="333" t="s">
        <v>4193</v>
      </c>
      <c r="K27" s="333" t="s">
        <v>1482</v>
      </c>
      <c r="L27" s="334">
        <v>0</v>
      </c>
    </row>
    <row r="28" spans="1:12">
      <c r="A28" s="457" t="s">
        <v>4196</v>
      </c>
      <c r="B28" s="457" t="s">
        <v>1466</v>
      </c>
      <c r="C28" s="463" t="s">
        <v>5923</v>
      </c>
      <c r="E28" s="457" t="s">
        <v>4196</v>
      </c>
      <c r="F28" s="457" t="s">
        <v>1466</v>
      </c>
      <c r="G28" s="466" t="s">
        <v>5923</v>
      </c>
      <c r="J28" s="333" t="s">
        <v>4194</v>
      </c>
      <c r="K28" s="333" t="s">
        <v>1478</v>
      </c>
      <c r="L28" s="334">
        <v>0.1</v>
      </c>
    </row>
    <row r="29" spans="1:12">
      <c r="A29" s="457" t="s">
        <v>4197</v>
      </c>
      <c r="B29" s="457" t="s">
        <v>1456</v>
      </c>
      <c r="C29" s="463" t="s">
        <v>5921</v>
      </c>
      <c r="E29" s="457" t="s">
        <v>4197</v>
      </c>
      <c r="F29" s="457" t="s">
        <v>1456</v>
      </c>
      <c r="G29" s="466" t="s">
        <v>5921</v>
      </c>
      <c r="J29" s="333" t="s">
        <v>4195</v>
      </c>
      <c r="K29" s="333" t="s">
        <v>1475</v>
      </c>
      <c r="L29" s="334">
        <v>0.1</v>
      </c>
    </row>
    <row r="30" spans="1:12">
      <c r="A30" s="457" t="s">
        <v>4198</v>
      </c>
      <c r="B30" s="457" t="s">
        <v>1453</v>
      </c>
      <c r="C30" s="463" t="s">
        <v>5922</v>
      </c>
      <c r="E30" s="457" t="s">
        <v>4198</v>
      </c>
      <c r="F30" s="457" t="s">
        <v>1453</v>
      </c>
      <c r="G30" s="466" t="s">
        <v>5922</v>
      </c>
      <c r="J30" s="333" t="s">
        <v>4196</v>
      </c>
      <c r="K30" s="333" t="s">
        <v>1466</v>
      </c>
      <c r="L30" s="334">
        <v>0.1</v>
      </c>
    </row>
    <row r="31" spans="1:12">
      <c r="A31" s="457" t="s">
        <v>4199</v>
      </c>
      <c r="B31" s="457" t="s">
        <v>1450</v>
      </c>
      <c r="C31" s="463" t="s">
        <v>5923</v>
      </c>
      <c r="E31" s="457" t="s">
        <v>4199</v>
      </c>
      <c r="F31" s="457" t="s">
        <v>1450</v>
      </c>
      <c r="G31" s="466" t="s">
        <v>5923</v>
      </c>
      <c r="J31" s="333" t="s">
        <v>4197</v>
      </c>
      <c r="K31" s="333" t="s">
        <v>1456</v>
      </c>
      <c r="L31" s="334">
        <v>0.2</v>
      </c>
    </row>
    <row r="32" spans="1:12">
      <c r="A32" s="457" t="s">
        <v>4200</v>
      </c>
      <c r="B32" s="457" t="s">
        <v>1446</v>
      </c>
      <c r="C32" s="463" t="s">
        <v>5921</v>
      </c>
      <c r="E32" s="457" t="s">
        <v>4200</v>
      </c>
      <c r="F32" s="457" t="s">
        <v>1446</v>
      </c>
      <c r="G32" s="466" t="s">
        <v>5923</v>
      </c>
      <c r="J32" s="333" t="s">
        <v>4198</v>
      </c>
      <c r="K32" s="333" t="s">
        <v>1453</v>
      </c>
      <c r="L32" s="334">
        <v>0.15</v>
      </c>
    </row>
    <row r="33" spans="1:12">
      <c r="A33" s="457" t="s">
        <v>4201</v>
      </c>
      <c r="B33" s="457" t="s">
        <v>641</v>
      </c>
      <c r="C33" s="463" t="s">
        <v>5922</v>
      </c>
      <c r="E33" s="457" t="s">
        <v>4201</v>
      </c>
      <c r="F33" s="457" t="s">
        <v>641</v>
      </c>
      <c r="G33" s="466" t="s">
        <v>5921</v>
      </c>
      <c r="J33" s="333" t="s">
        <v>4199</v>
      </c>
      <c r="K33" s="333" t="s">
        <v>1450</v>
      </c>
      <c r="L33" s="334">
        <v>0.1</v>
      </c>
    </row>
    <row r="34" spans="1:12">
      <c r="A34" s="457" t="s">
        <v>4202</v>
      </c>
      <c r="B34" s="457" t="s">
        <v>1439</v>
      </c>
      <c r="C34" s="463" t="s">
        <v>5923</v>
      </c>
      <c r="E34" s="457" t="s">
        <v>4202</v>
      </c>
      <c r="F34" s="457" t="s">
        <v>1439</v>
      </c>
      <c r="G34" s="466" t="s">
        <v>5923</v>
      </c>
      <c r="J34" s="333" t="s">
        <v>4200</v>
      </c>
      <c r="K34" s="333" t="s">
        <v>1446</v>
      </c>
      <c r="L34" s="334">
        <v>0.15</v>
      </c>
    </row>
    <row r="35" spans="1:12">
      <c r="A35" s="457" t="s">
        <v>4203</v>
      </c>
      <c r="B35" s="457" t="s">
        <v>1430</v>
      </c>
      <c r="C35" s="463" t="s">
        <v>5925</v>
      </c>
      <c r="E35" s="457" t="s">
        <v>4203</v>
      </c>
      <c r="F35" s="457" t="s">
        <v>1430</v>
      </c>
      <c r="G35" s="466" t="s">
        <v>5925</v>
      </c>
      <c r="J35" s="333" t="s">
        <v>4201</v>
      </c>
      <c r="K35" s="333" t="s">
        <v>641</v>
      </c>
      <c r="L35" s="334">
        <v>0.2</v>
      </c>
    </row>
    <row r="36" spans="1:12">
      <c r="A36" s="457" t="s">
        <v>4204</v>
      </c>
      <c r="B36" s="457" t="s">
        <v>1426</v>
      </c>
      <c r="C36" s="463" t="s">
        <v>5921</v>
      </c>
      <c r="E36" s="457" t="s">
        <v>4204</v>
      </c>
      <c r="F36" s="457" t="s">
        <v>1426</v>
      </c>
      <c r="G36" s="466" t="s">
        <v>5921</v>
      </c>
      <c r="J36" s="333" t="s">
        <v>4202</v>
      </c>
      <c r="K36" s="333" t="s">
        <v>1439</v>
      </c>
      <c r="L36" s="334">
        <v>0.1</v>
      </c>
    </row>
    <row r="37" spans="1:12">
      <c r="A37" s="457" t="s">
        <v>4205</v>
      </c>
      <c r="B37" s="457" t="s">
        <v>1414</v>
      </c>
      <c r="C37" s="463" t="s">
        <v>5923</v>
      </c>
      <c r="E37" s="457" t="s">
        <v>4205</v>
      </c>
      <c r="F37" s="457" t="s">
        <v>1414</v>
      </c>
      <c r="G37" s="466" t="s">
        <v>5923</v>
      </c>
      <c r="J37" s="333" t="s">
        <v>4203</v>
      </c>
      <c r="K37" s="333" t="s">
        <v>1430</v>
      </c>
      <c r="L37" s="334">
        <v>0</v>
      </c>
    </row>
    <row r="38" spans="1:12">
      <c r="A38" s="457" t="s">
        <v>4206</v>
      </c>
      <c r="B38" s="457" t="s">
        <v>678</v>
      </c>
      <c r="C38" s="463" t="s">
        <v>5921</v>
      </c>
      <c r="E38" s="457" t="s">
        <v>4206</v>
      </c>
      <c r="F38" s="457" t="s">
        <v>678</v>
      </c>
      <c r="G38" s="466" t="s">
        <v>5921</v>
      </c>
      <c r="J38" s="333" t="s">
        <v>4204</v>
      </c>
      <c r="K38" s="333" t="s">
        <v>1426</v>
      </c>
      <c r="L38" s="334">
        <v>0.2</v>
      </c>
    </row>
    <row r="39" spans="1:12">
      <c r="A39" s="457" t="s">
        <v>4207</v>
      </c>
      <c r="B39" s="457" t="s">
        <v>1136</v>
      </c>
      <c r="C39" s="463" t="s">
        <v>5921</v>
      </c>
      <c r="E39" s="457" t="s">
        <v>4207</v>
      </c>
      <c r="F39" s="457" t="s">
        <v>1136</v>
      </c>
      <c r="G39" s="466" t="s">
        <v>5921</v>
      </c>
      <c r="J39" s="333" t="s">
        <v>4205</v>
      </c>
      <c r="K39" s="333" t="s">
        <v>1414</v>
      </c>
      <c r="L39" s="334">
        <v>0.1</v>
      </c>
    </row>
    <row r="40" spans="1:12">
      <c r="A40" s="457" t="s">
        <v>4208</v>
      </c>
      <c r="B40" s="457" t="s">
        <v>1397</v>
      </c>
      <c r="C40" s="463" t="s">
        <v>5921</v>
      </c>
      <c r="E40" s="457" t="s">
        <v>4208</v>
      </c>
      <c r="F40" s="457" t="s">
        <v>1397</v>
      </c>
      <c r="G40" s="466" t="s">
        <v>5921</v>
      </c>
      <c r="J40" s="333" t="s">
        <v>4206</v>
      </c>
      <c r="K40" s="333" t="s">
        <v>678</v>
      </c>
      <c r="L40" s="334">
        <v>0.2</v>
      </c>
    </row>
    <row r="41" spans="1:12">
      <c r="A41" s="457" t="s">
        <v>4209</v>
      </c>
      <c r="B41" s="457" t="s">
        <v>1394</v>
      </c>
      <c r="C41" s="463" t="s">
        <v>5921</v>
      </c>
      <c r="E41" s="457" t="s">
        <v>4209</v>
      </c>
      <c r="F41" s="457" t="s">
        <v>1394</v>
      </c>
      <c r="G41" s="466" t="s">
        <v>5921</v>
      </c>
      <c r="J41" s="333" t="s">
        <v>4207</v>
      </c>
      <c r="K41" s="333" t="s">
        <v>1136</v>
      </c>
      <c r="L41" s="334">
        <v>0.2</v>
      </c>
    </row>
    <row r="42" spans="1:12">
      <c r="A42" s="457" t="s">
        <v>4210</v>
      </c>
      <c r="B42" s="457" t="s">
        <v>1387</v>
      </c>
      <c r="C42" s="463" t="s">
        <v>5925</v>
      </c>
      <c r="E42" s="457" t="s">
        <v>4210</v>
      </c>
      <c r="F42" s="457" t="s">
        <v>1387</v>
      </c>
      <c r="G42" s="466" t="s">
        <v>5925</v>
      </c>
      <c r="J42" s="333" t="s">
        <v>4208</v>
      </c>
      <c r="K42" s="333" t="s">
        <v>1397</v>
      </c>
      <c r="L42" s="334">
        <v>0.2</v>
      </c>
    </row>
    <row r="43" spans="1:12">
      <c r="A43" s="457" t="s">
        <v>4211</v>
      </c>
      <c r="B43" s="457" t="s">
        <v>1369</v>
      </c>
      <c r="C43" s="463" t="s">
        <v>5924</v>
      </c>
      <c r="E43" s="457" t="s">
        <v>4211</v>
      </c>
      <c r="F43" s="457" t="s">
        <v>1369</v>
      </c>
      <c r="G43" s="466" t="s">
        <v>5924</v>
      </c>
      <c r="J43" s="333" t="s">
        <v>4209</v>
      </c>
      <c r="K43" s="333" t="s">
        <v>1394</v>
      </c>
      <c r="L43" s="334">
        <v>0.2</v>
      </c>
    </row>
    <row r="44" spans="1:12">
      <c r="A44" s="457" t="s">
        <v>4212</v>
      </c>
      <c r="B44" s="457" t="s">
        <v>1361</v>
      </c>
      <c r="C44" s="463" t="s">
        <v>5923</v>
      </c>
      <c r="E44" s="457" t="s">
        <v>4212</v>
      </c>
      <c r="F44" s="457" t="s">
        <v>1361</v>
      </c>
      <c r="G44" s="466" t="s">
        <v>5922</v>
      </c>
      <c r="J44" s="333" t="s">
        <v>4210</v>
      </c>
      <c r="K44" s="333" t="s">
        <v>1387</v>
      </c>
      <c r="L44" s="334">
        <v>0.05</v>
      </c>
    </row>
    <row r="45" spans="1:12">
      <c r="A45" s="457" t="s">
        <v>4213</v>
      </c>
      <c r="B45" s="457" t="s">
        <v>1358</v>
      </c>
      <c r="C45" s="463" t="s">
        <v>5921</v>
      </c>
      <c r="E45" s="457" t="s">
        <v>4213</v>
      </c>
      <c r="F45" s="457" t="s">
        <v>1358</v>
      </c>
      <c r="G45" s="466" t="s">
        <v>5921</v>
      </c>
      <c r="J45" s="333" t="s">
        <v>4211</v>
      </c>
      <c r="K45" s="333" t="s">
        <v>1369</v>
      </c>
      <c r="L45" s="334">
        <v>0.05</v>
      </c>
    </row>
    <row r="46" spans="1:12">
      <c r="A46" s="457" t="s">
        <v>4214</v>
      </c>
      <c r="B46" s="457" t="s">
        <v>1354</v>
      </c>
      <c r="C46" s="463" t="s">
        <v>5922</v>
      </c>
      <c r="E46" s="457" t="s">
        <v>4214</v>
      </c>
      <c r="F46" s="457" t="s">
        <v>1354</v>
      </c>
      <c r="G46" s="466" t="s">
        <v>5922</v>
      </c>
      <c r="J46" s="333" t="s">
        <v>4212</v>
      </c>
      <c r="K46" s="333" t="s">
        <v>1361</v>
      </c>
      <c r="L46" s="334">
        <v>0.15</v>
      </c>
    </row>
    <row r="47" spans="1:12">
      <c r="A47" s="457" t="s">
        <v>4215</v>
      </c>
      <c r="B47" s="457" t="s">
        <v>1350</v>
      </c>
      <c r="C47" s="463" t="s">
        <v>5922</v>
      </c>
      <c r="E47" s="457" t="s">
        <v>4215</v>
      </c>
      <c r="F47" s="457" t="s">
        <v>1350</v>
      </c>
      <c r="G47" s="466" t="s">
        <v>5922</v>
      </c>
      <c r="J47" s="333" t="s">
        <v>4213</v>
      </c>
      <c r="K47" s="333" t="s">
        <v>1358</v>
      </c>
      <c r="L47" s="334">
        <v>0.15</v>
      </c>
    </row>
    <row r="48" spans="1:12">
      <c r="A48" s="457" t="s">
        <v>4216</v>
      </c>
      <c r="B48" s="457" t="s">
        <v>1347</v>
      </c>
      <c r="C48" s="463" t="s">
        <v>5922</v>
      </c>
      <c r="E48" s="457" t="s">
        <v>4216</v>
      </c>
      <c r="F48" s="457" t="s">
        <v>1347</v>
      </c>
      <c r="G48" s="466" t="s">
        <v>5922</v>
      </c>
      <c r="J48" s="333" t="s">
        <v>4214</v>
      </c>
      <c r="K48" s="333" t="s">
        <v>1354</v>
      </c>
      <c r="L48" s="334">
        <v>0.15</v>
      </c>
    </row>
    <row r="49" spans="1:12">
      <c r="A49" s="457" t="s">
        <v>4217</v>
      </c>
      <c r="B49" s="457" t="s">
        <v>1329</v>
      </c>
      <c r="C49" s="463" t="s">
        <v>5921</v>
      </c>
      <c r="E49" s="457" t="s">
        <v>4217</v>
      </c>
      <c r="F49" s="457" t="s">
        <v>1329</v>
      </c>
      <c r="G49" s="466" t="s">
        <v>5921</v>
      </c>
      <c r="J49" s="333" t="s">
        <v>4215</v>
      </c>
      <c r="K49" s="333" t="s">
        <v>1350</v>
      </c>
      <c r="L49" s="334">
        <v>0.15</v>
      </c>
    </row>
    <row r="50" spans="1:12">
      <c r="A50" s="457" t="s">
        <v>4218</v>
      </c>
      <c r="B50" s="457" t="s">
        <v>506</v>
      </c>
      <c r="C50" s="463" t="s">
        <v>5925</v>
      </c>
      <c r="E50" s="457" t="s">
        <v>4218</v>
      </c>
      <c r="F50" s="457" t="s">
        <v>506</v>
      </c>
      <c r="G50" s="466" t="s">
        <v>5925</v>
      </c>
      <c r="J50" s="333" t="s">
        <v>4216</v>
      </c>
      <c r="K50" s="333" t="s">
        <v>1347</v>
      </c>
      <c r="L50" s="334">
        <v>0.15</v>
      </c>
    </row>
    <row r="51" spans="1:12">
      <c r="A51" s="457" t="s">
        <v>4219</v>
      </c>
      <c r="B51" s="457" t="s">
        <v>1322</v>
      </c>
      <c r="C51" s="463" t="s">
        <v>5921</v>
      </c>
      <c r="E51" s="457" t="s">
        <v>4219</v>
      </c>
      <c r="F51" s="457" t="s">
        <v>1322</v>
      </c>
      <c r="G51" s="466" t="s">
        <v>5921</v>
      </c>
      <c r="J51" s="333" t="s">
        <v>4217</v>
      </c>
      <c r="K51" s="333" t="s">
        <v>1329</v>
      </c>
      <c r="L51" s="334">
        <v>0.2</v>
      </c>
    </row>
    <row r="52" spans="1:12">
      <c r="A52" s="457" t="s">
        <v>4220</v>
      </c>
      <c r="B52" s="457" t="s">
        <v>1313</v>
      </c>
      <c r="C52" s="463" t="s">
        <v>5924</v>
      </c>
      <c r="E52" s="457" t="s">
        <v>4220</v>
      </c>
      <c r="F52" s="457" t="s">
        <v>1313</v>
      </c>
      <c r="G52" s="466" t="s">
        <v>5925</v>
      </c>
      <c r="J52" s="333" t="s">
        <v>4218</v>
      </c>
      <c r="K52" s="333" t="s">
        <v>506</v>
      </c>
      <c r="L52" s="334">
        <v>0</v>
      </c>
    </row>
    <row r="53" spans="1:12">
      <c r="A53" s="457" t="s">
        <v>4221</v>
      </c>
      <c r="B53" s="457" t="s">
        <v>1310</v>
      </c>
      <c r="C53" s="463" t="s">
        <v>5922</v>
      </c>
      <c r="E53" s="457" t="s">
        <v>4221</v>
      </c>
      <c r="F53" s="457" t="s">
        <v>1310</v>
      </c>
      <c r="G53" s="466" t="s">
        <v>5922</v>
      </c>
      <c r="J53" s="333" t="s">
        <v>4219</v>
      </c>
      <c r="K53" s="333" t="s">
        <v>1322</v>
      </c>
      <c r="L53" s="334">
        <v>0.2</v>
      </c>
    </row>
    <row r="54" spans="1:12">
      <c r="A54" s="457" t="s">
        <v>4222</v>
      </c>
      <c r="B54" s="457" t="s">
        <v>1303</v>
      </c>
      <c r="C54" s="463" t="s">
        <v>5923</v>
      </c>
      <c r="E54" s="457" t="s">
        <v>4222</v>
      </c>
      <c r="F54" s="457" t="s">
        <v>1303</v>
      </c>
      <c r="G54" s="466" t="s">
        <v>5922</v>
      </c>
      <c r="J54" s="333" t="s">
        <v>4220</v>
      </c>
      <c r="K54" s="333" t="s">
        <v>1313</v>
      </c>
      <c r="L54" s="334">
        <v>0.1</v>
      </c>
    </row>
    <row r="55" spans="1:12">
      <c r="A55" s="457" t="s">
        <v>4223</v>
      </c>
      <c r="B55" s="457" t="s">
        <v>1299</v>
      </c>
      <c r="C55" s="463" t="s">
        <v>5921</v>
      </c>
      <c r="E55" s="457" t="s">
        <v>4223</v>
      </c>
      <c r="F55" s="457" t="s">
        <v>1299</v>
      </c>
      <c r="G55" s="466" t="s">
        <v>5921</v>
      </c>
      <c r="J55" s="333" t="s">
        <v>4221</v>
      </c>
      <c r="K55" s="333" t="s">
        <v>1310</v>
      </c>
      <c r="L55" s="334">
        <v>0.15</v>
      </c>
    </row>
    <row r="56" spans="1:12">
      <c r="A56" s="457" t="s">
        <v>4224</v>
      </c>
      <c r="B56" s="457" t="s">
        <v>1306</v>
      </c>
      <c r="C56" s="463" t="s">
        <v>5922</v>
      </c>
      <c r="E56" s="457" t="s">
        <v>4224</v>
      </c>
      <c r="F56" s="457" t="s">
        <v>1306</v>
      </c>
      <c r="G56" s="466" t="s">
        <v>5922</v>
      </c>
      <c r="J56" s="333" t="s">
        <v>4222</v>
      </c>
      <c r="K56" s="333" t="s">
        <v>1303</v>
      </c>
      <c r="L56" s="334">
        <v>0.15</v>
      </c>
    </row>
    <row r="57" spans="1:12">
      <c r="A57" s="457" t="s">
        <v>4225</v>
      </c>
      <c r="B57" s="457" t="s">
        <v>1297</v>
      </c>
      <c r="C57" s="463" t="s">
        <v>5923</v>
      </c>
      <c r="E57" s="457" t="s">
        <v>4225</v>
      </c>
      <c r="F57" s="457" t="s">
        <v>1297</v>
      </c>
      <c r="G57" s="466" t="s">
        <v>5922</v>
      </c>
      <c r="J57" s="333" t="s">
        <v>4223</v>
      </c>
      <c r="K57" s="333" t="s">
        <v>1299</v>
      </c>
      <c r="L57" s="334">
        <v>0.2</v>
      </c>
    </row>
    <row r="58" spans="1:12">
      <c r="A58" s="457" t="s">
        <v>4226</v>
      </c>
      <c r="B58" s="457" t="s">
        <v>1292</v>
      </c>
      <c r="C58" s="463" t="s">
        <v>5925</v>
      </c>
      <c r="E58" s="457" t="s">
        <v>4226</v>
      </c>
      <c r="F58" s="457" t="s">
        <v>1292</v>
      </c>
      <c r="G58" s="466" t="s">
        <v>5925</v>
      </c>
      <c r="J58" s="333" t="s">
        <v>4224</v>
      </c>
      <c r="K58" s="333" t="s">
        <v>1306</v>
      </c>
      <c r="L58" s="334">
        <v>0.15</v>
      </c>
    </row>
    <row r="59" spans="1:12">
      <c r="A59" s="457" t="s">
        <v>4227</v>
      </c>
      <c r="B59" s="457" t="s">
        <v>496</v>
      </c>
      <c r="C59" s="463" t="s">
        <v>5921</v>
      </c>
      <c r="E59" s="457" t="s">
        <v>4227</v>
      </c>
      <c r="F59" s="457" t="s">
        <v>496</v>
      </c>
      <c r="G59" s="466" t="s">
        <v>5921</v>
      </c>
      <c r="J59" s="333" t="s">
        <v>4225</v>
      </c>
      <c r="K59" s="333" t="s">
        <v>1297</v>
      </c>
      <c r="L59" s="334">
        <v>0.1</v>
      </c>
    </row>
    <row r="60" spans="1:12">
      <c r="A60" s="457" t="s">
        <v>4228</v>
      </c>
      <c r="B60" s="457" t="s">
        <v>672</v>
      </c>
      <c r="C60" s="463" t="s">
        <v>5921</v>
      </c>
      <c r="E60" s="457" t="s">
        <v>4228</v>
      </c>
      <c r="F60" s="457" t="s">
        <v>672</v>
      </c>
      <c r="G60" s="466" t="s">
        <v>5921</v>
      </c>
      <c r="J60" s="333" t="s">
        <v>4226</v>
      </c>
      <c r="K60" s="333" t="s">
        <v>1292</v>
      </c>
      <c r="L60" s="334">
        <v>0</v>
      </c>
    </row>
    <row r="61" spans="1:12">
      <c r="A61" s="457" t="s">
        <v>4229</v>
      </c>
      <c r="B61" s="457" t="s">
        <v>1264</v>
      </c>
      <c r="C61" s="463" t="s">
        <v>5921</v>
      </c>
      <c r="E61" s="457" t="s">
        <v>4229</v>
      </c>
      <c r="F61" s="457" t="s">
        <v>1264</v>
      </c>
      <c r="G61" s="466" t="s">
        <v>5922</v>
      </c>
      <c r="J61" s="333" t="s">
        <v>4227</v>
      </c>
      <c r="K61" s="333" t="s">
        <v>496</v>
      </c>
      <c r="L61" s="334">
        <v>0.2</v>
      </c>
    </row>
    <row r="62" spans="1:12">
      <c r="A62" s="457" t="s">
        <v>4230</v>
      </c>
      <c r="B62" s="457" t="s">
        <v>1174</v>
      </c>
      <c r="C62" s="463" t="s">
        <v>5926</v>
      </c>
      <c r="E62" s="457" t="s">
        <v>4230</v>
      </c>
      <c r="F62" s="457" t="s">
        <v>1174</v>
      </c>
      <c r="G62" s="466" t="s">
        <v>5926</v>
      </c>
      <c r="J62" s="333" t="s">
        <v>4228</v>
      </c>
      <c r="K62" s="333" t="s">
        <v>672</v>
      </c>
      <c r="L62" s="334">
        <v>0.2</v>
      </c>
    </row>
    <row r="63" spans="1:12">
      <c r="A63" s="457" t="s">
        <v>4231</v>
      </c>
      <c r="B63" s="457" t="s">
        <v>1258</v>
      </c>
      <c r="C63" s="463" t="s">
        <v>5922</v>
      </c>
      <c r="E63" s="457" t="s">
        <v>4231</v>
      </c>
      <c r="F63" s="457" t="s">
        <v>1258</v>
      </c>
      <c r="G63" s="466" t="s">
        <v>5922</v>
      </c>
      <c r="J63" s="333" t="s">
        <v>4229</v>
      </c>
      <c r="K63" s="333" t="s">
        <v>1264</v>
      </c>
      <c r="L63" s="334">
        <v>0.2</v>
      </c>
    </row>
    <row r="64" spans="1:12">
      <c r="A64" s="457" t="s">
        <v>4232</v>
      </c>
      <c r="B64" s="457" t="s">
        <v>777</v>
      </c>
      <c r="C64" s="463" t="s">
        <v>5921</v>
      </c>
      <c r="E64" s="457" t="s">
        <v>4232</v>
      </c>
      <c r="F64" s="457" t="s">
        <v>777</v>
      </c>
      <c r="G64" s="466" t="s">
        <v>5921</v>
      </c>
      <c r="J64" s="333" t="s">
        <v>4230</v>
      </c>
      <c r="K64" s="333" t="s">
        <v>1174</v>
      </c>
      <c r="L64" s="334">
        <v>0.25</v>
      </c>
    </row>
    <row r="65" spans="1:12">
      <c r="A65" s="457" t="s">
        <v>4233</v>
      </c>
      <c r="B65" s="457" t="s">
        <v>1244</v>
      </c>
      <c r="C65" s="463" t="s">
        <v>5921</v>
      </c>
      <c r="E65" s="457" t="s">
        <v>4233</v>
      </c>
      <c r="F65" s="457" t="s">
        <v>1244</v>
      </c>
      <c r="G65" s="466" t="s">
        <v>5921</v>
      </c>
      <c r="J65" s="333" t="s">
        <v>4231</v>
      </c>
      <c r="K65" s="333" t="s">
        <v>1258</v>
      </c>
      <c r="L65" s="334">
        <v>0.15</v>
      </c>
    </row>
    <row r="66" spans="1:12">
      <c r="A66" s="457" t="s">
        <v>4234</v>
      </c>
      <c r="B66" s="457" t="s">
        <v>1234</v>
      </c>
      <c r="C66" s="463" t="s">
        <v>5923</v>
      </c>
      <c r="E66" s="457" t="s">
        <v>4234</v>
      </c>
      <c r="F66" s="457" t="s">
        <v>1234</v>
      </c>
      <c r="G66" s="466" t="s">
        <v>5923</v>
      </c>
      <c r="J66" s="333" t="s">
        <v>4232</v>
      </c>
      <c r="K66" s="333" t="s">
        <v>777</v>
      </c>
      <c r="L66" s="334">
        <v>0.2</v>
      </c>
    </row>
    <row r="67" spans="1:12">
      <c r="A67" s="457" t="s">
        <v>4235</v>
      </c>
      <c r="B67" s="457" t="s">
        <v>462</v>
      </c>
      <c r="C67" s="463" t="s">
        <v>5921</v>
      </c>
      <c r="E67" s="457" t="s">
        <v>4235</v>
      </c>
      <c r="F67" s="457" t="s">
        <v>462</v>
      </c>
      <c r="G67" s="466" t="s">
        <v>5921</v>
      </c>
      <c r="J67" s="333" t="s">
        <v>4233</v>
      </c>
      <c r="K67" s="333" t="s">
        <v>1244</v>
      </c>
      <c r="L67" s="334">
        <v>0.2</v>
      </c>
    </row>
    <row r="68" spans="1:12">
      <c r="A68" s="457" t="s">
        <v>4236</v>
      </c>
      <c r="B68" s="457" t="s">
        <v>356</v>
      </c>
      <c r="C68" s="463" t="s">
        <v>5923</v>
      </c>
      <c r="E68" s="457" t="s">
        <v>4236</v>
      </c>
      <c r="F68" s="457" t="s">
        <v>356</v>
      </c>
      <c r="G68" s="466" t="s">
        <v>5923</v>
      </c>
      <c r="J68" s="333" t="s">
        <v>4234</v>
      </c>
      <c r="K68" s="333" t="s">
        <v>1234</v>
      </c>
      <c r="L68" s="334">
        <v>0.15</v>
      </c>
    </row>
    <row r="69" spans="1:12">
      <c r="A69" s="457" t="s">
        <v>4237</v>
      </c>
      <c r="B69" s="457" t="s">
        <v>1212</v>
      </c>
      <c r="C69" s="463" t="s">
        <v>5921</v>
      </c>
      <c r="E69" s="457" t="s">
        <v>4237</v>
      </c>
      <c r="F69" s="457" t="s">
        <v>1212</v>
      </c>
      <c r="G69" s="466" t="s">
        <v>5921</v>
      </c>
      <c r="J69" s="333" t="s">
        <v>4235</v>
      </c>
      <c r="K69" s="333" t="s">
        <v>462</v>
      </c>
      <c r="L69" s="334">
        <v>0.2</v>
      </c>
    </row>
    <row r="70" spans="1:12">
      <c r="A70" s="457" t="s">
        <v>4238</v>
      </c>
      <c r="B70" s="457" t="s">
        <v>1202</v>
      </c>
      <c r="C70" s="463" t="s">
        <v>5921</v>
      </c>
      <c r="E70" s="457" t="s">
        <v>4238</v>
      </c>
      <c r="F70" s="457" t="s">
        <v>1202</v>
      </c>
      <c r="G70" s="466" t="s">
        <v>5922</v>
      </c>
      <c r="J70" s="333" t="s">
        <v>4236</v>
      </c>
      <c r="K70" s="333" t="s">
        <v>356</v>
      </c>
      <c r="L70" s="334">
        <v>0.1</v>
      </c>
    </row>
    <row r="71" spans="1:12">
      <c r="A71" s="457" t="s">
        <v>4239</v>
      </c>
      <c r="B71" s="457" t="s">
        <v>1190</v>
      </c>
      <c r="C71" s="463" t="s">
        <v>5921</v>
      </c>
      <c r="E71" s="457" t="s">
        <v>4239</v>
      </c>
      <c r="F71" s="457" t="s">
        <v>1190</v>
      </c>
      <c r="G71" s="466" t="s">
        <v>5921</v>
      </c>
      <c r="J71" s="333" t="s">
        <v>4237</v>
      </c>
      <c r="K71" s="333" t="s">
        <v>1212</v>
      </c>
      <c r="L71" s="334">
        <v>0.2</v>
      </c>
    </row>
    <row r="72" spans="1:12">
      <c r="A72" s="457" t="s">
        <v>4240</v>
      </c>
      <c r="B72" s="457" t="s">
        <v>1187</v>
      </c>
      <c r="C72" s="463" t="s">
        <v>5925</v>
      </c>
      <c r="E72" s="457" t="s">
        <v>4240</v>
      </c>
      <c r="F72" s="457" t="s">
        <v>1187</v>
      </c>
      <c r="G72" s="466" t="s">
        <v>5925</v>
      </c>
      <c r="J72" s="333" t="s">
        <v>4238</v>
      </c>
      <c r="K72" s="333" t="s">
        <v>1202</v>
      </c>
      <c r="L72" s="334">
        <v>0.15</v>
      </c>
    </row>
    <row r="73" spans="1:12">
      <c r="A73" s="457" t="s">
        <v>4241</v>
      </c>
      <c r="B73" s="457" t="s">
        <v>1184</v>
      </c>
      <c r="C73" s="463" t="s">
        <v>5923</v>
      </c>
      <c r="E73" s="457" t="s">
        <v>4241</v>
      </c>
      <c r="F73" s="457" t="s">
        <v>1184</v>
      </c>
      <c r="G73" s="466" t="s">
        <v>5923</v>
      </c>
      <c r="J73" s="333" t="s">
        <v>4239</v>
      </c>
      <c r="K73" s="333" t="s">
        <v>1190</v>
      </c>
      <c r="L73" s="334">
        <v>0.2</v>
      </c>
    </row>
    <row r="74" spans="1:12">
      <c r="A74" s="457" t="s">
        <v>4242</v>
      </c>
      <c r="B74" s="457" t="s">
        <v>1180</v>
      </c>
      <c r="C74" s="463" t="s">
        <v>5922</v>
      </c>
      <c r="E74" s="457" t="s">
        <v>4242</v>
      </c>
      <c r="F74" s="457" t="s">
        <v>1180</v>
      </c>
      <c r="G74" s="466" t="s">
        <v>5921</v>
      </c>
      <c r="J74" s="333" t="s">
        <v>4240</v>
      </c>
      <c r="K74" s="333" t="s">
        <v>1187</v>
      </c>
      <c r="L74" s="334">
        <v>0</v>
      </c>
    </row>
    <row r="75" spans="1:12">
      <c r="A75" s="457" t="s">
        <v>4243</v>
      </c>
      <c r="B75" s="457" t="s">
        <v>1158</v>
      </c>
      <c r="C75" s="463" t="s">
        <v>5921</v>
      </c>
      <c r="E75" s="457" t="s">
        <v>4243</v>
      </c>
      <c r="F75" s="457" t="s">
        <v>1158</v>
      </c>
      <c r="G75" s="466" t="s">
        <v>5921</v>
      </c>
      <c r="J75" s="333" t="s">
        <v>4241</v>
      </c>
      <c r="K75" s="333" t="s">
        <v>1184</v>
      </c>
      <c r="L75" s="334">
        <v>0.1</v>
      </c>
    </row>
    <row r="76" spans="1:12">
      <c r="A76" s="457" t="s">
        <v>4244</v>
      </c>
      <c r="B76" s="457" t="s">
        <v>661</v>
      </c>
      <c r="C76" s="463" t="s">
        <v>5922</v>
      </c>
      <c r="E76" s="457" t="s">
        <v>4244</v>
      </c>
      <c r="F76" s="457" t="s">
        <v>661</v>
      </c>
      <c r="G76" s="466" t="s">
        <v>5921</v>
      </c>
      <c r="J76" s="333" t="s">
        <v>4242</v>
      </c>
      <c r="K76" s="333" t="s">
        <v>1180</v>
      </c>
      <c r="L76" s="334">
        <v>0.15</v>
      </c>
    </row>
    <row r="77" spans="1:12">
      <c r="A77" s="457" t="s">
        <v>4245</v>
      </c>
      <c r="B77" s="457" t="s">
        <v>1146</v>
      </c>
      <c r="C77" s="463" t="s">
        <v>5922</v>
      </c>
      <c r="E77" s="457" t="s">
        <v>4245</v>
      </c>
      <c r="F77" s="457" t="s">
        <v>1146</v>
      </c>
      <c r="G77" s="466" t="s">
        <v>5922</v>
      </c>
      <c r="J77" s="333" t="s">
        <v>4243</v>
      </c>
      <c r="K77" s="333" t="s">
        <v>1158</v>
      </c>
      <c r="L77" s="334">
        <v>0.2</v>
      </c>
    </row>
    <row r="78" spans="1:12">
      <c r="A78" s="457" t="s">
        <v>4246</v>
      </c>
      <c r="B78" s="457" t="s">
        <v>1126</v>
      </c>
      <c r="C78" s="463" t="s">
        <v>5925</v>
      </c>
      <c r="E78" s="457" t="s">
        <v>4246</v>
      </c>
      <c r="F78" s="457" t="s">
        <v>1126</v>
      </c>
      <c r="G78" s="466" t="s">
        <v>5925</v>
      </c>
      <c r="J78" s="333" t="s">
        <v>4244</v>
      </c>
      <c r="K78" s="333" t="s">
        <v>661</v>
      </c>
      <c r="L78" s="334">
        <v>0.15</v>
      </c>
    </row>
    <row r="79" spans="1:12">
      <c r="A79" s="457" t="s">
        <v>4247</v>
      </c>
      <c r="B79" s="457" t="s">
        <v>452</v>
      </c>
      <c r="C79" s="463" t="s">
        <v>5923</v>
      </c>
      <c r="E79" s="457" t="s">
        <v>4247</v>
      </c>
      <c r="F79" s="457" t="s">
        <v>452</v>
      </c>
      <c r="G79" s="466" t="s">
        <v>5923</v>
      </c>
      <c r="J79" s="333" t="s">
        <v>4245</v>
      </c>
      <c r="K79" s="333" t="s">
        <v>1146</v>
      </c>
      <c r="L79" s="334">
        <v>0.1</v>
      </c>
    </row>
    <row r="80" spans="1:12">
      <c r="A80" s="457" t="s">
        <v>4248</v>
      </c>
      <c r="B80" s="457" t="s">
        <v>1119</v>
      </c>
      <c r="C80" s="463" t="s">
        <v>5924</v>
      </c>
      <c r="E80" s="457" t="s">
        <v>4248</v>
      </c>
      <c r="F80" s="457" t="s">
        <v>1119</v>
      </c>
      <c r="G80" s="466" t="s">
        <v>5924</v>
      </c>
      <c r="J80" s="333" t="s">
        <v>4246</v>
      </c>
      <c r="K80" s="333" t="s">
        <v>1126</v>
      </c>
      <c r="L80" s="334">
        <v>0</v>
      </c>
    </row>
    <row r="81" spans="1:12">
      <c r="A81" s="457" t="s">
        <v>4249</v>
      </c>
      <c r="B81" s="457" t="s">
        <v>1113</v>
      </c>
      <c r="C81" s="463" t="s">
        <v>5922</v>
      </c>
      <c r="E81" s="457" t="s">
        <v>4249</v>
      </c>
      <c r="F81" s="457" t="s">
        <v>1113</v>
      </c>
      <c r="G81" s="466" t="s">
        <v>5922</v>
      </c>
      <c r="J81" s="333" t="s">
        <v>4247</v>
      </c>
      <c r="K81" s="333" t="s">
        <v>452</v>
      </c>
      <c r="L81" s="334">
        <v>0.1</v>
      </c>
    </row>
    <row r="82" spans="1:12">
      <c r="A82" s="457" t="s">
        <v>4250</v>
      </c>
      <c r="B82" s="457" t="s">
        <v>211</v>
      </c>
      <c r="C82" s="463" t="s">
        <v>5921</v>
      </c>
      <c r="E82" s="457" t="s">
        <v>4250</v>
      </c>
      <c r="F82" s="457" t="s">
        <v>211</v>
      </c>
      <c r="G82" s="466" t="s">
        <v>5921</v>
      </c>
      <c r="J82" s="333" t="s">
        <v>4248</v>
      </c>
      <c r="K82" s="333" t="s">
        <v>1119</v>
      </c>
      <c r="L82" s="334">
        <v>0.05</v>
      </c>
    </row>
    <row r="83" spans="1:12">
      <c r="A83" s="457" t="s">
        <v>4251</v>
      </c>
      <c r="B83" s="457" t="s">
        <v>1098</v>
      </c>
      <c r="C83" s="463" t="s">
        <v>5924</v>
      </c>
      <c r="E83" s="457" t="s">
        <v>4251</v>
      </c>
      <c r="F83" s="457" t="s">
        <v>1098</v>
      </c>
      <c r="G83" s="466" t="s">
        <v>5924</v>
      </c>
      <c r="J83" s="333" t="s">
        <v>4249</v>
      </c>
      <c r="K83" s="333" t="s">
        <v>1113</v>
      </c>
      <c r="L83" s="334">
        <v>0</v>
      </c>
    </row>
    <row r="84" spans="1:12">
      <c r="A84" s="457" t="s">
        <v>4252</v>
      </c>
      <c r="B84" s="457" t="s">
        <v>1094</v>
      </c>
      <c r="C84" s="463" t="s">
        <v>5921</v>
      </c>
      <c r="E84" s="457" t="s">
        <v>4252</v>
      </c>
      <c r="F84" s="457" t="s">
        <v>1094</v>
      </c>
      <c r="G84" s="466" t="s">
        <v>5921</v>
      </c>
      <c r="J84" s="333" t="s">
        <v>4250</v>
      </c>
      <c r="K84" s="333" t="s">
        <v>211</v>
      </c>
      <c r="L84" s="334">
        <v>0.2</v>
      </c>
    </row>
    <row r="85" spans="1:12">
      <c r="A85" s="457" t="s">
        <v>4253</v>
      </c>
      <c r="B85" s="457" t="s">
        <v>1091</v>
      </c>
      <c r="C85" s="463" t="s">
        <v>5921</v>
      </c>
      <c r="E85" s="457" t="s">
        <v>4253</v>
      </c>
      <c r="F85" s="457" t="s">
        <v>1091</v>
      </c>
      <c r="G85" s="466" t="s">
        <v>5922</v>
      </c>
      <c r="J85" s="333" t="s">
        <v>4251</v>
      </c>
      <c r="K85" s="333" t="s">
        <v>1098</v>
      </c>
      <c r="L85" s="334">
        <v>0.05</v>
      </c>
    </row>
    <row r="86" spans="1:12">
      <c r="A86" s="457" t="s">
        <v>4254</v>
      </c>
      <c r="B86" s="457" t="s">
        <v>1088</v>
      </c>
      <c r="C86" s="463" t="s">
        <v>5923</v>
      </c>
      <c r="E86" s="457" t="s">
        <v>4254</v>
      </c>
      <c r="F86" s="457" t="s">
        <v>1088</v>
      </c>
      <c r="G86" s="466" t="s">
        <v>5924</v>
      </c>
      <c r="J86" s="333" t="s">
        <v>4252</v>
      </c>
      <c r="K86" s="333" t="s">
        <v>1094</v>
      </c>
      <c r="L86" s="334">
        <v>0.2</v>
      </c>
    </row>
    <row r="87" spans="1:12">
      <c r="A87" s="457" t="s">
        <v>4255</v>
      </c>
      <c r="B87" s="457" t="s">
        <v>1080</v>
      </c>
      <c r="C87" s="463" t="s">
        <v>5926</v>
      </c>
      <c r="E87" s="457" t="s">
        <v>4255</v>
      </c>
      <c r="F87" s="457" t="s">
        <v>1080</v>
      </c>
      <c r="G87" s="466" t="s">
        <v>5926</v>
      </c>
      <c r="J87" s="333" t="s">
        <v>4253</v>
      </c>
      <c r="K87" s="333" t="s">
        <v>1091</v>
      </c>
      <c r="L87" s="334">
        <v>0</v>
      </c>
    </row>
    <row r="88" spans="1:12">
      <c r="A88" s="457" t="s">
        <v>4256</v>
      </c>
      <c r="B88" s="457" t="s">
        <v>1076</v>
      </c>
      <c r="C88" s="463" t="s">
        <v>5923</v>
      </c>
      <c r="E88" s="457" t="s">
        <v>4256</v>
      </c>
      <c r="F88" s="457" t="s">
        <v>1076</v>
      </c>
      <c r="G88" s="466" t="s">
        <v>5923</v>
      </c>
      <c r="J88" s="333" t="s">
        <v>4254</v>
      </c>
      <c r="K88" s="333" t="s">
        <v>1088</v>
      </c>
      <c r="L88" s="334">
        <v>0.1</v>
      </c>
    </row>
    <row r="89" spans="1:12">
      <c r="A89" s="457" t="s">
        <v>4257</v>
      </c>
      <c r="B89" s="457" t="s">
        <v>1072</v>
      </c>
      <c r="C89" s="463" t="s">
        <v>5924</v>
      </c>
      <c r="E89" s="457" t="s">
        <v>4257</v>
      </c>
      <c r="F89" s="457" t="s">
        <v>1072</v>
      </c>
      <c r="G89" s="466" t="s">
        <v>5924</v>
      </c>
      <c r="J89" s="333" t="s">
        <v>4255</v>
      </c>
      <c r="K89" s="333" t="s">
        <v>1080</v>
      </c>
      <c r="L89" s="334">
        <v>0.25</v>
      </c>
    </row>
    <row r="90" spans="1:12">
      <c r="A90" s="457" t="s">
        <v>4258</v>
      </c>
      <c r="B90" s="457" t="s">
        <v>1068</v>
      </c>
      <c r="C90" s="463" t="s">
        <v>5921</v>
      </c>
      <c r="E90" s="457" t="s">
        <v>4258</v>
      </c>
      <c r="F90" s="457" t="s">
        <v>1068</v>
      </c>
      <c r="G90" s="466" t="s">
        <v>5921</v>
      </c>
      <c r="J90" s="333" t="s">
        <v>4256</v>
      </c>
      <c r="K90" s="333" t="s">
        <v>1076</v>
      </c>
      <c r="L90" s="334">
        <v>0.15</v>
      </c>
    </row>
    <row r="91" spans="1:12">
      <c r="A91" s="457" t="s">
        <v>4259</v>
      </c>
      <c r="B91" s="457" t="s">
        <v>1064</v>
      </c>
      <c r="C91" s="463" t="s">
        <v>5921</v>
      </c>
      <c r="E91" s="457" t="s">
        <v>4259</v>
      </c>
      <c r="F91" s="457" t="s">
        <v>1064</v>
      </c>
      <c r="G91" s="466" t="s">
        <v>5921</v>
      </c>
      <c r="J91" s="333" t="s">
        <v>4257</v>
      </c>
      <c r="K91" s="333" t="s">
        <v>1072</v>
      </c>
      <c r="L91" s="334">
        <v>0.05</v>
      </c>
    </row>
    <row r="92" spans="1:12">
      <c r="A92" s="457" t="s">
        <v>4260</v>
      </c>
      <c r="B92" s="457" t="s">
        <v>1057</v>
      </c>
      <c r="C92" s="463" t="s">
        <v>5923</v>
      </c>
      <c r="E92" s="457" t="s">
        <v>4260</v>
      </c>
      <c r="F92" s="457" t="s">
        <v>1057</v>
      </c>
      <c r="G92" s="466" t="s">
        <v>5922</v>
      </c>
      <c r="J92" s="333" t="s">
        <v>4258</v>
      </c>
      <c r="K92" s="333" t="s">
        <v>1068</v>
      </c>
      <c r="L92" s="334">
        <v>0.2</v>
      </c>
    </row>
    <row r="93" spans="1:12">
      <c r="A93" s="457" t="s">
        <v>4261</v>
      </c>
      <c r="B93" s="457" t="s">
        <v>487</v>
      </c>
      <c r="C93" s="463" t="s">
        <v>5922</v>
      </c>
      <c r="E93" s="457" t="s">
        <v>4261</v>
      </c>
      <c r="F93" s="457" t="s">
        <v>487</v>
      </c>
      <c r="G93" s="466" t="s">
        <v>5922</v>
      </c>
      <c r="J93" s="333" t="s">
        <v>4259</v>
      </c>
      <c r="K93" s="333" t="s">
        <v>1064</v>
      </c>
      <c r="L93" s="334">
        <v>0.15</v>
      </c>
    </row>
    <row r="94" spans="1:12">
      <c r="A94" s="457" t="s">
        <v>4262</v>
      </c>
      <c r="B94" s="457" t="s">
        <v>1045</v>
      </c>
      <c r="C94" s="463" t="s">
        <v>5925</v>
      </c>
      <c r="E94" s="457" t="s">
        <v>4262</v>
      </c>
      <c r="F94" s="457" t="s">
        <v>1045</v>
      </c>
      <c r="G94" s="466" t="s">
        <v>5925</v>
      </c>
      <c r="J94" s="333" t="s">
        <v>4260</v>
      </c>
      <c r="K94" s="333" t="s">
        <v>1057</v>
      </c>
      <c r="L94" s="334">
        <v>0.15</v>
      </c>
    </row>
    <row r="95" spans="1:12">
      <c r="A95" s="457" t="s">
        <v>4263</v>
      </c>
      <c r="B95" s="457" t="s">
        <v>1038</v>
      </c>
      <c r="C95" s="463" t="s">
        <v>5926</v>
      </c>
      <c r="E95" s="457" t="s">
        <v>4263</v>
      </c>
      <c r="F95" s="457" t="s">
        <v>1038</v>
      </c>
      <c r="G95" s="466" t="s">
        <v>5926</v>
      </c>
      <c r="J95" s="333" t="s">
        <v>4261</v>
      </c>
      <c r="K95" s="333" t="s">
        <v>487</v>
      </c>
      <c r="L95" s="334">
        <v>0.15</v>
      </c>
    </row>
    <row r="96" spans="1:12">
      <c r="A96" s="457" t="s">
        <v>4264</v>
      </c>
      <c r="B96" s="457" t="s">
        <v>1035</v>
      </c>
      <c r="C96" s="463" t="s">
        <v>5921</v>
      </c>
      <c r="E96" s="457" t="s">
        <v>4264</v>
      </c>
      <c r="F96" s="457" t="s">
        <v>1035</v>
      </c>
      <c r="G96" s="466" t="s">
        <v>5921</v>
      </c>
      <c r="J96" s="333" t="s">
        <v>4262</v>
      </c>
      <c r="K96" s="333" t="s">
        <v>1045</v>
      </c>
      <c r="L96" s="334">
        <v>0</v>
      </c>
    </row>
    <row r="97" spans="1:12">
      <c r="A97" s="457" t="s">
        <v>4265</v>
      </c>
      <c r="B97" s="457" t="s">
        <v>1031</v>
      </c>
      <c r="C97" s="463" t="s">
        <v>5921</v>
      </c>
      <c r="E97" s="457" t="s">
        <v>4265</v>
      </c>
      <c r="F97" s="457" t="s">
        <v>1031</v>
      </c>
      <c r="G97" s="466" t="s">
        <v>5921</v>
      </c>
      <c r="J97" s="333" t="s">
        <v>4263</v>
      </c>
      <c r="K97" s="333" t="s">
        <v>1038</v>
      </c>
      <c r="L97" s="334">
        <v>0.25</v>
      </c>
    </row>
    <row r="98" spans="1:12">
      <c r="A98" s="457" t="s">
        <v>4266</v>
      </c>
      <c r="B98" s="457" t="s">
        <v>1027</v>
      </c>
      <c r="C98" s="463" t="s">
        <v>5923</v>
      </c>
      <c r="E98" s="457" t="s">
        <v>4266</v>
      </c>
      <c r="F98" s="457" t="s">
        <v>1027</v>
      </c>
      <c r="G98" s="466" t="s">
        <v>5925</v>
      </c>
      <c r="J98" s="333" t="s">
        <v>4264</v>
      </c>
      <c r="K98" s="333" t="s">
        <v>1035</v>
      </c>
      <c r="L98" s="334">
        <v>0.2</v>
      </c>
    </row>
    <row r="99" spans="1:12">
      <c r="A99" s="457" t="s">
        <v>4267</v>
      </c>
      <c r="B99" s="457" t="s">
        <v>1023</v>
      </c>
      <c r="C99" s="463" t="s">
        <v>5921</v>
      </c>
      <c r="E99" s="457" t="s">
        <v>4267</v>
      </c>
      <c r="F99" s="457" t="s">
        <v>1023</v>
      </c>
      <c r="G99" s="466" t="s">
        <v>5921</v>
      </c>
      <c r="J99" s="333" t="s">
        <v>4265</v>
      </c>
      <c r="K99" s="333" t="s">
        <v>1031</v>
      </c>
      <c r="L99" s="334">
        <v>0.2</v>
      </c>
    </row>
    <row r="100" spans="1:12">
      <c r="A100" s="457" t="s">
        <v>4268</v>
      </c>
      <c r="B100" s="457" t="s">
        <v>1020</v>
      </c>
      <c r="C100" s="463" t="s">
        <v>5922</v>
      </c>
      <c r="E100" s="457" t="s">
        <v>4268</v>
      </c>
      <c r="F100" s="457" t="s">
        <v>1020</v>
      </c>
      <c r="G100" s="466" t="s">
        <v>5921</v>
      </c>
      <c r="J100" s="333" t="s">
        <v>4266</v>
      </c>
      <c r="K100" s="333" t="s">
        <v>1027</v>
      </c>
      <c r="L100" s="334">
        <v>0.15</v>
      </c>
    </row>
    <row r="101" spans="1:12">
      <c r="A101" s="457" t="s">
        <v>4269</v>
      </c>
      <c r="B101" s="457" t="s">
        <v>869</v>
      </c>
      <c r="C101" s="463" t="s">
        <v>5924</v>
      </c>
      <c r="E101" s="457" t="s">
        <v>4269</v>
      </c>
      <c r="F101" s="457" t="s">
        <v>869</v>
      </c>
      <c r="G101" s="466" t="s">
        <v>5924</v>
      </c>
      <c r="J101" s="333" t="s">
        <v>4267</v>
      </c>
      <c r="K101" s="333" t="s">
        <v>1023</v>
      </c>
      <c r="L101" s="334">
        <v>0.2</v>
      </c>
    </row>
    <row r="102" spans="1:12">
      <c r="A102" s="457" t="s">
        <v>4270</v>
      </c>
      <c r="B102" s="457" t="s">
        <v>1014</v>
      </c>
      <c r="C102" s="463" t="s">
        <v>5922</v>
      </c>
      <c r="E102" s="457" t="s">
        <v>4270</v>
      </c>
      <c r="F102" s="457" t="s">
        <v>1014</v>
      </c>
      <c r="G102" s="466" t="s">
        <v>5923</v>
      </c>
      <c r="J102" s="333" t="s">
        <v>4268</v>
      </c>
      <c r="K102" s="333" t="s">
        <v>1020</v>
      </c>
      <c r="L102" s="334">
        <v>0</v>
      </c>
    </row>
    <row r="103" spans="1:12">
      <c r="A103" s="457" t="s">
        <v>4271</v>
      </c>
      <c r="B103" s="457" t="s">
        <v>1007</v>
      </c>
      <c r="C103" s="463" t="s">
        <v>5923</v>
      </c>
      <c r="E103" s="457" t="s">
        <v>4271</v>
      </c>
      <c r="F103" s="457" t="s">
        <v>1007</v>
      </c>
      <c r="G103" s="466" t="s">
        <v>5923</v>
      </c>
      <c r="J103" s="333" t="s">
        <v>4269</v>
      </c>
      <c r="K103" s="333" t="s">
        <v>869</v>
      </c>
      <c r="L103" s="334">
        <v>0.05</v>
      </c>
    </row>
    <row r="104" spans="1:12">
      <c r="A104" s="457" t="s">
        <v>4272</v>
      </c>
      <c r="B104" s="457" t="s">
        <v>1004</v>
      </c>
      <c r="C104" s="463" t="s">
        <v>5923</v>
      </c>
      <c r="E104" s="457" t="s">
        <v>4272</v>
      </c>
      <c r="F104" s="457" t="s">
        <v>1004</v>
      </c>
      <c r="G104" s="466" t="s">
        <v>5923</v>
      </c>
      <c r="J104" s="333" t="s">
        <v>4270</v>
      </c>
      <c r="K104" s="333" t="s">
        <v>1014</v>
      </c>
      <c r="L104" s="334">
        <v>0</v>
      </c>
    </row>
    <row r="105" spans="1:12">
      <c r="A105" s="457" t="s">
        <v>4273</v>
      </c>
      <c r="B105" s="457" t="s">
        <v>995</v>
      </c>
      <c r="C105" s="463" t="s">
        <v>5921</v>
      </c>
      <c r="E105" s="457" t="s">
        <v>4273</v>
      </c>
      <c r="F105" s="457" t="s">
        <v>995</v>
      </c>
      <c r="G105" s="466" t="s">
        <v>5921</v>
      </c>
      <c r="J105" s="333" t="s">
        <v>4271</v>
      </c>
      <c r="K105" s="333" t="s">
        <v>1007</v>
      </c>
      <c r="L105" s="334">
        <v>0.1</v>
      </c>
    </row>
    <row r="106" spans="1:12">
      <c r="A106" s="457" t="s">
        <v>4274</v>
      </c>
      <c r="B106" s="457" t="s">
        <v>991</v>
      </c>
      <c r="C106" s="463" t="s">
        <v>5921</v>
      </c>
      <c r="E106" s="457" t="s">
        <v>4274</v>
      </c>
      <c r="F106" s="457" t="s">
        <v>991</v>
      </c>
      <c r="G106" s="466" t="s">
        <v>5921</v>
      </c>
      <c r="J106" s="333" t="s">
        <v>4272</v>
      </c>
      <c r="K106" s="333" t="s">
        <v>1004</v>
      </c>
      <c r="L106" s="334">
        <v>0.1</v>
      </c>
    </row>
    <row r="107" spans="1:12">
      <c r="A107" s="457" t="s">
        <v>4275</v>
      </c>
      <c r="B107" s="457" t="s">
        <v>986</v>
      </c>
      <c r="C107" s="463" t="s">
        <v>5922</v>
      </c>
      <c r="E107" s="457" t="s">
        <v>4275</v>
      </c>
      <c r="F107" s="457" t="s">
        <v>986</v>
      </c>
      <c r="G107" s="466" t="s">
        <v>5922</v>
      </c>
      <c r="J107" s="333" t="s">
        <v>4273</v>
      </c>
      <c r="K107" s="333" t="s">
        <v>995</v>
      </c>
      <c r="L107" s="334">
        <v>0.2</v>
      </c>
    </row>
    <row r="108" spans="1:12">
      <c r="A108" s="457" t="s">
        <v>4276</v>
      </c>
      <c r="B108" s="457" t="s">
        <v>983</v>
      </c>
      <c r="C108" s="463" t="s">
        <v>5921</v>
      </c>
      <c r="E108" s="457" t="s">
        <v>4276</v>
      </c>
      <c r="F108" s="457" t="s">
        <v>983</v>
      </c>
      <c r="G108" s="466" t="s">
        <v>5921</v>
      </c>
      <c r="J108" s="333" t="s">
        <v>4274</v>
      </c>
      <c r="K108" s="333" t="s">
        <v>991</v>
      </c>
      <c r="L108" s="334">
        <v>0.2</v>
      </c>
    </row>
    <row r="109" spans="1:12">
      <c r="A109" s="457" t="s">
        <v>4277</v>
      </c>
      <c r="B109" s="457" t="s">
        <v>980</v>
      </c>
      <c r="C109" s="463" t="s">
        <v>5924</v>
      </c>
      <c r="E109" s="457" t="s">
        <v>4277</v>
      </c>
      <c r="F109" s="457" t="s">
        <v>980</v>
      </c>
      <c r="G109" s="466" t="s">
        <v>5924</v>
      </c>
      <c r="J109" s="333" t="s">
        <v>4275</v>
      </c>
      <c r="K109" s="333" t="s">
        <v>986</v>
      </c>
      <c r="L109" s="334">
        <v>0.1</v>
      </c>
    </row>
    <row r="110" spans="1:12">
      <c r="A110" s="457" t="s">
        <v>4278</v>
      </c>
      <c r="B110" s="457" t="s">
        <v>853</v>
      </c>
      <c r="C110" s="463" t="s">
        <v>5921</v>
      </c>
      <c r="E110" s="457" t="s">
        <v>4278</v>
      </c>
      <c r="F110" s="457" t="s">
        <v>853</v>
      </c>
      <c r="G110" s="466" t="s">
        <v>5921</v>
      </c>
      <c r="J110" s="333" t="s">
        <v>4276</v>
      </c>
      <c r="K110" s="333" t="s">
        <v>983</v>
      </c>
      <c r="L110" s="334">
        <v>0.2</v>
      </c>
    </row>
    <row r="111" spans="1:12">
      <c r="A111" s="457" t="s">
        <v>4279</v>
      </c>
      <c r="B111" s="457" t="s">
        <v>961</v>
      </c>
      <c r="C111" s="463" t="s">
        <v>5923</v>
      </c>
      <c r="E111" s="457" t="s">
        <v>4279</v>
      </c>
      <c r="F111" s="457" t="s">
        <v>961</v>
      </c>
      <c r="G111" s="466" t="s">
        <v>5923</v>
      </c>
      <c r="J111" s="333" t="s">
        <v>4277</v>
      </c>
      <c r="K111" s="333" t="s">
        <v>980</v>
      </c>
      <c r="L111" s="334">
        <v>0.05</v>
      </c>
    </row>
    <row r="112" spans="1:12">
      <c r="A112" s="457" t="s">
        <v>4280</v>
      </c>
      <c r="B112" s="457" t="s">
        <v>954</v>
      </c>
      <c r="C112" s="463" t="s">
        <v>5923</v>
      </c>
      <c r="E112" s="457" t="s">
        <v>4280</v>
      </c>
      <c r="F112" s="457" t="s">
        <v>954</v>
      </c>
      <c r="G112" s="466" t="s">
        <v>5923</v>
      </c>
      <c r="J112" s="333" t="s">
        <v>4278</v>
      </c>
      <c r="K112" s="333" t="s">
        <v>853</v>
      </c>
      <c r="L112" s="334">
        <v>0.2</v>
      </c>
    </row>
    <row r="113" spans="1:12">
      <c r="A113" s="457" t="s">
        <v>4281</v>
      </c>
      <c r="B113" s="457" t="s">
        <v>951</v>
      </c>
      <c r="C113" s="463" t="s">
        <v>5925</v>
      </c>
      <c r="E113" s="457" t="s">
        <v>4281</v>
      </c>
      <c r="F113" s="457" t="s">
        <v>951</v>
      </c>
      <c r="G113" s="466" t="s">
        <v>5925</v>
      </c>
      <c r="J113" s="333" t="s">
        <v>4279</v>
      </c>
      <c r="K113" s="333" t="s">
        <v>961</v>
      </c>
      <c r="L113" s="334">
        <v>0.1</v>
      </c>
    </row>
    <row r="114" spans="1:12">
      <c r="A114" s="457" t="s">
        <v>4282</v>
      </c>
      <c r="B114" s="457" t="s">
        <v>948</v>
      </c>
      <c r="C114" s="463" t="s">
        <v>5921</v>
      </c>
      <c r="E114" s="457" t="s">
        <v>4282</v>
      </c>
      <c r="F114" s="457" t="s">
        <v>948</v>
      </c>
      <c r="G114" s="466" t="s">
        <v>5921</v>
      </c>
      <c r="J114" s="333" t="s">
        <v>4280</v>
      </c>
      <c r="K114" s="333" t="s">
        <v>954</v>
      </c>
      <c r="L114" s="334">
        <v>0.1</v>
      </c>
    </row>
    <row r="115" spans="1:12">
      <c r="A115" s="457" t="s">
        <v>4283</v>
      </c>
      <c r="B115" s="457" t="s">
        <v>944</v>
      </c>
      <c r="C115" s="463" t="s">
        <v>5923</v>
      </c>
      <c r="E115" s="457" t="s">
        <v>4283</v>
      </c>
      <c r="F115" s="457" t="s">
        <v>944</v>
      </c>
      <c r="G115" s="466" t="s">
        <v>5922</v>
      </c>
      <c r="J115" s="333" t="s">
        <v>4281</v>
      </c>
      <c r="K115" s="333" t="s">
        <v>951</v>
      </c>
      <c r="L115" s="334">
        <v>0</v>
      </c>
    </row>
    <row r="116" spans="1:12">
      <c r="A116" s="457" t="s">
        <v>4284</v>
      </c>
      <c r="B116" s="457" t="s">
        <v>926</v>
      </c>
      <c r="C116" s="463" t="s">
        <v>5921</v>
      </c>
      <c r="E116" s="457" t="s">
        <v>4284</v>
      </c>
      <c r="F116" s="457" t="s">
        <v>926</v>
      </c>
      <c r="G116" s="466" t="s">
        <v>5921</v>
      </c>
      <c r="J116" s="333" t="s">
        <v>4282</v>
      </c>
      <c r="K116" s="333" t="s">
        <v>948</v>
      </c>
      <c r="L116" s="334">
        <v>0.2</v>
      </c>
    </row>
    <row r="117" spans="1:12">
      <c r="A117" s="457" t="s">
        <v>4285</v>
      </c>
      <c r="B117" s="457" t="s">
        <v>583</v>
      </c>
      <c r="C117" s="463" t="s">
        <v>5923</v>
      </c>
      <c r="E117" s="457" t="s">
        <v>4285</v>
      </c>
      <c r="F117" s="457" t="s">
        <v>583</v>
      </c>
      <c r="G117" s="466" t="s">
        <v>5923</v>
      </c>
      <c r="J117" s="333" t="s">
        <v>4283</v>
      </c>
      <c r="K117" s="333" t="s">
        <v>944</v>
      </c>
      <c r="L117" s="334">
        <v>0.1</v>
      </c>
    </row>
    <row r="118" spans="1:12">
      <c r="A118" s="457" t="s">
        <v>4286</v>
      </c>
      <c r="B118" s="457" t="s">
        <v>922</v>
      </c>
      <c r="C118" s="463" t="s">
        <v>5922</v>
      </c>
      <c r="E118" s="457" t="s">
        <v>4286</v>
      </c>
      <c r="F118" s="457" t="s">
        <v>922</v>
      </c>
      <c r="G118" s="466" t="s">
        <v>5921</v>
      </c>
      <c r="J118" s="333" t="s">
        <v>4284</v>
      </c>
      <c r="K118" s="333" t="s">
        <v>926</v>
      </c>
      <c r="L118" s="334">
        <v>0.2</v>
      </c>
    </row>
    <row r="119" spans="1:12">
      <c r="A119" s="457" t="s">
        <v>4287</v>
      </c>
      <c r="B119" s="457" t="s">
        <v>917</v>
      </c>
      <c r="C119" s="463" t="s">
        <v>5924</v>
      </c>
      <c r="E119" s="457" t="s">
        <v>4287</v>
      </c>
      <c r="F119" s="457" t="s">
        <v>917</v>
      </c>
      <c r="G119" s="466" t="s">
        <v>5923</v>
      </c>
      <c r="J119" s="333" t="s">
        <v>4285</v>
      </c>
      <c r="K119" s="333" t="s">
        <v>583</v>
      </c>
      <c r="L119" s="334">
        <v>0</v>
      </c>
    </row>
    <row r="120" spans="1:12">
      <c r="A120" s="457" t="s">
        <v>4288</v>
      </c>
      <c r="B120" s="457" t="s">
        <v>913</v>
      </c>
      <c r="C120" s="463" t="s">
        <v>5921</v>
      </c>
      <c r="E120" s="457" t="s">
        <v>4288</v>
      </c>
      <c r="F120" s="457" t="s">
        <v>913</v>
      </c>
      <c r="G120" s="466" t="s">
        <v>5921</v>
      </c>
      <c r="J120" s="333" t="s">
        <v>4286</v>
      </c>
      <c r="K120" s="333" t="s">
        <v>922</v>
      </c>
      <c r="L120" s="334">
        <v>0.2</v>
      </c>
    </row>
    <row r="121" spans="1:12">
      <c r="A121" s="457" t="s">
        <v>4289</v>
      </c>
      <c r="B121" s="457" t="s">
        <v>909</v>
      </c>
      <c r="C121" s="463" t="s">
        <v>5924</v>
      </c>
      <c r="E121" s="457" t="s">
        <v>4289</v>
      </c>
      <c r="F121" s="457" t="s">
        <v>909</v>
      </c>
      <c r="G121" s="466" t="s">
        <v>5923</v>
      </c>
      <c r="J121" s="333" t="s">
        <v>4287</v>
      </c>
      <c r="K121" s="333" t="s">
        <v>917</v>
      </c>
      <c r="L121" s="334">
        <v>0.1</v>
      </c>
    </row>
    <row r="122" spans="1:12">
      <c r="A122" s="457" t="s">
        <v>4290</v>
      </c>
      <c r="B122" s="457" t="s">
        <v>905</v>
      </c>
      <c r="C122" s="463" t="s">
        <v>5923</v>
      </c>
      <c r="E122" s="457" t="s">
        <v>4290</v>
      </c>
      <c r="F122" s="457" t="s">
        <v>905</v>
      </c>
      <c r="G122" s="466" t="s">
        <v>5921</v>
      </c>
      <c r="J122" s="333" t="s">
        <v>4288</v>
      </c>
      <c r="K122" s="333" t="s">
        <v>913</v>
      </c>
      <c r="L122" s="334">
        <v>0.2</v>
      </c>
    </row>
    <row r="123" spans="1:12">
      <c r="A123" s="457" t="s">
        <v>4291</v>
      </c>
      <c r="B123" s="457" t="s">
        <v>897</v>
      </c>
      <c r="C123" s="463" t="s">
        <v>5921</v>
      </c>
      <c r="E123" s="457" t="s">
        <v>4291</v>
      </c>
      <c r="F123" s="457" t="s">
        <v>897</v>
      </c>
      <c r="G123" s="466" t="s">
        <v>5921</v>
      </c>
      <c r="J123" s="333" t="s">
        <v>4289</v>
      </c>
      <c r="K123" s="333" t="s">
        <v>909</v>
      </c>
      <c r="L123" s="334">
        <v>0.1</v>
      </c>
    </row>
    <row r="124" spans="1:12">
      <c r="A124" s="457" t="s">
        <v>4292</v>
      </c>
      <c r="B124" s="457" t="s">
        <v>893</v>
      </c>
      <c r="C124" s="463" t="s">
        <v>5921</v>
      </c>
      <c r="E124" s="457" t="s">
        <v>4292</v>
      </c>
      <c r="F124" s="457" t="s">
        <v>893</v>
      </c>
      <c r="G124" s="466" t="s">
        <v>5921</v>
      </c>
      <c r="J124" s="333" t="s">
        <v>4290</v>
      </c>
      <c r="K124" s="333" t="s">
        <v>905</v>
      </c>
      <c r="L124" s="334">
        <v>0.15</v>
      </c>
    </row>
    <row r="125" spans="1:12">
      <c r="A125" s="457" t="s">
        <v>4293</v>
      </c>
      <c r="B125" s="457" t="s">
        <v>766</v>
      </c>
      <c r="C125" s="463" t="s">
        <v>5925</v>
      </c>
      <c r="E125" s="457" t="s">
        <v>4293</v>
      </c>
      <c r="F125" s="457" t="s">
        <v>766</v>
      </c>
      <c r="G125" s="466" t="s">
        <v>5925</v>
      </c>
      <c r="J125" s="333" t="s">
        <v>4291</v>
      </c>
      <c r="K125" s="333" t="s">
        <v>897</v>
      </c>
      <c r="L125" s="334">
        <v>0.2</v>
      </c>
    </row>
    <row r="126" spans="1:12">
      <c r="A126" s="457" t="s">
        <v>4294</v>
      </c>
      <c r="B126" s="457" t="s">
        <v>888</v>
      </c>
      <c r="C126" s="463" t="s">
        <v>5921</v>
      </c>
      <c r="E126" s="457" t="s">
        <v>4294</v>
      </c>
      <c r="F126" s="457" t="s">
        <v>888</v>
      </c>
      <c r="G126" s="466" t="s">
        <v>5922</v>
      </c>
      <c r="J126" s="333" t="s">
        <v>4292</v>
      </c>
      <c r="K126" s="333" t="s">
        <v>893</v>
      </c>
      <c r="L126" s="334">
        <v>0.2</v>
      </c>
    </row>
    <row r="127" spans="1:12">
      <c r="A127" s="457" t="s">
        <v>4295</v>
      </c>
      <c r="B127" s="457" t="s">
        <v>884</v>
      </c>
      <c r="C127" s="463" t="s">
        <v>5922</v>
      </c>
      <c r="E127" s="457" t="s">
        <v>4295</v>
      </c>
      <c r="F127" s="457" t="s">
        <v>884</v>
      </c>
      <c r="G127" s="466" t="s">
        <v>5922</v>
      </c>
      <c r="J127" s="333" t="s">
        <v>4293</v>
      </c>
      <c r="K127" s="333" t="s">
        <v>766</v>
      </c>
      <c r="L127" s="334">
        <v>0</v>
      </c>
    </row>
    <row r="128" spans="1:12">
      <c r="A128" s="457" t="s">
        <v>4296</v>
      </c>
      <c r="B128" s="457" t="s">
        <v>879</v>
      </c>
      <c r="C128" s="463" t="s">
        <v>5922</v>
      </c>
      <c r="E128" s="457" t="s">
        <v>4296</v>
      </c>
      <c r="F128" s="457" t="s">
        <v>879</v>
      </c>
      <c r="G128" s="466" t="s">
        <v>5922</v>
      </c>
      <c r="J128" s="333" t="s">
        <v>4294</v>
      </c>
      <c r="K128" s="333" t="s">
        <v>888</v>
      </c>
      <c r="L128" s="334">
        <v>0.15</v>
      </c>
    </row>
    <row r="129" spans="1:12">
      <c r="A129" s="457" t="s">
        <v>4297</v>
      </c>
      <c r="B129" s="457" t="s">
        <v>874</v>
      </c>
      <c r="C129" s="463" t="s">
        <v>5923</v>
      </c>
      <c r="E129" s="457" t="s">
        <v>4297</v>
      </c>
      <c r="F129" s="457" t="s">
        <v>874</v>
      </c>
      <c r="G129" s="466" t="s">
        <v>5923</v>
      </c>
      <c r="J129" s="333" t="s">
        <v>4295</v>
      </c>
      <c r="K129" s="333" t="s">
        <v>884</v>
      </c>
      <c r="L129" s="334">
        <v>0.15</v>
      </c>
    </row>
    <row r="130" spans="1:12">
      <c r="A130" s="457" t="s">
        <v>4298</v>
      </c>
      <c r="B130" s="457" t="s">
        <v>863</v>
      </c>
      <c r="C130" s="463" t="s">
        <v>5921</v>
      </c>
      <c r="E130" s="457" t="s">
        <v>4298</v>
      </c>
      <c r="F130" s="457" t="s">
        <v>863</v>
      </c>
      <c r="G130" s="466" t="s">
        <v>5921</v>
      </c>
      <c r="J130" s="333" t="s">
        <v>4296</v>
      </c>
      <c r="K130" s="333" t="s">
        <v>879</v>
      </c>
      <c r="L130" s="334">
        <v>0.15</v>
      </c>
    </row>
    <row r="131" spans="1:12">
      <c r="A131" s="457" t="s">
        <v>4299</v>
      </c>
      <c r="B131" s="457" t="s">
        <v>849</v>
      </c>
      <c r="C131" s="463" t="s">
        <v>5922</v>
      </c>
      <c r="E131" s="457" t="s">
        <v>4299</v>
      </c>
      <c r="F131" s="457" t="s">
        <v>849</v>
      </c>
      <c r="G131" s="466" t="s">
        <v>5922</v>
      </c>
      <c r="J131" s="333" t="s">
        <v>4297</v>
      </c>
      <c r="K131" s="333" t="s">
        <v>874</v>
      </c>
      <c r="L131" s="334">
        <v>0.1</v>
      </c>
    </row>
    <row r="132" spans="1:12">
      <c r="A132" s="457" t="s">
        <v>4300</v>
      </c>
      <c r="B132" s="457" t="s">
        <v>845</v>
      </c>
      <c r="C132" s="463" t="s">
        <v>5921</v>
      </c>
      <c r="E132" s="457" t="s">
        <v>4300</v>
      </c>
      <c r="F132" s="457" t="s">
        <v>845</v>
      </c>
      <c r="G132" s="466" t="s">
        <v>5921</v>
      </c>
      <c r="J132" s="333" t="s">
        <v>4298</v>
      </c>
      <c r="K132" s="333" t="s">
        <v>863</v>
      </c>
      <c r="L132" s="334">
        <v>0.2</v>
      </c>
    </row>
    <row r="133" spans="1:12">
      <c r="A133" s="457" t="s">
        <v>4301</v>
      </c>
      <c r="B133" s="457" t="s">
        <v>828</v>
      </c>
      <c r="C133" s="463" t="s">
        <v>5923</v>
      </c>
      <c r="E133" s="457" t="s">
        <v>4301</v>
      </c>
      <c r="F133" s="457" t="s">
        <v>828</v>
      </c>
      <c r="G133" s="466" t="s">
        <v>5923</v>
      </c>
      <c r="J133" s="333" t="s">
        <v>4299</v>
      </c>
      <c r="K133" s="333" t="s">
        <v>849</v>
      </c>
      <c r="L133" s="334">
        <v>0</v>
      </c>
    </row>
    <row r="134" spans="1:12">
      <c r="A134" s="457" t="s">
        <v>4302</v>
      </c>
      <c r="B134" s="457" t="s">
        <v>822</v>
      </c>
      <c r="C134" s="463" t="s">
        <v>5924</v>
      </c>
      <c r="E134" s="457" t="s">
        <v>4302</v>
      </c>
      <c r="F134" s="457" t="s">
        <v>822</v>
      </c>
      <c r="G134" s="466" t="s">
        <v>5924</v>
      </c>
      <c r="J134" s="333" t="s">
        <v>4300</v>
      </c>
      <c r="K134" s="333" t="s">
        <v>845</v>
      </c>
      <c r="L134" s="334">
        <v>0.2</v>
      </c>
    </row>
    <row r="135" spans="1:12">
      <c r="A135" s="457" t="s">
        <v>4303</v>
      </c>
      <c r="B135" s="457" t="s">
        <v>813</v>
      </c>
      <c r="C135" s="463" t="s">
        <v>5926</v>
      </c>
      <c r="E135" s="457" t="s">
        <v>4303</v>
      </c>
      <c r="F135" s="457" t="s">
        <v>813</v>
      </c>
      <c r="G135" s="466" t="s">
        <v>5926</v>
      </c>
      <c r="J135" s="333" t="s">
        <v>4301</v>
      </c>
      <c r="K135" s="333" t="s">
        <v>828</v>
      </c>
      <c r="L135" s="334">
        <v>0.1</v>
      </c>
    </row>
    <row r="136" spans="1:12">
      <c r="A136" s="457" t="s">
        <v>4304</v>
      </c>
      <c r="B136" s="457" t="s">
        <v>588</v>
      </c>
      <c r="C136" s="463" t="s">
        <v>5923</v>
      </c>
      <c r="E136" s="457" t="s">
        <v>4304</v>
      </c>
      <c r="F136" s="457" t="s">
        <v>588</v>
      </c>
      <c r="G136" s="466" t="s">
        <v>5923</v>
      </c>
      <c r="J136" s="333" t="s">
        <v>4302</v>
      </c>
      <c r="K136" s="333" t="s">
        <v>822</v>
      </c>
      <c r="L136" s="334">
        <v>0.05</v>
      </c>
    </row>
    <row r="137" spans="1:12">
      <c r="A137" s="457" t="s">
        <v>4305</v>
      </c>
      <c r="B137" s="457" t="s">
        <v>805</v>
      </c>
      <c r="C137" s="463" t="s">
        <v>5924</v>
      </c>
      <c r="E137" s="457" t="s">
        <v>4305</v>
      </c>
      <c r="F137" s="457" t="s">
        <v>805</v>
      </c>
      <c r="G137" s="466" t="s">
        <v>5924</v>
      </c>
      <c r="J137" s="333" t="s">
        <v>4303</v>
      </c>
      <c r="K137" s="333" t="s">
        <v>813</v>
      </c>
      <c r="L137" s="334">
        <v>0.25</v>
      </c>
    </row>
    <row r="138" spans="1:12">
      <c r="A138" s="457" t="s">
        <v>4306</v>
      </c>
      <c r="B138" s="457" t="s">
        <v>798</v>
      </c>
      <c r="C138" s="463" t="s">
        <v>5923</v>
      </c>
      <c r="E138" s="457" t="s">
        <v>4306</v>
      </c>
      <c r="F138" s="457" t="s">
        <v>798</v>
      </c>
      <c r="G138" s="466" t="s">
        <v>5924</v>
      </c>
      <c r="J138" s="333" t="s">
        <v>4304</v>
      </c>
      <c r="K138" s="333" t="s">
        <v>588</v>
      </c>
      <c r="L138" s="334">
        <v>0.1</v>
      </c>
    </row>
    <row r="139" spans="1:12">
      <c r="A139" s="457" t="s">
        <v>4307</v>
      </c>
      <c r="B139" s="457" t="s">
        <v>742</v>
      </c>
      <c r="C139" s="463" t="s">
        <v>5921</v>
      </c>
      <c r="E139" s="457" t="s">
        <v>4307</v>
      </c>
      <c r="F139" s="457" t="s">
        <v>742</v>
      </c>
      <c r="G139" s="466" t="s">
        <v>5921</v>
      </c>
      <c r="J139" s="333" t="s">
        <v>4305</v>
      </c>
      <c r="K139" s="333" t="s">
        <v>805</v>
      </c>
      <c r="L139" s="334">
        <v>0.05</v>
      </c>
    </row>
    <row r="140" spans="1:12">
      <c r="A140" s="457" t="s">
        <v>4308</v>
      </c>
      <c r="B140" s="457" t="s">
        <v>760</v>
      </c>
      <c r="C140" s="463" t="s">
        <v>5921</v>
      </c>
      <c r="E140" s="457" t="s">
        <v>4308</v>
      </c>
      <c r="F140" s="457" t="s">
        <v>760</v>
      </c>
      <c r="G140" s="466" t="s">
        <v>5921</v>
      </c>
      <c r="J140" s="333" t="s">
        <v>4306</v>
      </c>
      <c r="K140" s="333" t="s">
        <v>798</v>
      </c>
      <c r="L140" s="334">
        <v>0.05</v>
      </c>
    </row>
    <row r="141" spans="1:12">
      <c r="A141" s="457" t="s">
        <v>4309</v>
      </c>
      <c r="B141" s="457" t="s">
        <v>790</v>
      </c>
      <c r="C141" s="463" t="s">
        <v>5923</v>
      </c>
      <c r="E141" s="457" t="s">
        <v>4309</v>
      </c>
      <c r="F141" s="457" t="s">
        <v>790</v>
      </c>
      <c r="G141" s="466" t="s">
        <v>5923</v>
      </c>
      <c r="J141" s="333" t="s">
        <v>4307</v>
      </c>
      <c r="K141" s="333" t="s">
        <v>742</v>
      </c>
      <c r="L141" s="334">
        <v>0.2</v>
      </c>
    </row>
    <row r="142" spans="1:12">
      <c r="A142" s="457" t="s">
        <v>4310</v>
      </c>
      <c r="B142" s="457" t="s">
        <v>787</v>
      </c>
      <c r="C142" s="463" t="s">
        <v>5923</v>
      </c>
      <c r="E142" s="457" t="s">
        <v>4310</v>
      </c>
      <c r="F142" s="457" t="s">
        <v>787</v>
      </c>
      <c r="G142" s="466" t="s">
        <v>5923</v>
      </c>
      <c r="J142" s="333" t="s">
        <v>4308</v>
      </c>
      <c r="K142" s="333" t="s">
        <v>760</v>
      </c>
      <c r="L142" s="334">
        <v>0.2</v>
      </c>
    </row>
    <row r="143" spans="1:12">
      <c r="A143" s="457" t="s">
        <v>4311</v>
      </c>
      <c r="B143" s="457" t="s">
        <v>755</v>
      </c>
      <c r="C143" s="463" t="s">
        <v>5923</v>
      </c>
      <c r="E143" s="457" t="s">
        <v>4311</v>
      </c>
      <c r="F143" s="457" t="s">
        <v>755</v>
      </c>
      <c r="G143" s="466" t="s">
        <v>5922</v>
      </c>
      <c r="J143" s="333" t="s">
        <v>4309</v>
      </c>
      <c r="K143" s="333" t="s">
        <v>790</v>
      </c>
      <c r="L143" s="334">
        <v>0.1</v>
      </c>
    </row>
    <row r="144" spans="1:12">
      <c r="A144" s="457" t="s">
        <v>4312</v>
      </c>
      <c r="B144" s="457" t="s">
        <v>753</v>
      </c>
      <c r="C144" s="463" t="s">
        <v>5921</v>
      </c>
      <c r="E144" s="457" t="s">
        <v>4312</v>
      </c>
      <c r="F144" s="457" t="s">
        <v>753</v>
      </c>
      <c r="G144" s="466" t="s">
        <v>5921</v>
      </c>
      <c r="J144" s="333" t="s">
        <v>4310</v>
      </c>
      <c r="K144" s="333" t="s">
        <v>787</v>
      </c>
      <c r="L144" s="334">
        <v>0.1</v>
      </c>
    </row>
    <row r="145" spans="1:12">
      <c r="A145" s="457" t="s">
        <v>4313</v>
      </c>
      <c r="B145" s="457" t="s">
        <v>781</v>
      </c>
      <c r="C145" s="463" t="s">
        <v>5921</v>
      </c>
      <c r="E145" s="457" t="s">
        <v>4313</v>
      </c>
      <c r="F145" s="457" t="s">
        <v>781</v>
      </c>
      <c r="G145" s="466" t="s">
        <v>5921</v>
      </c>
      <c r="J145" s="333" t="s">
        <v>4311</v>
      </c>
      <c r="K145" s="333" t="s">
        <v>755</v>
      </c>
      <c r="L145" s="334">
        <v>0.15</v>
      </c>
    </row>
    <row r="146" spans="1:12">
      <c r="A146" s="457" t="s">
        <v>4314</v>
      </c>
      <c r="B146" s="457" t="s">
        <v>769</v>
      </c>
      <c r="C146" s="463" t="s">
        <v>5923</v>
      </c>
      <c r="E146" s="457" t="s">
        <v>4314</v>
      </c>
      <c r="F146" s="457" t="s">
        <v>769</v>
      </c>
      <c r="G146" s="466" t="s">
        <v>5923</v>
      </c>
      <c r="J146" s="333" t="s">
        <v>4312</v>
      </c>
      <c r="K146" s="333" t="s">
        <v>753</v>
      </c>
      <c r="L146" s="334">
        <v>0.2</v>
      </c>
    </row>
    <row r="147" spans="1:12">
      <c r="A147" s="457" t="s">
        <v>4315</v>
      </c>
      <c r="B147" s="457" t="s">
        <v>738</v>
      </c>
      <c r="C147" s="463" t="s">
        <v>5922</v>
      </c>
      <c r="E147" s="457" t="s">
        <v>4315</v>
      </c>
      <c r="F147" s="457" t="s">
        <v>738</v>
      </c>
      <c r="G147" s="466" t="s">
        <v>5922</v>
      </c>
      <c r="J147" s="333" t="s">
        <v>4313</v>
      </c>
      <c r="K147" s="333" t="s">
        <v>781</v>
      </c>
      <c r="L147" s="334">
        <v>0.2</v>
      </c>
    </row>
    <row r="148" spans="1:12">
      <c r="A148" s="457" t="s">
        <v>4316</v>
      </c>
      <c r="B148" s="457" t="s">
        <v>457</v>
      </c>
      <c r="C148" s="463" t="s">
        <v>5923</v>
      </c>
      <c r="E148" s="457" t="s">
        <v>4316</v>
      </c>
      <c r="F148" s="457" t="s">
        <v>457</v>
      </c>
      <c r="G148" s="466" t="s">
        <v>5923</v>
      </c>
      <c r="J148" s="333" t="s">
        <v>4314</v>
      </c>
      <c r="K148" s="333" t="s">
        <v>769</v>
      </c>
      <c r="L148" s="334">
        <v>0.1</v>
      </c>
    </row>
    <row r="149" spans="1:12">
      <c r="A149" s="457" t="s">
        <v>4317</v>
      </c>
      <c r="B149" s="457" t="s">
        <v>730</v>
      </c>
      <c r="C149" s="463" t="s">
        <v>5922</v>
      </c>
      <c r="E149" s="457" t="s">
        <v>4317</v>
      </c>
      <c r="F149" s="457" t="s">
        <v>730</v>
      </c>
      <c r="G149" s="466" t="s">
        <v>5922</v>
      </c>
      <c r="J149" s="333" t="s">
        <v>4315</v>
      </c>
      <c r="K149" s="333" t="s">
        <v>738</v>
      </c>
      <c r="L149" s="334">
        <v>0.15</v>
      </c>
    </row>
    <row r="150" spans="1:12">
      <c r="A150" s="457" t="s">
        <v>4318</v>
      </c>
      <c r="B150" s="457" t="s">
        <v>727</v>
      </c>
      <c r="C150" s="463" t="s">
        <v>5925</v>
      </c>
      <c r="E150" s="457" t="s">
        <v>4318</v>
      </c>
      <c r="F150" s="457" t="s">
        <v>727</v>
      </c>
      <c r="G150" s="466" t="s">
        <v>5925</v>
      </c>
      <c r="J150" s="333" t="s">
        <v>4316</v>
      </c>
      <c r="K150" s="333" t="s">
        <v>457</v>
      </c>
      <c r="L150" s="334">
        <v>0.05</v>
      </c>
    </row>
    <row r="151" spans="1:12">
      <c r="A151" s="457" t="s">
        <v>4319</v>
      </c>
      <c r="B151" s="457" t="s">
        <v>616</v>
      </c>
      <c r="C151" s="463" t="s">
        <v>5921</v>
      </c>
      <c r="E151" s="457" t="s">
        <v>4319</v>
      </c>
      <c r="F151" s="457" t="s">
        <v>616</v>
      </c>
      <c r="G151" s="466" t="s">
        <v>5921</v>
      </c>
      <c r="J151" s="333" t="s">
        <v>4317</v>
      </c>
      <c r="K151" s="333" t="s">
        <v>730</v>
      </c>
      <c r="L151" s="334">
        <v>0.2</v>
      </c>
    </row>
    <row r="152" spans="1:12">
      <c r="A152" s="457" t="s">
        <v>4320</v>
      </c>
      <c r="B152" s="457" t="s">
        <v>266</v>
      </c>
      <c r="C152" s="463" t="s">
        <v>5923</v>
      </c>
      <c r="E152" s="457" t="s">
        <v>4320</v>
      </c>
      <c r="F152" s="457" t="s">
        <v>266</v>
      </c>
      <c r="G152" s="466" t="s">
        <v>5923</v>
      </c>
      <c r="J152" s="333" t="s">
        <v>4318</v>
      </c>
      <c r="K152" s="333" t="s">
        <v>727</v>
      </c>
      <c r="L152" s="334">
        <v>0</v>
      </c>
    </row>
    <row r="153" spans="1:12">
      <c r="A153" s="457" t="s">
        <v>4321</v>
      </c>
      <c r="B153" s="457" t="s">
        <v>716</v>
      </c>
      <c r="C153" s="463" t="s">
        <v>5921</v>
      </c>
      <c r="E153" s="457" t="s">
        <v>4321</v>
      </c>
      <c r="F153" s="457" t="s">
        <v>716</v>
      </c>
      <c r="G153" s="466" t="s">
        <v>5921</v>
      </c>
      <c r="J153" s="333" t="s">
        <v>4319</v>
      </c>
      <c r="K153" s="333" t="s">
        <v>616</v>
      </c>
      <c r="L153" s="334">
        <v>0.2</v>
      </c>
    </row>
    <row r="154" spans="1:12">
      <c r="A154" s="457" t="s">
        <v>4322</v>
      </c>
      <c r="B154" s="457" t="s">
        <v>708</v>
      </c>
      <c r="C154" s="463" t="s">
        <v>5921</v>
      </c>
      <c r="E154" s="457" t="s">
        <v>4322</v>
      </c>
      <c r="F154" s="457" t="s">
        <v>708</v>
      </c>
      <c r="G154" s="466" t="s">
        <v>5921</v>
      </c>
      <c r="J154" s="333" t="s">
        <v>4320</v>
      </c>
      <c r="K154" s="333" t="s">
        <v>266</v>
      </c>
      <c r="L154" s="334">
        <v>0</v>
      </c>
    </row>
    <row r="155" spans="1:12">
      <c r="A155" s="457" t="s">
        <v>4323</v>
      </c>
      <c r="B155" s="457" t="s">
        <v>704</v>
      </c>
      <c r="C155" s="463" t="s">
        <v>5921</v>
      </c>
      <c r="E155" s="457" t="s">
        <v>4323</v>
      </c>
      <c r="F155" s="457" t="s">
        <v>704</v>
      </c>
      <c r="G155" s="466" t="s">
        <v>5921</v>
      </c>
      <c r="J155" s="333" t="s">
        <v>4321</v>
      </c>
      <c r="K155" s="333" t="s">
        <v>716</v>
      </c>
      <c r="L155" s="334">
        <v>0.2</v>
      </c>
    </row>
    <row r="156" spans="1:12">
      <c r="A156" s="457" t="s">
        <v>4324</v>
      </c>
      <c r="B156" s="457" t="s">
        <v>701</v>
      </c>
      <c r="C156" s="463" t="s">
        <v>5925</v>
      </c>
      <c r="E156" s="457" t="s">
        <v>4324</v>
      </c>
      <c r="F156" s="457" t="s">
        <v>701</v>
      </c>
      <c r="G156" s="466" t="s">
        <v>5922</v>
      </c>
      <c r="J156" s="333" t="s">
        <v>4322</v>
      </c>
      <c r="K156" s="333" t="s">
        <v>708</v>
      </c>
      <c r="L156" s="334">
        <v>0.2</v>
      </c>
    </row>
    <row r="157" spans="1:12">
      <c r="A157" s="457" t="s">
        <v>4325</v>
      </c>
      <c r="B157" s="457" t="s">
        <v>692</v>
      </c>
      <c r="C157" s="463" t="s">
        <v>5922</v>
      </c>
      <c r="E157" s="457" t="s">
        <v>4325</v>
      </c>
      <c r="F157" s="457" t="s">
        <v>692</v>
      </c>
      <c r="G157" s="466" t="s">
        <v>5922</v>
      </c>
      <c r="J157" s="333" t="s">
        <v>4323</v>
      </c>
      <c r="K157" s="333" t="s">
        <v>704</v>
      </c>
      <c r="L157" s="334">
        <v>0.2</v>
      </c>
    </row>
    <row r="158" spans="1:12">
      <c r="A158" s="457" t="s">
        <v>4326</v>
      </c>
      <c r="B158" s="457" t="s">
        <v>683</v>
      </c>
      <c r="C158" s="463" t="s">
        <v>5921</v>
      </c>
      <c r="E158" s="457" t="s">
        <v>4326</v>
      </c>
      <c r="F158" s="457" t="s">
        <v>683</v>
      </c>
      <c r="G158" s="466" t="s">
        <v>5921</v>
      </c>
      <c r="J158" s="333" t="s">
        <v>4324</v>
      </c>
      <c r="K158" s="333" t="s">
        <v>701</v>
      </c>
      <c r="L158" s="334">
        <v>0</v>
      </c>
    </row>
    <row r="159" spans="1:12">
      <c r="A159" s="457" t="s">
        <v>4327</v>
      </c>
      <c r="B159" s="457" t="s">
        <v>654</v>
      </c>
      <c r="C159" s="463" t="s">
        <v>5921</v>
      </c>
      <c r="E159" s="457" t="s">
        <v>4327</v>
      </c>
      <c r="F159" s="457" t="s">
        <v>654</v>
      </c>
      <c r="G159" s="466" t="s">
        <v>5921</v>
      </c>
      <c r="J159" s="333" t="s">
        <v>4325</v>
      </c>
      <c r="K159" s="333" t="s">
        <v>692</v>
      </c>
      <c r="L159" s="334">
        <v>0.15</v>
      </c>
    </row>
    <row r="160" spans="1:12">
      <c r="A160" s="457" t="s">
        <v>4328</v>
      </c>
      <c r="B160" s="457" t="s">
        <v>650</v>
      </c>
      <c r="C160" s="463" t="s">
        <v>5922</v>
      </c>
      <c r="E160" s="457" t="s">
        <v>4328</v>
      </c>
      <c r="F160" s="457" t="s">
        <v>650</v>
      </c>
      <c r="G160" s="466" t="s">
        <v>5922</v>
      </c>
      <c r="J160" s="333" t="s">
        <v>4326</v>
      </c>
      <c r="K160" s="333" t="s">
        <v>683</v>
      </c>
      <c r="L160" s="334">
        <v>0.2</v>
      </c>
    </row>
    <row r="161" spans="1:12">
      <c r="A161" s="457" t="s">
        <v>4329</v>
      </c>
      <c r="B161" s="457" t="s">
        <v>594</v>
      </c>
      <c r="C161" s="463" t="s">
        <v>5921</v>
      </c>
      <c r="E161" s="457" t="s">
        <v>4329</v>
      </c>
      <c r="F161" s="457" t="s">
        <v>594</v>
      </c>
      <c r="G161" s="466" t="s">
        <v>5922</v>
      </c>
      <c r="J161" s="333" t="s">
        <v>4327</v>
      </c>
      <c r="K161" s="333" t="s">
        <v>654</v>
      </c>
      <c r="L161" s="334">
        <v>0.2</v>
      </c>
    </row>
    <row r="162" spans="1:12">
      <c r="A162" s="457" t="s">
        <v>4330</v>
      </c>
      <c r="B162" s="457" t="s">
        <v>645</v>
      </c>
      <c r="C162" s="463" t="s">
        <v>5925</v>
      </c>
      <c r="E162" s="457" t="s">
        <v>4330</v>
      </c>
      <c r="F162" s="457" t="s">
        <v>645</v>
      </c>
      <c r="G162" s="466" t="s">
        <v>5925</v>
      </c>
      <c r="J162" s="333" t="s">
        <v>4328</v>
      </c>
      <c r="K162" s="333" t="s">
        <v>650</v>
      </c>
      <c r="L162" s="334">
        <v>0.15</v>
      </c>
    </row>
    <row r="163" spans="1:12">
      <c r="A163" s="457" t="s">
        <v>4331</v>
      </c>
      <c r="B163" s="457" t="s">
        <v>637</v>
      </c>
      <c r="C163" s="463" t="s">
        <v>5921</v>
      </c>
      <c r="E163" s="457" t="s">
        <v>4331</v>
      </c>
      <c r="F163" s="457" t="s">
        <v>637</v>
      </c>
      <c r="G163" s="466" t="s">
        <v>5922</v>
      </c>
      <c r="J163" s="333" t="s">
        <v>4329</v>
      </c>
      <c r="K163" s="333" t="s">
        <v>594</v>
      </c>
      <c r="L163" s="334">
        <v>0.15</v>
      </c>
    </row>
    <row r="164" spans="1:12">
      <c r="A164" s="457" t="s">
        <v>4332</v>
      </c>
      <c r="B164" s="457" t="s">
        <v>621</v>
      </c>
      <c r="C164" s="463" t="s">
        <v>5921</v>
      </c>
      <c r="E164" s="457" t="s">
        <v>4332</v>
      </c>
      <c r="F164" s="457" t="s">
        <v>621</v>
      </c>
      <c r="G164" s="466" t="s">
        <v>5921</v>
      </c>
      <c r="J164" s="333" t="s">
        <v>4330</v>
      </c>
      <c r="K164" s="333" t="s">
        <v>645</v>
      </c>
      <c r="L164" s="334">
        <v>0.15</v>
      </c>
    </row>
    <row r="165" spans="1:12">
      <c r="A165" s="457" t="s">
        <v>4333</v>
      </c>
      <c r="B165" s="457" t="s">
        <v>612</v>
      </c>
      <c r="C165" s="463" t="s">
        <v>5926</v>
      </c>
      <c r="E165" s="457" t="s">
        <v>4333</v>
      </c>
      <c r="F165" s="457" t="s">
        <v>612</v>
      </c>
      <c r="G165" s="466" t="s">
        <v>5926</v>
      </c>
      <c r="J165" s="333" t="s">
        <v>4331</v>
      </c>
      <c r="K165" s="333" t="s">
        <v>637</v>
      </c>
      <c r="L165" s="334">
        <v>0.2</v>
      </c>
    </row>
    <row r="166" spans="1:12">
      <c r="A166" s="457" t="s">
        <v>4334</v>
      </c>
      <c r="B166" s="457" t="s">
        <v>608</v>
      </c>
      <c r="C166" s="463" t="s">
        <v>5921</v>
      </c>
      <c r="E166" s="457" t="s">
        <v>4334</v>
      </c>
      <c r="F166" s="457" t="s">
        <v>608</v>
      </c>
      <c r="G166" s="466" t="s">
        <v>5921</v>
      </c>
      <c r="J166" s="333" t="s">
        <v>4332</v>
      </c>
      <c r="K166" s="333" t="s">
        <v>621</v>
      </c>
      <c r="L166" s="334">
        <v>0.2</v>
      </c>
    </row>
    <row r="167" spans="1:12">
      <c r="A167" s="457" t="s">
        <v>4335</v>
      </c>
      <c r="B167" s="457" t="s">
        <v>604</v>
      </c>
      <c r="C167" s="463" t="s">
        <v>5921</v>
      </c>
      <c r="E167" s="457" t="s">
        <v>4335</v>
      </c>
      <c r="F167" s="457" t="s">
        <v>604</v>
      </c>
      <c r="G167" s="466" t="s">
        <v>5921</v>
      </c>
      <c r="J167" s="333" t="s">
        <v>4333</v>
      </c>
      <c r="K167" s="333" t="s">
        <v>612</v>
      </c>
      <c r="L167" s="334">
        <v>0.25</v>
      </c>
    </row>
    <row r="168" spans="1:12">
      <c r="A168" s="457" t="s">
        <v>4336</v>
      </c>
      <c r="B168" s="457" t="s">
        <v>600</v>
      </c>
      <c r="C168" s="463" t="s">
        <v>5925</v>
      </c>
      <c r="E168" s="457" t="s">
        <v>4336</v>
      </c>
      <c r="F168" s="457" t="s">
        <v>600</v>
      </c>
      <c r="G168" s="466" t="s">
        <v>5925</v>
      </c>
      <c r="J168" s="333" t="s">
        <v>4334</v>
      </c>
      <c r="K168" s="333" t="s">
        <v>608</v>
      </c>
      <c r="L168" s="334">
        <v>0.1</v>
      </c>
    </row>
    <row r="169" spans="1:12">
      <c r="A169" s="457" t="s">
        <v>4337</v>
      </c>
      <c r="B169" s="457" t="s">
        <v>585</v>
      </c>
      <c r="C169" s="463" t="s">
        <v>5922</v>
      </c>
      <c r="E169" s="457" t="s">
        <v>4337</v>
      </c>
      <c r="F169" s="457" t="s">
        <v>585</v>
      </c>
      <c r="G169" s="466" t="s">
        <v>5922</v>
      </c>
      <c r="J169" s="333" t="s">
        <v>4335</v>
      </c>
      <c r="K169" s="333" t="s">
        <v>604</v>
      </c>
      <c r="L169" s="334">
        <v>0.2</v>
      </c>
    </row>
    <row r="170" spans="1:12">
      <c r="A170" s="457" t="s">
        <v>4338</v>
      </c>
      <c r="B170" s="457" t="s">
        <v>579</v>
      </c>
      <c r="C170" s="463" t="s">
        <v>5921</v>
      </c>
      <c r="E170" s="457" t="s">
        <v>4338</v>
      </c>
      <c r="F170" s="457" t="s">
        <v>579</v>
      </c>
      <c r="G170" s="466" t="s">
        <v>5921</v>
      </c>
      <c r="J170" s="333" t="s">
        <v>4336</v>
      </c>
      <c r="K170" s="333" t="s">
        <v>600</v>
      </c>
      <c r="L170" s="334">
        <v>0</v>
      </c>
    </row>
    <row r="171" spans="1:12">
      <c r="A171" s="457" t="s">
        <v>4339</v>
      </c>
      <c r="B171" s="457" t="s">
        <v>575</v>
      </c>
      <c r="C171" s="463" t="s">
        <v>5923</v>
      </c>
      <c r="E171" s="457" t="s">
        <v>4339</v>
      </c>
      <c r="F171" s="457" t="s">
        <v>575</v>
      </c>
      <c r="G171" s="466" t="s">
        <v>5922</v>
      </c>
      <c r="J171" s="333" t="s">
        <v>4337</v>
      </c>
      <c r="K171" s="333" t="s">
        <v>585</v>
      </c>
      <c r="L171" s="334">
        <v>0.15</v>
      </c>
    </row>
    <row r="172" spans="1:12">
      <c r="A172" s="457" t="s">
        <v>4340</v>
      </c>
      <c r="B172" s="457" t="s">
        <v>572</v>
      </c>
      <c r="C172" s="463" t="s">
        <v>5925</v>
      </c>
      <c r="E172" s="457" t="s">
        <v>4340</v>
      </c>
      <c r="F172" s="457" t="s">
        <v>572</v>
      </c>
      <c r="G172" s="466" t="s">
        <v>5925</v>
      </c>
      <c r="J172" s="333" t="s">
        <v>4338</v>
      </c>
      <c r="K172" s="333" t="s">
        <v>579</v>
      </c>
      <c r="L172" s="334">
        <v>0.2</v>
      </c>
    </row>
    <row r="173" spans="1:12">
      <c r="A173" s="457" t="s">
        <v>4341</v>
      </c>
      <c r="B173" s="457" t="s">
        <v>546</v>
      </c>
      <c r="C173" s="463" t="s">
        <v>5926</v>
      </c>
      <c r="E173" s="457" t="s">
        <v>4341</v>
      </c>
      <c r="F173" s="457" t="s">
        <v>546</v>
      </c>
      <c r="G173" s="466" t="s">
        <v>5926</v>
      </c>
      <c r="J173" s="333" t="s">
        <v>4339</v>
      </c>
      <c r="K173" s="333" t="s">
        <v>575</v>
      </c>
      <c r="L173" s="334">
        <v>0.15</v>
      </c>
    </row>
    <row r="174" spans="1:12">
      <c r="A174" s="457" t="s">
        <v>4342</v>
      </c>
      <c r="B174" s="457" t="s">
        <v>543</v>
      </c>
      <c r="C174" s="463" t="s">
        <v>5922</v>
      </c>
      <c r="E174" s="457" t="s">
        <v>4342</v>
      </c>
      <c r="F174" s="457" t="s">
        <v>543</v>
      </c>
      <c r="G174" s="466" t="s">
        <v>5922</v>
      </c>
      <c r="J174" s="333" t="s">
        <v>4340</v>
      </c>
      <c r="K174" s="333" t="s">
        <v>572</v>
      </c>
      <c r="L174" s="334">
        <v>0.15</v>
      </c>
    </row>
    <row r="175" spans="1:12">
      <c r="A175" s="457" t="s">
        <v>4343</v>
      </c>
      <c r="B175" s="457" t="s">
        <v>538</v>
      </c>
      <c r="C175" s="463" t="s">
        <v>5921</v>
      </c>
      <c r="E175" s="457" t="s">
        <v>4343</v>
      </c>
      <c r="F175" s="457" t="s">
        <v>538</v>
      </c>
      <c r="G175" s="466" t="s">
        <v>5921</v>
      </c>
      <c r="J175" s="333" t="s">
        <v>4341</v>
      </c>
      <c r="K175" s="333" t="s">
        <v>546</v>
      </c>
      <c r="L175" s="334">
        <v>0.25</v>
      </c>
    </row>
    <row r="176" spans="1:12">
      <c r="A176" s="457" t="s">
        <v>4344</v>
      </c>
      <c r="B176" s="457" t="s">
        <v>533</v>
      </c>
      <c r="C176" s="463" t="s">
        <v>5925</v>
      </c>
      <c r="E176" s="457" t="s">
        <v>4344</v>
      </c>
      <c r="F176" s="457" t="s">
        <v>533</v>
      </c>
      <c r="G176" s="466" t="s">
        <v>5925</v>
      </c>
      <c r="J176" s="333" t="s">
        <v>4342</v>
      </c>
      <c r="K176" s="333" t="s">
        <v>543</v>
      </c>
      <c r="L176" s="334">
        <v>0.15</v>
      </c>
    </row>
    <row r="177" spans="1:12">
      <c r="A177" s="457" t="s">
        <v>4345</v>
      </c>
      <c r="B177" s="457" t="s">
        <v>529</v>
      </c>
      <c r="C177" s="463" t="s">
        <v>5923</v>
      </c>
      <c r="E177" s="457" t="s">
        <v>4345</v>
      </c>
      <c r="F177" s="457" t="s">
        <v>529</v>
      </c>
      <c r="G177" s="466" t="s">
        <v>5923</v>
      </c>
      <c r="J177" s="333" t="s">
        <v>4343</v>
      </c>
      <c r="K177" s="333" t="s">
        <v>538</v>
      </c>
      <c r="L177" s="334">
        <v>0.2</v>
      </c>
    </row>
    <row r="178" spans="1:12">
      <c r="A178" s="457" t="s">
        <v>4346</v>
      </c>
      <c r="B178" s="457" t="s">
        <v>525</v>
      </c>
      <c r="C178" s="463" t="s">
        <v>5922</v>
      </c>
      <c r="E178" s="457" t="s">
        <v>4346</v>
      </c>
      <c r="F178" s="457" t="s">
        <v>525</v>
      </c>
      <c r="G178" s="466" t="s">
        <v>5922</v>
      </c>
      <c r="J178" s="333" t="s">
        <v>4344</v>
      </c>
      <c r="K178" s="333" t="s">
        <v>533</v>
      </c>
      <c r="L178" s="334">
        <v>0</v>
      </c>
    </row>
    <row r="179" spans="1:12">
      <c r="A179" s="457" t="s">
        <v>4347</v>
      </c>
      <c r="B179" s="457" t="s">
        <v>516</v>
      </c>
      <c r="C179" s="463" t="s">
        <v>5924</v>
      </c>
      <c r="E179" s="457" t="s">
        <v>4347</v>
      </c>
      <c r="F179" s="457" t="s">
        <v>516</v>
      </c>
      <c r="G179" s="466" t="s">
        <v>5924</v>
      </c>
      <c r="J179" s="333" t="s">
        <v>4345</v>
      </c>
      <c r="K179" s="333" t="s">
        <v>529</v>
      </c>
      <c r="L179" s="334">
        <v>0.05</v>
      </c>
    </row>
    <row r="180" spans="1:12">
      <c r="A180" s="457" t="s">
        <v>4348</v>
      </c>
      <c r="B180" s="457" t="s">
        <v>508</v>
      </c>
      <c r="C180" s="463" t="s">
        <v>5925</v>
      </c>
      <c r="E180" s="457" t="s">
        <v>4348</v>
      </c>
      <c r="F180" s="457" t="s">
        <v>508</v>
      </c>
      <c r="G180" s="466" t="s">
        <v>5925</v>
      </c>
      <c r="J180" s="333" t="s">
        <v>4346</v>
      </c>
      <c r="K180" s="333" t="s">
        <v>525</v>
      </c>
      <c r="L180" s="334">
        <v>0.1</v>
      </c>
    </row>
    <row r="181" spans="1:12">
      <c r="A181" s="457" t="s">
        <v>4349</v>
      </c>
      <c r="B181" s="457" t="s">
        <v>502</v>
      </c>
      <c r="C181" s="463" t="s">
        <v>5924</v>
      </c>
      <c r="E181" s="457" t="s">
        <v>4349</v>
      </c>
      <c r="F181" s="457" t="s">
        <v>502</v>
      </c>
      <c r="G181" s="466" t="s">
        <v>5924</v>
      </c>
      <c r="J181" s="333" t="s">
        <v>4347</v>
      </c>
      <c r="K181" s="333" t="s">
        <v>516</v>
      </c>
      <c r="L181" s="334">
        <v>0.05</v>
      </c>
    </row>
    <row r="182" spans="1:12">
      <c r="A182" s="457" t="s">
        <v>4350</v>
      </c>
      <c r="B182" s="457" t="s">
        <v>499</v>
      </c>
      <c r="C182" s="463" t="s">
        <v>5922</v>
      </c>
      <c r="E182" s="457" t="s">
        <v>4350</v>
      </c>
      <c r="F182" s="457" t="s">
        <v>499</v>
      </c>
      <c r="G182" s="466" t="s">
        <v>5922</v>
      </c>
      <c r="J182" s="333" t="s">
        <v>4348</v>
      </c>
      <c r="K182" s="333" t="s">
        <v>508</v>
      </c>
      <c r="L182" s="334">
        <v>0</v>
      </c>
    </row>
    <row r="183" spans="1:12">
      <c r="A183" s="457" t="s">
        <v>4351</v>
      </c>
      <c r="B183" s="457" t="s">
        <v>475</v>
      </c>
      <c r="C183" s="463" t="s">
        <v>5921</v>
      </c>
      <c r="E183" s="457" t="s">
        <v>4351</v>
      </c>
      <c r="F183" s="457" t="s">
        <v>475</v>
      </c>
      <c r="G183" s="466" t="s">
        <v>5922</v>
      </c>
      <c r="J183" s="333" t="s">
        <v>4349</v>
      </c>
      <c r="K183" s="333" t="s">
        <v>502</v>
      </c>
      <c r="L183" s="334">
        <v>0.05</v>
      </c>
    </row>
    <row r="184" spans="1:12">
      <c r="A184" s="457" t="s">
        <v>4352</v>
      </c>
      <c r="B184" s="457" t="s">
        <v>471</v>
      </c>
      <c r="C184" s="463" t="s">
        <v>5921</v>
      </c>
      <c r="E184" s="457" t="s">
        <v>4352</v>
      </c>
      <c r="F184" s="457" t="s">
        <v>471</v>
      </c>
      <c r="G184" s="466" t="s">
        <v>5921</v>
      </c>
      <c r="J184" s="333" t="s">
        <v>4350</v>
      </c>
      <c r="K184" s="333" t="s">
        <v>499</v>
      </c>
      <c r="L184" s="334">
        <v>0</v>
      </c>
    </row>
    <row r="185" spans="1:12">
      <c r="A185" s="457" t="s">
        <v>4353</v>
      </c>
      <c r="B185" s="457" t="s">
        <v>449</v>
      </c>
      <c r="C185" s="463" t="s">
        <v>5922</v>
      </c>
      <c r="E185" s="457" t="s">
        <v>4353</v>
      </c>
      <c r="F185" s="457" t="s">
        <v>449</v>
      </c>
      <c r="G185" s="466" t="s">
        <v>5922</v>
      </c>
      <c r="J185" s="333" t="s">
        <v>4351</v>
      </c>
      <c r="K185" s="333" t="s">
        <v>475</v>
      </c>
      <c r="L185" s="334">
        <v>0.2</v>
      </c>
    </row>
    <row r="186" spans="1:12">
      <c r="A186" s="457" t="s">
        <v>4354</v>
      </c>
      <c r="B186" s="457" t="s">
        <v>446</v>
      </c>
      <c r="C186" s="463" t="s">
        <v>5923</v>
      </c>
      <c r="E186" s="457" t="s">
        <v>4354</v>
      </c>
      <c r="F186" s="457" t="s">
        <v>446</v>
      </c>
      <c r="G186" s="466" t="s">
        <v>5923</v>
      </c>
      <c r="J186" s="333" t="s">
        <v>4352</v>
      </c>
      <c r="K186" s="333" t="s">
        <v>471</v>
      </c>
      <c r="L186" s="334">
        <v>0.2</v>
      </c>
    </row>
    <row r="187" spans="1:12">
      <c r="A187" s="457" t="s">
        <v>4355</v>
      </c>
      <c r="B187" s="457" t="s">
        <v>443</v>
      </c>
      <c r="C187" s="463" t="s">
        <v>5926</v>
      </c>
      <c r="E187" s="457" t="s">
        <v>4355</v>
      </c>
      <c r="F187" s="457" t="s">
        <v>443</v>
      </c>
      <c r="G187" s="466" t="s">
        <v>5926</v>
      </c>
      <c r="J187" s="333" t="s">
        <v>4353</v>
      </c>
      <c r="K187" s="333" t="s">
        <v>449</v>
      </c>
      <c r="L187" s="334">
        <v>0.15</v>
      </c>
    </row>
    <row r="188" spans="1:12">
      <c r="A188" s="457" t="s">
        <v>4356</v>
      </c>
      <c r="B188" s="457" t="s">
        <v>467</v>
      </c>
      <c r="C188" s="463" t="s">
        <v>5922</v>
      </c>
      <c r="E188" s="457" t="s">
        <v>4356</v>
      </c>
      <c r="F188" s="457" t="s">
        <v>467</v>
      </c>
      <c r="G188" s="466" t="s">
        <v>5922</v>
      </c>
      <c r="J188" s="333" t="s">
        <v>4354</v>
      </c>
      <c r="K188" s="333" t="s">
        <v>446</v>
      </c>
      <c r="L188" s="334">
        <v>0.1</v>
      </c>
    </row>
    <row r="189" spans="1:12">
      <c r="A189" s="457" t="s">
        <v>4357</v>
      </c>
      <c r="B189" s="457" t="s">
        <v>318</v>
      </c>
      <c r="C189" s="463" t="s">
        <v>5926</v>
      </c>
      <c r="E189" s="457" t="s">
        <v>4357</v>
      </c>
      <c r="F189" s="457" t="s">
        <v>318</v>
      </c>
      <c r="G189" s="466" t="s">
        <v>5926</v>
      </c>
      <c r="J189" s="333" t="s">
        <v>4355</v>
      </c>
      <c r="K189" s="333" t="s">
        <v>443</v>
      </c>
      <c r="L189" s="334">
        <v>0.25</v>
      </c>
    </row>
    <row r="190" spans="1:12">
      <c r="A190" s="457" t="s">
        <v>4358</v>
      </c>
      <c r="B190" s="457" t="s">
        <v>411</v>
      </c>
      <c r="C190" s="463" t="s">
        <v>5922</v>
      </c>
      <c r="E190" s="457" t="s">
        <v>4358</v>
      </c>
      <c r="F190" s="457" t="s">
        <v>411</v>
      </c>
      <c r="G190" s="466" t="s">
        <v>5922</v>
      </c>
      <c r="J190" s="333" t="s">
        <v>4356</v>
      </c>
      <c r="K190" s="333" t="s">
        <v>467</v>
      </c>
      <c r="L190" s="334">
        <v>0.15</v>
      </c>
    </row>
    <row r="191" spans="1:12">
      <c r="A191" s="457" t="s">
        <v>4359</v>
      </c>
      <c r="B191" s="457" t="s">
        <v>407</v>
      </c>
      <c r="C191" s="463" t="s">
        <v>5921</v>
      </c>
      <c r="E191" s="457" t="s">
        <v>4359</v>
      </c>
      <c r="F191" s="457" t="s">
        <v>407</v>
      </c>
      <c r="G191" s="466" t="s">
        <v>5922</v>
      </c>
      <c r="J191" s="333" t="s">
        <v>4357</v>
      </c>
      <c r="K191" s="333" t="s">
        <v>318</v>
      </c>
      <c r="L191" s="334">
        <v>0.25</v>
      </c>
    </row>
    <row r="192" spans="1:12">
      <c r="A192" s="457" t="s">
        <v>4360</v>
      </c>
      <c r="B192" s="457" t="s">
        <v>404</v>
      </c>
      <c r="C192" s="463" t="s">
        <v>5925</v>
      </c>
      <c r="E192" s="457" t="s">
        <v>4360</v>
      </c>
      <c r="F192" s="457" t="s">
        <v>404</v>
      </c>
      <c r="G192" s="466" t="s">
        <v>5925</v>
      </c>
      <c r="J192" s="333" t="s">
        <v>4358</v>
      </c>
      <c r="K192" s="333" t="s">
        <v>411</v>
      </c>
      <c r="L192" s="334">
        <v>0.15</v>
      </c>
    </row>
    <row r="193" spans="1:12">
      <c r="A193" s="457" t="s">
        <v>4361</v>
      </c>
      <c r="B193" s="457" t="s">
        <v>395</v>
      </c>
      <c r="C193" s="463" t="s">
        <v>5924</v>
      </c>
      <c r="E193" s="457" t="s">
        <v>4361</v>
      </c>
      <c r="F193" s="457" t="s">
        <v>395</v>
      </c>
      <c r="G193" s="466" t="s">
        <v>5924</v>
      </c>
      <c r="J193" s="333" t="s">
        <v>4359</v>
      </c>
      <c r="K193" s="333" t="s">
        <v>407</v>
      </c>
      <c r="L193" s="334">
        <v>0.2</v>
      </c>
    </row>
    <row r="194" spans="1:12">
      <c r="A194" s="457" t="s">
        <v>4362</v>
      </c>
      <c r="B194" s="457" t="s">
        <v>392</v>
      </c>
      <c r="C194" s="463" t="s">
        <v>5923</v>
      </c>
      <c r="E194" s="457" t="s">
        <v>4362</v>
      </c>
      <c r="F194" s="457" t="s">
        <v>392</v>
      </c>
      <c r="G194" s="466" t="s">
        <v>5923</v>
      </c>
      <c r="J194" s="333" t="s">
        <v>4360</v>
      </c>
      <c r="K194" s="333" t="s">
        <v>404</v>
      </c>
      <c r="L194" s="334">
        <v>0.1</v>
      </c>
    </row>
    <row r="195" spans="1:12">
      <c r="A195" s="457" t="s">
        <v>4363</v>
      </c>
      <c r="B195" s="457" t="s">
        <v>389</v>
      </c>
      <c r="C195" s="463" t="s">
        <v>5922</v>
      </c>
      <c r="E195" s="457" t="s">
        <v>4363</v>
      </c>
      <c r="F195" s="457" t="s">
        <v>389</v>
      </c>
      <c r="G195" s="466" t="s">
        <v>5922</v>
      </c>
      <c r="J195" s="333" t="s">
        <v>4361</v>
      </c>
      <c r="K195" s="333" t="s">
        <v>395</v>
      </c>
      <c r="L195" s="334">
        <v>0.05</v>
      </c>
    </row>
    <row r="196" spans="1:12">
      <c r="A196" s="457" t="s">
        <v>4364</v>
      </c>
      <c r="B196" s="457" t="s">
        <v>385</v>
      </c>
      <c r="C196" s="463" t="s">
        <v>5923</v>
      </c>
      <c r="E196" s="457" t="s">
        <v>4364</v>
      </c>
      <c r="F196" s="457" t="s">
        <v>385</v>
      </c>
      <c r="G196" s="466" t="s">
        <v>5923</v>
      </c>
      <c r="J196" s="333" t="s">
        <v>4362</v>
      </c>
      <c r="K196" s="333" t="s">
        <v>392</v>
      </c>
      <c r="L196" s="334">
        <v>0</v>
      </c>
    </row>
    <row r="197" spans="1:12">
      <c r="A197" s="457" t="s">
        <v>4365</v>
      </c>
      <c r="B197" s="457" t="s">
        <v>381</v>
      </c>
      <c r="C197" s="463" t="s">
        <v>5921</v>
      </c>
      <c r="E197" s="457" t="s">
        <v>4365</v>
      </c>
      <c r="F197" s="457" t="s">
        <v>381</v>
      </c>
      <c r="G197" s="466" t="s">
        <v>5921</v>
      </c>
      <c r="J197" s="333" t="s">
        <v>4363</v>
      </c>
      <c r="K197" s="333" t="s">
        <v>389</v>
      </c>
      <c r="L197" s="334">
        <v>0.15</v>
      </c>
    </row>
    <row r="198" spans="1:12">
      <c r="A198" s="457" t="s">
        <v>4366</v>
      </c>
      <c r="B198" s="457" t="s">
        <v>373</v>
      </c>
      <c r="C198" s="463" t="s">
        <v>5921</v>
      </c>
      <c r="E198" s="457" t="s">
        <v>4366</v>
      </c>
      <c r="F198" s="457" t="s">
        <v>373</v>
      </c>
      <c r="G198" s="466" t="s">
        <v>5921</v>
      </c>
      <c r="J198" s="333" t="s">
        <v>4364</v>
      </c>
      <c r="K198" s="333" t="s">
        <v>385</v>
      </c>
      <c r="L198" s="334">
        <v>0.1</v>
      </c>
    </row>
    <row r="199" spans="1:12">
      <c r="A199" s="457" t="s">
        <v>4367</v>
      </c>
      <c r="B199" s="457" t="s">
        <v>369</v>
      </c>
      <c r="C199" s="463" t="s">
        <v>5922</v>
      </c>
      <c r="E199" s="457" t="s">
        <v>4367</v>
      </c>
      <c r="F199" s="457" t="s">
        <v>369</v>
      </c>
      <c r="G199" s="466" t="s">
        <v>5922</v>
      </c>
      <c r="J199" s="333" t="s">
        <v>4365</v>
      </c>
      <c r="K199" s="333" t="s">
        <v>381</v>
      </c>
      <c r="L199" s="334">
        <v>0.15</v>
      </c>
    </row>
    <row r="200" spans="1:12">
      <c r="A200" s="457" t="s">
        <v>4368</v>
      </c>
      <c r="B200" s="457" t="s">
        <v>366</v>
      </c>
      <c r="C200" s="463" t="s">
        <v>5922</v>
      </c>
      <c r="E200" s="457" t="s">
        <v>4368</v>
      </c>
      <c r="F200" s="457" t="s">
        <v>366</v>
      </c>
      <c r="G200" s="466" t="s">
        <v>5924</v>
      </c>
      <c r="J200" s="333" t="s">
        <v>4366</v>
      </c>
      <c r="K200" s="333" t="s">
        <v>373</v>
      </c>
      <c r="L200" s="334">
        <v>0.2</v>
      </c>
    </row>
    <row r="201" spans="1:12">
      <c r="A201" s="457" t="s">
        <v>4369</v>
      </c>
      <c r="B201" s="457" t="s">
        <v>364</v>
      </c>
      <c r="C201" s="463" t="s">
        <v>5923</v>
      </c>
      <c r="E201" s="457" t="s">
        <v>4369</v>
      </c>
      <c r="F201" s="457" t="s">
        <v>364</v>
      </c>
      <c r="G201" s="466" t="s">
        <v>5923</v>
      </c>
      <c r="J201" s="333" t="s">
        <v>4367</v>
      </c>
      <c r="K201" s="333" t="s">
        <v>369</v>
      </c>
      <c r="L201" s="334">
        <v>0.15</v>
      </c>
    </row>
    <row r="202" spans="1:12">
      <c r="A202" s="457" t="s">
        <v>4370</v>
      </c>
      <c r="B202" s="457" t="s">
        <v>346</v>
      </c>
      <c r="C202" s="463" t="s">
        <v>5922</v>
      </c>
      <c r="E202" s="457" t="s">
        <v>4370</v>
      </c>
      <c r="F202" s="457" t="s">
        <v>346</v>
      </c>
      <c r="G202" s="466" t="s">
        <v>5921</v>
      </c>
      <c r="J202" s="333" t="s">
        <v>4368</v>
      </c>
      <c r="K202" s="333" t="s">
        <v>366</v>
      </c>
      <c r="L202" s="334">
        <v>0</v>
      </c>
    </row>
    <row r="203" spans="1:12">
      <c r="A203" s="457" t="s">
        <v>4371</v>
      </c>
      <c r="B203" s="457" t="s">
        <v>342</v>
      </c>
      <c r="C203" s="463" t="s">
        <v>5922</v>
      </c>
      <c r="E203" s="457" t="s">
        <v>4371</v>
      </c>
      <c r="F203" s="457" t="s">
        <v>342</v>
      </c>
      <c r="G203" s="466" t="s">
        <v>5922</v>
      </c>
      <c r="J203" s="333" t="s">
        <v>4369</v>
      </c>
      <c r="K203" s="333" t="s">
        <v>364</v>
      </c>
      <c r="L203" s="334">
        <v>0.1</v>
      </c>
    </row>
    <row r="204" spans="1:12">
      <c r="A204" s="457" t="s">
        <v>4372</v>
      </c>
      <c r="B204" s="457" t="s">
        <v>325</v>
      </c>
      <c r="C204" s="463" t="s">
        <v>5921</v>
      </c>
      <c r="E204" s="457" t="s">
        <v>4372</v>
      </c>
      <c r="F204" s="457" t="s">
        <v>325</v>
      </c>
      <c r="G204" s="466" t="s">
        <v>5921</v>
      </c>
      <c r="J204" s="333" t="s">
        <v>4370</v>
      </c>
      <c r="K204" s="333" t="s">
        <v>346</v>
      </c>
      <c r="L204" s="334">
        <v>0.2</v>
      </c>
    </row>
    <row r="205" spans="1:12">
      <c r="A205" s="457" t="s">
        <v>4373</v>
      </c>
      <c r="B205" s="457" t="s">
        <v>308</v>
      </c>
      <c r="C205" s="463" t="s">
        <v>5922</v>
      </c>
      <c r="E205" s="457" t="s">
        <v>4373</v>
      </c>
      <c r="F205" s="457" t="s">
        <v>308</v>
      </c>
      <c r="G205" s="466" t="s">
        <v>5922</v>
      </c>
      <c r="J205" s="333" t="s">
        <v>4371</v>
      </c>
      <c r="K205" s="333" t="s">
        <v>342</v>
      </c>
      <c r="L205" s="334">
        <v>0.15</v>
      </c>
    </row>
    <row r="206" spans="1:12">
      <c r="A206" s="457" t="s">
        <v>4374</v>
      </c>
      <c r="B206" s="457" t="s">
        <v>305</v>
      </c>
      <c r="C206" s="463" t="s">
        <v>5925</v>
      </c>
      <c r="E206" s="457" t="s">
        <v>4374</v>
      </c>
      <c r="F206" s="457" t="s">
        <v>305</v>
      </c>
      <c r="G206" s="466" t="s">
        <v>5925</v>
      </c>
      <c r="J206" s="333" t="s">
        <v>4372</v>
      </c>
      <c r="K206" s="333" t="s">
        <v>325</v>
      </c>
      <c r="L206" s="334">
        <v>0.2</v>
      </c>
    </row>
    <row r="207" spans="1:12">
      <c r="A207" s="457" t="s">
        <v>4375</v>
      </c>
      <c r="B207" s="457" t="s">
        <v>299</v>
      </c>
      <c r="C207" s="463" t="s">
        <v>5923</v>
      </c>
      <c r="E207" s="457" t="s">
        <v>4375</v>
      </c>
      <c r="F207" s="457" t="s">
        <v>299</v>
      </c>
      <c r="G207" s="466" t="s">
        <v>5923</v>
      </c>
      <c r="J207" s="333" t="s">
        <v>4373</v>
      </c>
      <c r="K207" s="333" t="s">
        <v>308</v>
      </c>
      <c r="L207" s="334">
        <v>0.15</v>
      </c>
    </row>
    <row r="208" spans="1:12">
      <c r="A208" s="457" t="s">
        <v>4376</v>
      </c>
      <c r="B208" s="457" t="s">
        <v>295</v>
      </c>
      <c r="C208" s="463" t="s">
        <v>5921</v>
      </c>
      <c r="E208" s="457" t="s">
        <v>4376</v>
      </c>
      <c r="F208" s="457" t="s">
        <v>295</v>
      </c>
      <c r="G208" s="466" t="s">
        <v>5921</v>
      </c>
      <c r="J208" s="333" t="s">
        <v>4374</v>
      </c>
      <c r="K208" s="333" t="s">
        <v>305</v>
      </c>
      <c r="L208" s="334">
        <v>0</v>
      </c>
    </row>
    <row r="209" spans="1:12">
      <c r="A209" s="457" t="s">
        <v>4377</v>
      </c>
      <c r="B209" s="457" t="s">
        <v>291</v>
      </c>
      <c r="C209" s="463" t="s">
        <v>5921</v>
      </c>
      <c r="E209" s="457" t="s">
        <v>4377</v>
      </c>
      <c r="F209" s="457" t="s">
        <v>291</v>
      </c>
      <c r="G209" s="466" t="s">
        <v>5921</v>
      </c>
      <c r="J209" s="333" t="s">
        <v>4375</v>
      </c>
      <c r="K209" s="333" t="s">
        <v>299</v>
      </c>
      <c r="L209" s="334">
        <v>0.1</v>
      </c>
    </row>
    <row r="210" spans="1:12">
      <c r="A210" s="457" t="s">
        <v>4378</v>
      </c>
      <c r="B210" s="457" t="s">
        <v>288</v>
      </c>
      <c r="C210" s="463" t="s">
        <v>5921</v>
      </c>
      <c r="E210" s="457" t="s">
        <v>4378</v>
      </c>
      <c r="F210" s="457" t="s">
        <v>288</v>
      </c>
      <c r="G210" s="466" t="s">
        <v>5921</v>
      </c>
      <c r="J210" s="333" t="s">
        <v>4376</v>
      </c>
      <c r="K210" s="333" t="s">
        <v>295</v>
      </c>
      <c r="L210" s="334">
        <v>0.2</v>
      </c>
    </row>
    <row r="211" spans="1:12">
      <c r="A211" s="457" t="s">
        <v>4379</v>
      </c>
      <c r="B211" s="457" t="s">
        <v>284</v>
      </c>
      <c r="C211" s="463" t="s">
        <v>5921</v>
      </c>
      <c r="E211" s="457" t="s">
        <v>4379</v>
      </c>
      <c r="F211" s="457" t="s">
        <v>284</v>
      </c>
      <c r="G211" s="466" t="s">
        <v>5922</v>
      </c>
      <c r="J211" s="333" t="s">
        <v>4377</v>
      </c>
      <c r="K211" s="333" t="s">
        <v>291</v>
      </c>
      <c r="L211" s="334">
        <v>0.2</v>
      </c>
    </row>
    <row r="212" spans="1:12">
      <c r="A212" s="457" t="s">
        <v>4380</v>
      </c>
      <c r="B212" s="457" t="s">
        <v>280</v>
      </c>
      <c r="C212" s="463" t="s">
        <v>5924</v>
      </c>
      <c r="E212" s="457" t="s">
        <v>4380</v>
      </c>
      <c r="F212" s="457" t="s">
        <v>280</v>
      </c>
      <c r="G212" s="466" t="s">
        <v>5924</v>
      </c>
      <c r="J212" s="333" t="s">
        <v>4378</v>
      </c>
      <c r="K212" s="333" t="s">
        <v>288</v>
      </c>
      <c r="L212" s="334">
        <v>0.2</v>
      </c>
    </row>
    <row r="213" spans="1:12">
      <c r="A213" s="457" t="s">
        <v>4381</v>
      </c>
      <c r="B213" s="457" t="s">
        <v>276</v>
      </c>
      <c r="C213" s="463" t="s">
        <v>5921</v>
      </c>
      <c r="E213" s="457" t="s">
        <v>4381</v>
      </c>
      <c r="F213" s="457" t="s">
        <v>276</v>
      </c>
      <c r="G213" s="466" t="s">
        <v>5921</v>
      </c>
      <c r="J213" s="333" t="s">
        <v>4379</v>
      </c>
      <c r="K213" s="333" t="s">
        <v>284</v>
      </c>
      <c r="L213" s="334">
        <v>0.2</v>
      </c>
    </row>
    <row r="214" spans="1:12">
      <c r="A214" s="457" t="s">
        <v>4382</v>
      </c>
      <c r="B214" s="457" t="s">
        <v>271</v>
      </c>
      <c r="C214" s="463" t="s">
        <v>5925</v>
      </c>
      <c r="E214" s="457" t="s">
        <v>4382</v>
      </c>
      <c r="F214" s="457" t="s">
        <v>271</v>
      </c>
      <c r="G214" s="466" t="s">
        <v>5924</v>
      </c>
      <c r="J214" s="333" t="s">
        <v>4380</v>
      </c>
      <c r="K214" s="333" t="s">
        <v>280</v>
      </c>
      <c r="L214" s="334">
        <v>0.05</v>
      </c>
    </row>
    <row r="215" spans="1:12">
      <c r="A215" s="457" t="s">
        <v>4383</v>
      </c>
      <c r="B215" s="457" t="s">
        <v>268</v>
      </c>
      <c r="C215" s="463" t="s">
        <v>5925</v>
      </c>
      <c r="E215" s="457" t="s">
        <v>4383</v>
      </c>
      <c r="F215" s="457" t="s">
        <v>268</v>
      </c>
      <c r="G215" s="466" t="s">
        <v>5925</v>
      </c>
      <c r="J215" s="333" t="s">
        <v>4381</v>
      </c>
      <c r="K215" s="333" t="s">
        <v>276</v>
      </c>
      <c r="L215" s="334">
        <v>0.2</v>
      </c>
    </row>
    <row r="216" spans="1:12">
      <c r="A216" s="457" t="s">
        <v>4384</v>
      </c>
      <c r="B216" s="457" t="s">
        <v>250</v>
      </c>
      <c r="C216" s="463" t="s">
        <v>5925</v>
      </c>
      <c r="E216" s="457" t="s">
        <v>4384</v>
      </c>
      <c r="F216" s="457" t="s">
        <v>250</v>
      </c>
      <c r="G216" s="466" t="s">
        <v>5925</v>
      </c>
      <c r="J216" s="333" t="s">
        <v>4382</v>
      </c>
      <c r="K216" s="333" t="s">
        <v>271</v>
      </c>
      <c r="L216" s="334">
        <v>0.1</v>
      </c>
    </row>
    <row r="217" spans="1:12">
      <c r="A217" s="457" t="s">
        <v>4385</v>
      </c>
      <c r="B217" s="457" t="s">
        <v>262</v>
      </c>
      <c r="C217" s="463" t="s">
        <v>5922</v>
      </c>
      <c r="E217" s="457" t="s">
        <v>4385</v>
      </c>
      <c r="F217" s="457" t="s">
        <v>262</v>
      </c>
      <c r="G217" s="466" t="s">
        <v>5922</v>
      </c>
      <c r="J217" s="333" t="s">
        <v>4383</v>
      </c>
      <c r="K217" s="333" t="s">
        <v>268</v>
      </c>
      <c r="L217" s="334">
        <v>0</v>
      </c>
    </row>
    <row r="218" spans="1:12">
      <c r="A218" s="457" t="s">
        <v>4386</v>
      </c>
      <c r="B218" s="457" t="s">
        <v>258</v>
      </c>
      <c r="C218" s="463" t="s">
        <v>5922</v>
      </c>
      <c r="E218" s="457" t="s">
        <v>4386</v>
      </c>
      <c r="F218" s="457" t="s">
        <v>258</v>
      </c>
      <c r="G218" s="466" t="s">
        <v>5923</v>
      </c>
      <c r="J218" s="333" t="s">
        <v>4384</v>
      </c>
      <c r="K218" s="333" t="s">
        <v>250</v>
      </c>
      <c r="L218" s="334">
        <v>0.05</v>
      </c>
    </row>
    <row r="219" spans="1:12">
      <c r="A219" s="457" t="s">
        <v>4387</v>
      </c>
      <c r="B219" s="457" t="s">
        <v>247</v>
      </c>
      <c r="C219" s="463" t="s">
        <v>5921</v>
      </c>
      <c r="E219" s="457" t="s">
        <v>4387</v>
      </c>
      <c r="F219" s="457" t="s">
        <v>247</v>
      </c>
      <c r="G219" s="466" t="s">
        <v>5921</v>
      </c>
      <c r="J219" s="333" t="s">
        <v>4385</v>
      </c>
      <c r="K219" s="333" t="s">
        <v>262</v>
      </c>
      <c r="L219" s="334">
        <v>0.15</v>
      </c>
    </row>
    <row r="220" spans="1:12">
      <c r="A220" s="457" t="s">
        <v>4388</v>
      </c>
      <c r="B220" s="457" t="s">
        <v>243</v>
      </c>
      <c r="C220" s="463" t="s">
        <v>5925</v>
      </c>
      <c r="E220" s="457" t="s">
        <v>4388</v>
      </c>
      <c r="F220" s="457" t="s">
        <v>243</v>
      </c>
      <c r="G220" s="466" t="s">
        <v>5924</v>
      </c>
      <c r="J220" s="333" t="s">
        <v>4386</v>
      </c>
      <c r="K220" s="333" t="s">
        <v>258</v>
      </c>
      <c r="L220" s="334">
        <v>0.15</v>
      </c>
    </row>
    <row r="221" spans="1:12">
      <c r="A221" s="457" t="s">
        <v>4389</v>
      </c>
      <c r="B221" s="457" t="s">
        <v>206</v>
      </c>
      <c r="C221" s="463" t="s">
        <v>5925</v>
      </c>
      <c r="E221" s="457" t="s">
        <v>4389</v>
      </c>
      <c r="F221" s="457" t="s">
        <v>206</v>
      </c>
      <c r="G221" s="466" t="s">
        <v>5925</v>
      </c>
      <c r="J221" s="333" t="s">
        <v>4387</v>
      </c>
      <c r="K221" s="333" t="s">
        <v>247</v>
      </c>
      <c r="L221" s="334">
        <v>0.2</v>
      </c>
    </row>
    <row r="222" spans="1:12">
      <c r="A222" s="457" t="s">
        <v>4390</v>
      </c>
      <c r="B222" s="457" t="s">
        <v>238</v>
      </c>
      <c r="C222" s="463" t="s">
        <v>5924</v>
      </c>
      <c r="E222" s="457" t="s">
        <v>4390</v>
      </c>
      <c r="F222" s="457" t="s">
        <v>238</v>
      </c>
      <c r="G222" s="466" t="s">
        <v>5924</v>
      </c>
      <c r="J222" s="333" t="s">
        <v>4388</v>
      </c>
      <c r="K222" s="333" t="s">
        <v>243</v>
      </c>
      <c r="L222" s="334">
        <v>0.05</v>
      </c>
    </row>
    <row r="223" spans="1:12">
      <c r="A223" s="457" t="s">
        <v>4391</v>
      </c>
      <c r="B223" s="457" t="s">
        <v>234</v>
      </c>
      <c r="C223" s="463" t="s">
        <v>5922</v>
      </c>
      <c r="E223" s="457" t="s">
        <v>4391</v>
      </c>
      <c r="F223" s="457" t="s">
        <v>234</v>
      </c>
      <c r="G223" s="466" t="s">
        <v>5921</v>
      </c>
      <c r="J223" s="333" t="s">
        <v>4389</v>
      </c>
      <c r="K223" s="333" t="s">
        <v>206</v>
      </c>
      <c r="L223" s="334">
        <v>0</v>
      </c>
    </row>
    <row r="224" spans="1:12">
      <c r="A224" s="457" t="s">
        <v>4392</v>
      </c>
      <c r="B224" s="457" t="s">
        <v>254</v>
      </c>
      <c r="C224" s="463" t="s">
        <v>5921</v>
      </c>
      <c r="E224" s="457" t="s">
        <v>4392</v>
      </c>
      <c r="F224" s="457" t="s">
        <v>254</v>
      </c>
      <c r="G224" s="466" t="s">
        <v>5921</v>
      </c>
      <c r="J224" s="333" t="s">
        <v>4390</v>
      </c>
      <c r="K224" s="333" t="s">
        <v>238</v>
      </c>
      <c r="L224" s="334">
        <v>0</v>
      </c>
    </row>
    <row r="225" spans="1:12">
      <c r="A225" s="457" t="s">
        <v>4393</v>
      </c>
      <c r="B225" s="457" t="s">
        <v>230</v>
      </c>
      <c r="C225" s="463" t="s">
        <v>5923</v>
      </c>
      <c r="E225" s="457" t="s">
        <v>4393</v>
      </c>
      <c r="F225" s="457" t="s">
        <v>230</v>
      </c>
      <c r="G225" s="466" t="s">
        <v>5924</v>
      </c>
      <c r="J225" s="333" t="s">
        <v>4391</v>
      </c>
      <c r="K225" s="333" t="s">
        <v>234</v>
      </c>
      <c r="L225" s="334">
        <v>0.2</v>
      </c>
    </row>
    <row r="226" spans="1:12">
      <c r="A226" s="457" t="s">
        <v>4394</v>
      </c>
      <c r="B226" s="457" t="s">
        <v>226</v>
      </c>
      <c r="C226" s="463" t="s">
        <v>5921</v>
      </c>
      <c r="E226" s="457" t="s">
        <v>4394</v>
      </c>
      <c r="F226" s="457" t="s">
        <v>226</v>
      </c>
      <c r="G226" s="466" t="s">
        <v>5921</v>
      </c>
      <c r="J226" s="333" t="s">
        <v>4392</v>
      </c>
      <c r="K226" s="333" t="s">
        <v>254</v>
      </c>
      <c r="L226" s="334">
        <v>0.2</v>
      </c>
    </row>
    <row r="227" spans="1:12">
      <c r="A227" s="457" t="s">
        <v>4395</v>
      </c>
      <c r="B227" s="457" t="s">
        <v>223</v>
      </c>
      <c r="C227" s="463" t="s">
        <v>5922</v>
      </c>
      <c r="E227" s="457" t="s">
        <v>4395</v>
      </c>
      <c r="F227" s="457" t="s">
        <v>223</v>
      </c>
      <c r="G227" s="466" t="s">
        <v>5921</v>
      </c>
      <c r="J227" s="333" t="s">
        <v>4393</v>
      </c>
      <c r="K227" s="333" t="s">
        <v>230</v>
      </c>
      <c r="L227" s="334">
        <v>0.05</v>
      </c>
    </row>
    <row r="228" spans="1:12">
      <c r="A228" s="457" t="s">
        <v>4396</v>
      </c>
      <c r="B228" s="457" t="s">
        <v>208</v>
      </c>
      <c r="C228" s="463" t="s">
        <v>5922</v>
      </c>
      <c r="E228" s="457" t="s">
        <v>4396</v>
      </c>
      <c r="F228" s="457" t="s">
        <v>208</v>
      </c>
      <c r="G228" s="466" t="s">
        <v>5922</v>
      </c>
      <c r="J228" s="333" t="s">
        <v>4394</v>
      </c>
      <c r="K228" s="333" t="s">
        <v>226</v>
      </c>
      <c r="L228" s="334">
        <v>0.2</v>
      </c>
    </row>
    <row r="229" spans="1:12">
      <c r="A229" s="457" t="s">
        <v>4397</v>
      </c>
      <c r="B229" s="457" t="s">
        <v>203</v>
      </c>
      <c r="C229" s="463" t="s">
        <v>5924</v>
      </c>
      <c r="E229" s="457" t="s">
        <v>4397</v>
      </c>
      <c r="F229" s="457" t="s">
        <v>203</v>
      </c>
      <c r="G229" s="466" t="s">
        <v>5924</v>
      </c>
      <c r="J229" s="333" t="s">
        <v>4395</v>
      </c>
      <c r="K229" s="333" t="s">
        <v>223</v>
      </c>
      <c r="L229" s="334">
        <v>0.2</v>
      </c>
    </row>
    <row r="230" spans="1:12">
      <c r="A230" s="457" t="s">
        <v>4398</v>
      </c>
      <c r="B230" s="457" t="s">
        <v>199</v>
      </c>
      <c r="C230" s="463" t="s">
        <v>5922</v>
      </c>
      <c r="E230" s="457" t="s">
        <v>4398</v>
      </c>
      <c r="F230" s="457" t="s">
        <v>199</v>
      </c>
      <c r="G230" s="466" t="s">
        <v>5922</v>
      </c>
      <c r="J230" s="333" t="s">
        <v>4396</v>
      </c>
      <c r="K230" s="333" t="s">
        <v>208</v>
      </c>
      <c r="L230" s="334">
        <v>0.2</v>
      </c>
    </row>
    <row r="231" spans="1:12">
      <c r="A231" s="457" t="s">
        <v>4399</v>
      </c>
      <c r="B231" s="457" t="s">
        <v>195</v>
      </c>
      <c r="C231" s="463" t="s">
        <v>5921</v>
      </c>
      <c r="E231" s="457" t="s">
        <v>4399</v>
      </c>
      <c r="F231" s="457" t="s">
        <v>195</v>
      </c>
      <c r="G231" s="466" t="s">
        <v>5921</v>
      </c>
      <c r="J231" s="333" t="s">
        <v>4397</v>
      </c>
      <c r="K231" s="333" t="s">
        <v>203</v>
      </c>
      <c r="L231" s="334">
        <v>0.1</v>
      </c>
    </row>
    <row r="232" spans="1:12">
      <c r="A232" s="457" t="s">
        <v>4400</v>
      </c>
      <c r="B232" s="457" t="s">
        <v>192</v>
      </c>
      <c r="C232" s="463" t="s">
        <v>5924</v>
      </c>
      <c r="E232" s="457" t="s">
        <v>4400</v>
      </c>
      <c r="F232" s="457" t="s">
        <v>192</v>
      </c>
      <c r="G232" s="466" t="s">
        <v>5924</v>
      </c>
      <c r="J232" s="333" t="s">
        <v>4398</v>
      </c>
      <c r="K232" s="333" t="s">
        <v>199</v>
      </c>
      <c r="L232" s="334">
        <v>0.15</v>
      </c>
    </row>
    <row r="233" spans="1:12">
      <c r="A233" s="457" t="s">
        <v>4401</v>
      </c>
      <c r="B233" s="457" t="s">
        <v>188</v>
      </c>
      <c r="C233" s="463" t="s">
        <v>5921</v>
      </c>
      <c r="E233" s="457" t="s">
        <v>4401</v>
      </c>
      <c r="F233" s="457" t="s">
        <v>188</v>
      </c>
      <c r="G233" s="466" t="s">
        <v>5921</v>
      </c>
      <c r="J233" s="333" t="s">
        <v>4399</v>
      </c>
      <c r="K233" s="333" t="s">
        <v>195</v>
      </c>
      <c r="L233" s="334">
        <v>0.2</v>
      </c>
    </row>
    <row r="234" spans="1:12">
      <c r="A234" s="457" t="s">
        <v>4402</v>
      </c>
      <c r="B234" s="457" t="s">
        <v>184</v>
      </c>
      <c r="C234" s="463" t="s">
        <v>5922</v>
      </c>
      <c r="E234" s="457" t="s">
        <v>4402</v>
      </c>
      <c r="F234" s="457" t="s">
        <v>184</v>
      </c>
      <c r="G234" s="466" t="s">
        <v>5921</v>
      </c>
      <c r="J234" s="333" t="s">
        <v>4400</v>
      </c>
      <c r="K234" s="333" t="s">
        <v>192</v>
      </c>
      <c r="L234" s="334">
        <v>0.05</v>
      </c>
    </row>
    <row r="235" spans="1:12">
      <c r="A235" s="457" t="s">
        <v>4403</v>
      </c>
      <c r="B235" s="457" t="s">
        <v>180</v>
      </c>
      <c r="C235" s="463" t="s">
        <v>5926</v>
      </c>
      <c r="E235" s="457" t="s">
        <v>4403</v>
      </c>
      <c r="F235" s="457" t="s">
        <v>180</v>
      </c>
      <c r="G235" s="466" t="s">
        <v>5926</v>
      </c>
      <c r="J235" s="333" t="s">
        <v>4401</v>
      </c>
      <c r="K235" s="333" t="s">
        <v>188</v>
      </c>
      <c r="L235" s="334">
        <v>0.2</v>
      </c>
    </row>
    <row r="236" spans="1:12">
      <c r="A236" s="464" t="s">
        <v>5927</v>
      </c>
      <c r="B236" s="457" t="s">
        <v>5928</v>
      </c>
      <c r="C236" s="463" t="s">
        <v>5925</v>
      </c>
      <c r="E236" s="464" t="s">
        <v>5927</v>
      </c>
      <c r="F236" s="457" t="s">
        <v>5928</v>
      </c>
      <c r="G236" s="466" t="s">
        <v>5925</v>
      </c>
      <c r="J236" s="333" t="s">
        <v>4402</v>
      </c>
      <c r="K236" s="333" t="s">
        <v>184</v>
      </c>
      <c r="L236" s="334">
        <v>0.2</v>
      </c>
    </row>
    <row r="237" spans="1:12">
      <c r="A237" s="457" t="s">
        <v>4404</v>
      </c>
      <c r="B237" s="457" t="s">
        <v>174</v>
      </c>
      <c r="C237" s="463" t="s">
        <v>5924</v>
      </c>
      <c r="E237" s="457" t="s">
        <v>4404</v>
      </c>
      <c r="F237" s="457" t="s">
        <v>174</v>
      </c>
      <c r="G237" s="466" t="s">
        <v>5923</v>
      </c>
      <c r="J237" s="333" t="s">
        <v>4403</v>
      </c>
      <c r="K237" s="333" t="s">
        <v>180</v>
      </c>
      <c r="L237" s="334">
        <v>0.25</v>
      </c>
    </row>
    <row r="238" spans="1:12">
      <c r="A238" s="457" t="s">
        <v>4405</v>
      </c>
      <c r="B238" s="457" t="s">
        <v>762</v>
      </c>
      <c r="C238" s="463" t="s">
        <v>5922</v>
      </c>
      <c r="E238" s="457" t="s">
        <v>4405</v>
      </c>
      <c r="F238" s="457" t="s">
        <v>762</v>
      </c>
      <c r="G238" s="466" t="s">
        <v>5925</v>
      </c>
      <c r="J238" s="333" t="s">
        <v>4404</v>
      </c>
      <c r="K238" s="333" t="s">
        <v>174</v>
      </c>
      <c r="L238" s="334">
        <v>0.1</v>
      </c>
    </row>
    <row r="239" spans="1:12">
      <c r="A239" s="457" t="s">
        <v>4562</v>
      </c>
      <c r="B239" s="457" t="s">
        <v>5801</v>
      </c>
      <c r="C239" s="463" t="s">
        <v>5925</v>
      </c>
      <c r="E239" s="457" t="s">
        <v>4562</v>
      </c>
      <c r="F239" s="457" t="s">
        <v>5801</v>
      </c>
      <c r="G239" s="466" t="s">
        <v>5925</v>
      </c>
      <c r="J239" s="333" t="s">
        <v>4405</v>
      </c>
      <c r="K239" s="333" t="s">
        <v>762</v>
      </c>
      <c r="L239" s="334">
        <v>0</v>
      </c>
    </row>
    <row r="240" spans="1:12">
      <c r="A240" s="457" t="s">
        <v>4406</v>
      </c>
      <c r="B240" s="457" t="s">
        <v>4633</v>
      </c>
      <c r="C240" s="463" t="s">
        <v>5925</v>
      </c>
      <c r="E240" s="457" t="s">
        <v>4406</v>
      </c>
      <c r="F240" s="457" t="s">
        <v>1629</v>
      </c>
      <c r="G240" s="466" t="s">
        <v>5925</v>
      </c>
      <c r="J240" s="333" t="s">
        <v>4562</v>
      </c>
      <c r="K240" s="333" t="s">
        <v>5801</v>
      </c>
      <c r="L240" s="334">
        <v>0</v>
      </c>
    </row>
    <row r="241" spans="1:12">
      <c r="A241" s="457" t="s">
        <v>4407</v>
      </c>
      <c r="B241" s="457" t="s">
        <v>5929</v>
      </c>
      <c r="C241" s="463" t="s">
        <v>5925</v>
      </c>
      <c r="E241" s="457" t="s">
        <v>4407</v>
      </c>
      <c r="F241" s="457" t="s">
        <v>1271</v>
      </c>
      <c r="G241" s="466" t="s">
        <v>5925</v>
      </c>
      <c r="J241" s="333" t="s">
        <v>4406</v>
      </c>
      <c r="K241" s="333" t="s">
        <v>1629</v>
      </c>
      <c r="L241" s="334">
        <v>0</v>
      </c>
    </row>
    <row r="242" spans="1:12">
      <c r="A242" s="457" t="s">
        <v>4408</v>
      </c>
      <c r="B242" s="457" t="s">
        <v>5563</v>
      </c>
      <c r="C242" s="463" t="s">
        <v>5921</v>
      </c>
      <c r="E242" s="457" t="s">
        <v>4408</v>
      </c>
      <c r="F242" s="457" t="s">
        <v>1497</v>
      </c>
      <c r="G242" s="466" t="s">
        <v>5921</v>
      </c>
      <c r="J242" s="333" t="s">
        <v>4407</v>
      </c>
      <c r="K242" s="333" t="s">
        <v>1271</v>
      </c>
      <c r="L242" s="334">
        <v>0</v>
      </c>
    </row>
    <row r="243" spans="1:12">
      <c r="A243" s="457" t="s">
        <v>4409</v>
      </c>
      <c r="B243" s="457" t="s">
        <v>5930</v>
      </c>
      <c r="C243" s="463" t="s">
        <v>5921</v>
      </c>
      <c r="E243" s="457" t="s">
        <v>4409</v>
      </c>
      <c r="F243" s="457" t="s">
        <v>1655</v>
      </c>
      <c r="G243" s="466" t="s">
        <v>5921</v>
      </c>
      <c r="J243" s="333" t="s">
        <v>4408</v>
      </c>
      <c r="K243" s="333" t="s">
        <v>1497</v>
      </c>
      <c r="L243" s="334">
        <v>0</v>
      </c>
    </row>
    <row r="244" spans="1:12">
      <c r="A244" s="457" t="s">
        <v>4410</v>
      </c>
      <c r="B244" s="457" t="s">
        <v>5931</v>
      </c>
      <c r="C244" s="463" t="s">
        <v>5923</v>
      </c>
      <c r="E244" s="457" t="s">
        <v>4410</v>
      </c>
      <c r="F244" s="457" t="s">
        <v>1242</v>
      </c>
      <c r="G244" s="466" t="s">
        <v>5923</v>
      </c>
      <c r="J244" s="333" t="s">
        <v>4409</v>
      </c>
      <c r="K244" s="333" t="s">
        <v>1655</v>
      </c>
      <c r="L244" s="334">
        <v>0.2</v>
      </c>
    </row>
    <row r="245" spans="1:12">
      <c r="A245" s="457" t="s">
        <v>4411</v>
      </c>
      <c r="B245" s="457" t="s">
        <v>5932</v>
      </c>
      <c r="C245" s="463" t="s">
        <v>5921</v>
      </c>
      <c r="E245" s="457" t="s">
        <v>4411</v>
      </c>
      <c r="F245" s="457" t="s">
        <v>1539</v>
      </c>
      <c r="G245" s="466" t="s">
        <v>5921</v>
      </c>
      <c r="J245" s="333" t="s">
        <v>4410</v>
      </c>
      <c r="K245" s="333" t="s">
        <v>1242</v>
      </c>
      <c r="L245" s="334">
        <v>0</v>
      </c>
    </row>
    <row r="246" spans="1:12">
      <c r="A246" s="457" t="s">
        <v>4413</v>
      </c>
      <c r="B246" s="457" t="s">
        <v>5933</v>
      </c>
      <c r="C246" s="463" t="s">
        <v>5921</v>
      </c>
      <c r="E246" s="457" t="s">
        <v>4413</v>
      </c>
      <c r="F246" s="457" t="s">
        <v>1495</v>
      </c>
      <c r="G246" s="466" t="s">
        <v>5921</v>
      </c>
      <c r="J246" s="333" t="s">
        <v>4411</v>
      </c>
      <c r="K246" s="333" t="s">
        <v>1539</v>
      </c>
      <c r="L246" s="334">
        <v>0</v>
      </c>
    </row>
    <row r="247" spans="1:12">
      <c r="A247" s="457" t="s">
        <v>4414</v>
      </c>
      <c r="B247" s="457" t="s">
        <v>4140</v>
      </c>
      <c r="C247" s="463" t="s">
        <v>5925</v>
      </c>
      <c r="E247" s="457" t="s">
        <v>4414</v>
      </c>
      <c r="F247" s="457" t="s">
        <v>1473</v>
      </c>
      <c r="G247" s="466" t="s">
        <v>5925</v>
      </c>
      <c r="J247" s="333" t="s">
        <v>4412</v>
      </c>
      <c r="K247" s="333" t="s">
        <v>1624</v>
      </c>
      <c r="L247" s="334">
        <v>0</v>
      </c>
    </row>
    <row r="248" spans="1:12">
      <c r="A248" s="457" t="s">
        <v>4415</v>
      </c>
      <c r="B248" s="457" t="s">
        <v>5934</v>
      </c>
      <c r="C248" s="463" t="s">
        <v>5922</v>
      </c>
      <c r="E248" s="457" t="s">
        <v>4415</v>
      </c>
      <c r="F248" s="457" t="s">
        <v>1403</v>
      </c>
      <c r="G248" s="466" t="s">
        <v>5922</v>
      </c>
      <c r="J248" s="333" t="s">
        <v>4413</v>
      </c>
      <c r="K248" s="333" t="s">
        <v>1495</v>
      </c>
      <c r="L248" s="334">
        <v>0</v>
      </c>
    </row>
    <row r="249" spans="1:12">
      <c r="A249" s="457" t="s">
        <v>4416</v>
      </c>
      <c r="B249" s="457" t="s">
        <v>5935</v>
      </c>
      <c r="C249" s="463" t="s">
        <v>5925</v>
      </c>
      <c r="E249" s="457" t="s">
        <v>4416</v>
      </c>
      <c r="F249" s="457" t="s">
        <v>484</v>
      </c>
      <c r="G249" s="466" t="s">
        <v>5925</v>
      </c>
      <c r="J249" s="333" t="s">
        <v>4414</v>
      </c>
      <c r="K249" s="333" t="s">
        <v>1473</v>
      </c>
      <c r="L249" s="334">
        <v>0</v>
      </c>
    </row>
    <row r="250" spans="1:12">
      <c r="A250" s="457" t="s">
        <v>4417</v>
      </c>
      <c r="B250" s="457" t="s">
        <v>1552</v>
      </c>
      <c r="C250" s="463" t="s">
        <v>5925</v>
      </c>
      <c r="E250" s="457" t="s">
        <v>4417</v>
      </c>
      <c r="F250" s="457" t="s">
        <v>1552</v>
      </c>
      <c r="G250" s="466" t="s">
        <v>5925</v>
      </c>
      <c r="J250" s="333" t="s">
        <v>4415</v>
      </c>
      <c r="K250" s="333" t="s">
        <v>1403</v>
      </c>
      <c r="L250" s="334">
        <v>0.15</v>
      </c>
    </row>
    <row r="251" spans="1:12">
      <c r="A251" s="457" t="s">
        <v>4418</v>
      </c>
      <c r="B251" s="457" t="s">
        <v>5936</v>
      </c>
      <c r="C251" s="463" t="s">
        <v>5921</v>
      </c>
      <c r="E251" s="457" t="s">
        <v>4418</v>
      </c>
      <c r="F251" s="457" t="s">
        <v>1500</v>
      </c>
      <c r="G251" s="466" t="s">
        <v>5921</v>
      </c>
      <c r="J251" s="333" t="s">
        <v>4416</v>
      </c>
      <c r="K251" s="333" t="s">
        <v>484</v>
      </c>
      <c r="L251" s="334">
        <v>0</v>
      </c>
    </row>
    <row r="252" spans="1:12">
      <c r="A252" s="457" t="s">
        <v>4563</v>
      </c>
      <c r="B252" s="457" t="s">
        <v>4622</v>
      </c>
      <c r="C252" s="463" t="s">
        <v>5925</v>
      </c>
      <c r="E252" s="457" t="s">
        <v>4563</v>
      </c>
      <c r="F252" s="457" t="s">
        <v>1380</v>
      </c>
      <c r="G252" s="466" t="s">
        <v>5925</v>
      </c>
      <c r="J252" s="333" t="s">
        <v>4417</v>
      </c>
      <c r="K252" s="333" t="s">
        <v>1552</v>
      </c>
      <c r="L252" s="334">
        <v>0</v>
      </c>
    </row>
    <row r="253" spans="1:12">
      <c r="A253" s="457" t="s">
        <v>4419</v>
      </c>
      <c r="B253" s="457" t="s">
        <v>5937</v>
      </c>
      <c r="C253" s="463" t="s">
        <v>5921</v>
      </c>
      <c r="E253" s="457" t="s">
        <v>4419</v>
      </c>
      <c r="F253" s="457" t="s">
        <v>1570</v>
      </c>
      <c r="G253" s="466" t="s">
        <v>5922</v>
      </c>
      <c r="J253" s="333" t="s">
        <v>4418</v>
      </c>
      <c r="K253" s="333" t="s">
        <v>1500</v>
      </c>
      <c r="L253" s="334">
        <v>0.2</v>
      </c>
    </row>
    <row r="254" spans="1:12">
      <c r="A254" s="457" t="s">
        <v>4420</v>
      </c>
      <c r="B254" s="457" t="s">
        <v>5567</v>
      </c>
      <c r="C254" s="463" t="s">
        <v>5925</v>
      </c>
      <c r="E254" s="457" t="s">
        <v>4420</v>
      </c>
      <c r="F254" s="457" t="s">
        <v>1290</v>
      </c>
      <c r="G254" s="466" t="s">
        <v>5925</v>
      </c>
      <c r="J254" s="333" t="s">
        <v>4563</v>
      </c>
      <c r="K254" s="333" t="s">
        <v>1380</v>
      </c>
      <c r="L254" s="334">
        <v>0</v>
      </c>
    </row>
    <row r="255" spans="1:12">
      <c r="A255" s="457" t="s">
        <v>4421</v>
      </c>
      <c r="B255" s="457" t="s">
        <v>5938</v>
      </c>
      <c r="C255" s="463" t="s">
        <v>5925</v>
      </c>
      <c r="E255" s="457" t="s">
        <v>4421</v>
      </c>
      <c r="F255" s="457" t="s">
        <v>1052</v>
      </c>
      <c r="G255" s="466" t="s">
        <v>5925</v>
      </c>
      <c r="J255" s="333" t="s">
        <v>4419</v>
      </c>
      <c r="K255" s="333" t="s">
        <v>1570</v>
      </c>
      <c r="L255" s="334">
        <v>0.2</v>
      </c>
    </row>
    <row r="256" spans="1:12">
      <c r="A256" s="457" t="s">
        <v>4422</v>
      </c>
      <c r="B256" s="457" t="s">
        <v>1638</v>
      </c>
      <c r="C256" s="463" t="s">
        <v>5925</v>
      </c>
      <c r="E256" s="457" t="s">
        <v>4422</v>
      </c>
      <c r="F256" s="457" t="s">
        <v>1638</v>
      </c>
      <c r="G256" s="466" t="s">
        <v>5925</v>
      </c>
      <c r="J256" s="333" t="s">
        <v>4420</v>
      </c>
      <c r="K256" s="333" t="s">
        <v>1290</v>
      </c>
      <c r="L256" s="334">
        <v>0</v>
      </c>
    </row>
    <row r="257" spans="1:12">
      <c r="A257" s="457" t="s">
        <v>4564</v>
      </c>
      <c r="B257" s="457" t="s">
        <v>5570</v>
      </c>
      <c r="C257" s="463" t="s">
        <v>5925</v>
      </c>
      <c r="E257" s="457" t="s">
        <v>4564</v>
      </c>
      <c r="F257" s="457" t="s">
        <v>5799</v>
      </c>
      <c r="G257" s="466" t="s">
        <v>5925</v>
      </c>
      <c r="J257" s="333" t="s">
        <v>4421</v>
      </c>
      <c r="K257" s="333" t="s">
        <v>1052</v>
      </c>
      <c r="L257" s="334">
        <v>0.15</v>
      </c>
    </row>
    <row r="258" spans="1:12">
      <c r="A258" s="457" t="s">
        <v>4423</v>
      </c>
      <c r="B258" s="457" t="s">
        <v>5939</v>
      </c>
      <c r="C258" s="463" t="s">
        <v>5923</v>
      </c>
      <c r="E258" s="457" t="s">
        <v>4423</v>
      </c>
      <c r="F258" s="457" t="s">
        <v>1436</v>
      </c>
      <c r="G258" s="466" t="s">
        <v>5922</v>
      </c>
      <c r="J258" s="333" t="s">
        <v>4422</v>
      </c>
      <c r="K258" s="333" t="s">
        <v>1638</v>
      </c>
      <c r="L258" s="334">
        <v>0</v>
      </c>
    </row>
    <row r="259" spans="1:12">
      <c r="A259" s="457" t="s">
        <v>4424</v>
      </c>
      <c r="B259" s="457" t="s">
        <v>5940</v>
      </c>
      <c r="C259" s="463" t="s">
        <v>5922</v>
      </c>
      <c r="E259" s="457" t="s">
        <v>4424</v>
      </c>
      <c r="F259" s="457" t="s">
        <v>1061</v>
      </c>
      <c r="G259" s="466" t="s">
        <v>5922</v>
      </c>
      <c r="J259" s="333" t="s">
        <v>4564</v>
      </c>
      <c r="K259" s="333" t="s">
        <v>5799</v>
      </c>
      <c r="L259" s="334">
        <v>0</v>
      </c>
    </row>
    <row r="260" spans="1:12">
      <c r="A260" s="457" t="s">
        <v>4425</v>
      </c>
      <c r="B260" s="457" t="s">
        <v>5571</v>
      </c>
      <c r="C260" s="463" t="s">
        <v>5925</v>
      </c>
      <c r="E260" s="457" t="s">
        <v>4425</v>
      </c>
      <c r="F260" s="457" t="s">
        <v>1384</v>
      </c>
      <c r="G260" s="466" t="s">
        <v>5925</v>
      </c>
      <c r="J260" s="333" t="s">
        <v>4423</v>
      </c>
      <c r="K260" s="333" t="s">
        <v>1436</v>
      </c>
      <c r="L260" s="334">
        <v>0.15</v>
      </c>
    </row>
    <row r="261" spans="1:12">
      <c r="A261" s="457" t="s">
        <v>4426</v>
      </c>
      <c r="B261" s="457" t="s">
        <v>5941</v>
      </c>
      <c r="C261" s="463" t="s">
        <v>5925</v>
      </c>
      <c r="E261" s="457" t="s">
        <v>4426</v>
      </c>
      <c r="F261" s="457" t="s">
        <v>1401</v>
      </c>
      <c r="G261" s="466" t="s">
        <v>5924</v>
      </c>
      <c r="J261" s="333" t="s">
        <v>4424</v>
      </c>
      <c r="K261" s="333" t="s">
        <v>1061</v>
      </c>
      <c r="L261" s="334">
        <v>0.15</v>
      </c>
    </row>
    <row r="262" spans="1:12">
      <c r="A262" s="457" t="s">
        <v>4427</v>
      </c>
      <c r="B262" s="457" t="s">
        <v>1391</v>
      </c>
      <c r="C262" s="463" t="s">
        <v>5921</v>
      </c>
      <c r="E262" s="457" t="s">
        <v>4427</v>
      </c>
      <c r="F262" s="457" t="s">
        <v>1391</v>
      </c>
      <c r="G262" s="466" t="s">
        <v>5924</v>
      </c>
      <c r="J262" s="333" t="s">
        <v>4425</v>
      </c>
      <c r="K262" s="333" t="s">
        <v>1384</v>
      </c>
      <c r="L262" s="334">
        <v>0</v>
      </c>
    </row>
    <row r="263" spans="1:12">
      <c r="A263" s="457" t="s">
        <v>4428</v>
      </c>
      <c r="B263" s="457" t="s">
        <v>1366</v>
      </c>
      <c r="C263" s="463" t="s">
        <v>5925</v>
      </c>
      <c r="E263" s="457" t="s">
        <v>4428</v>
      </c>
      <c r="F263" s="457" t="s">
        <v>1366</v>
      </c>
      <c r="G263" s="466" t="s">
        <v>5925</v>
      </c>
      <c r="J263" s="333" t="s">
        <v>4426</v>
      </c>
      <c r="K263" s="333" t="s">
        <v>1401</v>
      </c>
      <c r="L263" s="334">
        <v>0</v>
      </c>
    </row>
    <row r="264" spans="1:12">
      <c r="A264" s="457" t="s">
        <v>4429</v>
      </c>
      <c r="B264" s="457" t="s">
        <v>5572</v>
      </c>
      <c r="C264" s="463" t="s">
        <v>5925</v>
      </c>
      <c r="E264" s="457" t="s">
        <v>4429</v>
      </c>
      <c r="F264" s="457" t="s">
        <v>1378</v>
      </c>
      <c r="G264" s="466" t="s">
        <v>5925</v>
      </c>
      <c r="J264" s="333" t="s">
        <v>4427</v>
      </c>
      <c r="K264" s="333" t="s">
        <v>1391</v>
      </c>
      <c r="L264" s="334">
        <v>0</v>
      </c>
    </row>
    <row r="265" spans="1:12">
      <c r="A265" s="457" t="s">
        <v>4430</v>
      </c>
      <c r="B265" s="457" t="s">
        <v>5942</v>
      </c>
      <c r="C265" s="463" t="s">
        <v>5921</v>
      </c>
      <c r="E265" s="457" t="s">
        <v>4430</v>
      </c>
      <c r="F265" s="457" t="s">
        <v>562</v>
      </c>
      <c r="G265" s="466" t="s">
        <v>5921</v>
      </c>
      <c r="J265" s="333" t="s">
        <v>4428</v>
      </c>
      <c r="K265" s="333" t="s">
        <v>1366</v>
      </c>
      <c r="L265" s="334">
        <v>0</v>
      </c>
    </row>
    <row r="266" spans="1:12">
      <c r="A266" s="457" t="s">
        <v>4431</v>
      </c>
      <c r="B266" s="457" t="s">
        <v>5573</v>
      </c>
      <c r="C266" s="463" t="s">
        <v>5925</v>
      </c>
      <c r="E266" s="457" t="s">
        <v>4431</v>
      </c>
      <c r="F266" s="457" t="s">
        <v>1280</v>
      </c>
      <c r="G266" s="466" t="s">
        <v>5925</v>
      </c>
      <c r="J266" s="333" t="s">
        <v>4429</v>
      </c>
      <c r="K266" s="333" t="s">
        <v>1378</v>
      </c>
      <c r="L266" s="334">
        <v>0</v>
      </c>
    </row>
    <row r="267" spans="1:12">
      <c r="A267" s="457" t="s">
        <v>4432</v>
      </c>
      <c r="B267" s="457" t="s">
        <v>5943</v>
      </c>
      <c r="C267" s="463" t="s">
        <v>5925</v>
      </c>
      <c r="E267" s="457" t="s">
        <v>4432</v>
      </c>
      <c r="F267" s="457" t="s">
        <v>819</v>
      </c>
      <c r="G267" s="466" t="s">
        <v>5925</v>
      </c>
      <c r="J267" s="333" t="s">
        <v>4430</v>
      </c>
      <c r="K267" s="333" t="s">
        <v>562</v>
      </c>
      <c r="L267" s="334">
        <v>0.2</v>
      </c>
    </row>
    <row r="268" spans="1:12">
      <c r="A268" s="457" t="s">
        <v>4433</v>
      </c>
      <c r="B268" s="457" t="s">
        <v>1663</v>
      </c>
      <c r="C268" s="463" t="s">
        <v>5921</v>
      </c>
      <c r="E268" s="457" t="s">
        <v>4433</v>
      </c>
      <c r="F268" s="457" t="s">
        <v>1663</v>
      </c>
      <c r="G268" s="466" t="s">
        <v>5925</v>
      </c>
      <c r="J268" s="333" t="s">
        <v>4431</v>
      </c>
      <c r="K268" s="333" t="s">
        <v>1280</v>
      </c>
      <c r="L268" s="334">
        <v>0</v>
      </c>
    </row>
    <row r="269" spans="1:12">
      <c r="A269" s="457" t="s">
        <v>4434</v>
      </c>
      <c r="B269" s="457" t="s">
        <v>5944</v>
      </c>
      <c r="C269" s="463" t="s">
        <v>5922</v>
      </c>
      <c r="E269" s="457" t="s">
        <v>4434</v>
      </c>
      <c r="F269" s="457" t="s">
        <v>1236</v>
      </c>
      <c r="G269" s="466" t="s">
        <v>5922</v>
      </c>
      <c r="J269" s="333" t="s">
        <v>4432</v>
      </c>
      <c r="K269" s="333" t="s">
        <v>819</v>
      </c>
      <c r="L269" s="334">
        <v>0</v>
      </c>
    </row>
    <row r="270" spans="1:12">
      <c r="A270" s="457" t="s">
        <v>4435</v>
      </c>
      <c r="B270" s="457" t="s">
        <v>5945</v>
      </c>
      <c r="C270" s="463" t="s">
        <v>5925</v>
      </c>
      <c r="E270" s="457" t="s">
        <v>4435</v>
      </c>
      <c r="F270" s="457" t="s">
        <v>1547</v>
      </c>
      <c r="G270" s="466" t="s">
        <v>5925</v>
      </c>
      <c r="J270" s="333" t="s">
        <v>4433</v>
      </c>
      <c r="K270" s="333" t="s">
        <v>1663</v>
      </c>
      <c r="L270" s="334">
        <v>0</v>
      </c>
    </row>
    <row r="271" spans="1:12">
      <c r="A271" s="457" t="s">
        <v>4436</v>
      </c>
      <c r="B271" s="457" t="s">
        <v>5946</v>
      </c>
      <c r="C271" s="463" t="s">
        <v>5922</v>
      </c>
      <c r="E271" s="457" t="s">
        <v>4436</v>
      </c>
      <c r="F271" s="457" t="s">
        <v>1504</v>
      </c>
      <c r="G271" s="466" t="s">
        <v>5923</v>
      </c>
      <c r="J271" s="333" t="s">
        <v>4434</v>
      </c>
      <c r="K271" s="333" t="s">
        <v>1236</v>
      </c>
      <c r="L271" s="334">
        <v>0.15</v>
      </c>
    </row>
    <row r="272" spans="1:12">
      <c r="A272" s="457" t="s">
        <v>4437</v>
      </c>
      <c r="B272" s="457" t="s">
        <v>1102</v>
      </c>
      <c r="C272" s="463" t="s">
        <v>5922</v>
      </c>
      <c r="E272" s="457" t="s">
        <v>4437</v>
      </c>
      <c r="F272" s="457" t="s">
        <v>5862</v>
      </c>
      <c r="G272" s="466" t="s">
        <v>5922</v>
      </c>
      <c r="J272" s="333" t="s">
        <v>4435</v>
      </c>
      <c r="K272" s="333" t="s">
        <v>1547</v>
      </c>
      <c r="L272" s="334">
        <v>0</v>
      </c>
    </row>
    <row r="273" spans="1:12">
      <c r="A273" s="457" t="s">
        <v>4438</v>
      </c>
      <c r="B273" s="457" t="s">
        <v>5947</v>
      </c>
      <c r="C273" s="463" t="s">
        <v>5921</v>
      </c>
      <c r="E273" s="457" t="s">
        <v>4438</v>
      </c>
      <c r="F273" s="457" t="s">
        <v>1285</v>
      </c>
      <c r="G273" s="466" t="s">
        <v>5921</v>
      </c>
      <c r="J273" s="333" t="s">
        <v>4436</v>
      </c>
      <c r="K273" s="333" t="s">
        <v>1504</v>
      </c>
      <c r="L273" s="334">
        <v>0</v>
      </c>
    </row>
    <row r="274" spans="1:12">
      <c r="A274" s="457" t="s">
        <v>4439</v>
      </c>
      <c r="B274" s="457" t="s">
        <v>5948</v>
      </c>
      <c r="C274" s="463" t="s">
        <v>5921</v>
      </c>
      <c r="E274" s="457" t="s">
        <v>4439</v>
      </c>
      <c r="F274" s="457" t="s">
        <v>1083</v>
      </c>
      <c r="G274" s="466" t="s">
        <v>5921</v>
      </c>
      <c r="J274" s="333" t="s">
        <v>4437</v>
      </c>
      <c r="K274" s="333" t="s">
        <v>5862</v>
      </c>
      <c r="L274" s="334">
        <v>0.15</v>
      </c>
    </row>
    <row r="275" spans="1:12">
      <c r="A275" s="457" t="s">
        <v>4440</v>
      </c>
      <c r="B275" s="457" t="s">
        <v>4441</v>
      </c>
      <c r="C275" s="463" t="s">
        <v>5925</v>
      </c>
      <c r="E275" s="457" t="s">
        <v>4440</v>
      </c>
      <c r="F275" s="457" t="s">
        <v>1041</v>
      </c>
      <c r="G275" s="466" t="s">
        <v>5925</v>
      </c>
      <c r="J275" s="333" t="s">
        <v>4438</v>
      </c>
      <c r="K275" s="333" t="s">
        <v>1285</v>
      </c>
      <c r="L275" s="334">
        <v>0</v>
      </c>
    </row>
    <row r="276" spans="1:12">
      <c r="A276" s="457" t="s">
        <v>4442</v>
      </c>
      <c r="B276" s="457" t="s">
        <v>5949</v>
      </c>
      <c r="C276" s="463" t="s">
        <v>5921</v>
      </c>
      <c r="E276" s="457" t="s">
        <v>4442</v>
      </c>
      <c r="F276" s="457" t="s">
        <v>1106</v>
      </c>
      <c r="G276" s="466" t="s">
        <v>5921</v>
      </c>
      <c r="J276" s="333" t="s">
        <v>4439</v>
      </c>
      <c r="K276" s="333" t="s">
        <v>1083</v>
      </c>
      <c r="L276" s="334">
        <v>0.2</v>
      </c>
    </row>
    <row r="277" spans="1:12">
      <c r="A277" s="457" t="s">
        <v>4443</v>
      </c>
      <c r="B277" s="457" t="s">
        <v>5950</v>
      </c>
      <c r="C277" s="463" t="s">
        <v>5925</v>
      </c>
      <c r="E277" s="457" t="s">
        <v>4443</v>
      </c>
      <c r="F277" s="457" t="s">
        <v>1000</v>
      </c>
      <c r="G277" s="466" t="s">
        <v>5925</v>
      </c>
      <c r="J277" s="333" t="s">
        <v>4440</v>
      </c>
      <c r="K277" s="333" t="s">
        <v>1041</v>
      </c>
      <c r="L277" s="334">
        <v>0</v>
      </c>
    </row>
    <row r="278" spans="1:12">
      <c r="A278" s="457" t="s">
        <v>4565</v>
      </c>
      <c r="B278" s="457" t="s">
        <v>5576</v>
      </c>
      <c r="C278" s="463" t="s">
        <v>5925</v>
      </c>
      <c r="E278" s="457" t="s">
        <v>4565</v>
      </c>
      <c r="F278" s="457" t="s">
        <v>1277</v>
      </c>
      <c r="G278" s="466" t="s">
        <v>5925</v>
      </c>
      <c r="J278" s="333" t="s">
        <v>4442</v>
      </c>
      <c r="K278" s="333" t="s">
        <v>1106</v>
      </c>
      <c r="L278" s="334">
        <v>0</v>
      </c>
    </row>
    <row r="279" spans="1:12">
      <c r="A279" s="457" t="s">
        <v>4444</v>
      </c>
      <c r="B279" s="457" t="s">
        <v>5951</v>
      </c>
      <c r="C279" s="463" t="s">
        <v>5925</v>
      </c>
      <c r="E279" s="457" t="s">
        <v>4444</v>
      </c>
      <c r="F279" s="457" t="s">
        <v>997</v>
      </c>
      <c r="G279" s="466" t="s">
        <v>5925</v>
      </c>
      <c r="J279" s="333" t="s">
        <v>4443</v>
      </c>
      <c r="K279" s="333" t="s">
        <v>1000</v>
      </c>
      <c r="L279" s="334">
        <v>0</v>
      </c>
    </row>
    <row r="280" spans="1:12">
      <c r="A280" s="457" t="s">
        <v>4567</v>
      </c>
      <c r="B280" s="457" t="s">
        <v>1054</v>
      </c>
      <c r="C280" s="463" t="s">
        <v>5925</v>
      </c>
      <c r="E280" s="457" t="s">
        <v>4567</v>
      </c>
      <c r="F280" s="457" t="s">
        <v>1054</v>
      </c>
      <c r="G280" s="466" t="s">
        <v>5925</v>
      </c>
      <c r="J280" s="333" t="s">
        <v>4565</v>
      </c>
      <c r="K280" s="333" t="s">
        <v>1277</v>
      </c>
      <c r="L280" s="334">
        <v>0</v>
      </c>
    </row>
    <row r="281" spans="1:12">
      <c r="A281" s="457" t="s">
        <v>4446</v>
      </c>
      <c r="B281" s="457" t="s">
        <v>5952</v>
      </c>
      <c r="C281" s="463" t="s">
        <v>5925</v>
      </c>
      <c r="E281" s="457" t="s">
        <v>4446</v>
      </c>
      <c r="F281" s="457" t="s">
        <v>956</v>
      </c>
      <c r="G281" s="466" t="s">
        <v>5925</v>
      </c>
      <c r="J281" s="333" t="s">
        <v>4444</v>
      </c>
      <c r="K281" s="333" t="s">
        <v>997</v>
      </c>
      <c r="L281" s="334">
        <v>0</v>
      </c>
    </row>
    <row r="282" spans="1:12">
      <c r="A282" s="457" t="s">
        <v>4448</v>
      </c>
      <c r="B282" s="457" t="s">
        <v>5953</v>
      </c>
      <c r="C282" s="463" t="s">
        <v>5923</v>
      </c>
      <c r="E282" s="457" t="s">
        <v>4448</v>
      </c>
      <c r="F282" s="457" t="s">
        <v>941</v>
      </c>
      <c r="G282" s="466" t="s">
        <v>5922</v>
      </c>
      <c r="J282" s="333" t="s">
        <v>4566</v>
      </c>
      <c r="K282" s="333" t="s">
        <v>1269</v>
      </c>
      <c r="L282" s="334">
        <v>0</v>
      </c>
    </row>
    <row r="283" spans="1:12">
      <c r="A283" s="457" t="s">
        <v>4449</v>
      </c>
      <c r="B283" s="457" t="s">
        <v>5954</v>
      </c>
      <c r="C283" s="463" t="s">
        <v>5925</v>
      </c>
      <c r="E283" s="457" t="s">
        <v>4449</v>
      </c>
      <c r="F283" s="457" t="s">
        <v>550</v>
      </c>
      <c r="G283" s="466" t="s">
        <v>5925</v>
      </c>
      <c r="J283" s="333" t="s">
        <v>4445</v>
      </c>
      <c r="K283" s="333" t="s">
        <v>1267</v>
      </c>
      <c r="L283" s="334">
        <v>0</v>
      </c>
    </row>
    <row r="284" spans="1:12">
      <c r="A284" s="457" t="s">
        <v>4450</v>
      </c>
      <c r="B284" s="457" t="s">
        <v>972</v>
      </c>
      <c r="C284" s="463" t="s">
        <v>5925</v>
      </c>
      <c r="E284" s="457" t="s">
        <v>4450</v>
      </c>
      <c r="F284" s="457" t="s">
        <v>972</v>
      </c>
      <c r="G284" s="466" t="s">
        <v>5925</v>
      </c>
      <c r="J284" s="333" t="s">
        <v>4567</v>
      </c>
      <c r="K284" s="333" t="s">
        <v>1054</v>
      </c>
      <c r="L284" s="334">
        <v>0</v>
      </c>
    </row>
    <row r="285" spans="1:12">
      <c r="A285" s="457" t="s">
        <v>4451</v>
      </c>
      <c r="B285" s="457" t="s">
        <v>977</v>
      </c>
      <c r="C285" s="463" t="s">
        <v>5921</v>
      </c>
      <c r="E285" s="457" t="s">
        <v>4451</v>
      </c>
      <c r="F285" s="457" t="s">
        <v>977</v>
      </c>
      <c r="G285" s="466" t="s">
        <v>5922</v>
      </c>
      <c r="J285" s="333" t="s">
        <v>4446</v>
      </c>
      <c r="K285" s="333" t="s">
        <v>956</v>
      </c>
      <c r="L285" s="334">
        <v>0.15</v>
      </c>
    </row>
    <row r="286" spans="1:12">
      <c r="A286" s="457" t="s">
        <v>4452</v>
      </c>
      <c r="B286" s="457" t="s">
        <v>5955</v>
      </c>
      <c r="C286" s="463" t="s">
        <v>5922</v>
      </c>
      <c r="E286" s="457" t="s">
        <v>4452</v>
      </c>
      <c r="F286" s="457" t="s">
        <v>854</v>
      </c>
      <c r="G286" s="466" t="s">
        <v>5922</v>
      </c>
      <c r="J286" s="333" t="s">
        <v>4447</v>
      </c>
      <c r="K286" s="333" t="s">
        <v>974</v>
      </c>
      <c r="L286" s="334">
        <v>0</v>
      </c>
    </row>
    <row r="287" spans="1:12">
      <c r="A287" s="457" t="s">
        <v>4453</v>
      </c>
      <c r="B287" s="457" t="s">
        <v>5956</v>
      </c>
      <c r="C287" s="463" t="s">
        <v>5921</v>
      </c>
      <c r="E287" s="457" t="s">
        <v>4453</v>
      </c>
      <c r="F287" s="457" t="s">
        <v>778</v>
      </c>
      <c r="G287" s="466" t="s">
        <v>5921</v>
      </c>
      <c r="J287" s="333" t="s">
        <v>4448</v>
      </c>
      <c r="K287" s="333" t="s">
        <v>941</v>
      </c>
      <c r="L287" s="334">
        <v>0.15</v>
      </c>
    </row>
    <row r="288" spans="1:12">
      <c r="A288" s="457" t="s">
        <v>4454</v>
      </c>
      <c r="B288" s="457" t="s">
        <v>2025</v>
      </c>
      <c r="C288" s="463" t="s">
        <v>5921</v>
      </c>
      <c r="E288" s="457" t="s">
        <v>4454</v>
      </c>
      <c r="F288" s="457" t="s">
        <v>1335</v>
      </c>
      <c r="G288" s="466" t="s">
        <v>5921</v>
      </c>
      <c r="J288" s="333" t="s">
        <v>4449</v>
      </c>
      <c r="K288" s="333" t="s">
        <v>550</v>
      </c>
      <c r="L288" s="334">
        <v>0</v>
      </c>
    </row>
    <row r="289" spans="1:12">
      <c r="A289" s="457" t="s">
        <v>4455</v>
      </c>
      <c r="B289" s="457" t="s">
        <v>5957</v>
      </c>
      <c r="C289" s="463" t="s">
        <v>5925</v>
      </c>
      <c r="E289" s="457" t="s">
        <v>4455</v>
      </c>
      <c r="F289" s="457" t="s">
        <v>493</v>
      </c>
      <c r="G289" s="466" t="s">
        <v>5925</v>
      </c>
      <c r="J289" s="333" t="s">
        <v>4450</v>
      </c>
      <c r="K289" s="333" t="s">
        <v>972</v>
      </c>
      <c r="L289" s="334">
        <v>0</v>
      </c>
    </row>
    <row r="290" spans="1:12">
      <c r="A290" s="457" t="s">
        <v>4456</v>
      </c>
      <c r="B290" s="457" t="s">
        <v>5958</v>
      </c>
      <c r="C290" s="463" t="s">
        <v>5925</v>
      </c>
      <c r="E290" s="457" t="s">
        <v>4456</v>
      </c>
      <c r="F290" s="457" t="s">
        <v>1230</v>
      </c>
      <c r="G290" s="466" t="s">
        <v>5922</v>
      </c>
      <c r="J290" s="333" t="s">
        <v>4451</v>
      </c>
      <c r="K290" s="333" t="s">
        <v>977</v>
      </c>
      <c r="L290" s="334">
        <v>0</v>
      </c>
    </row>
    <row r="291" spans="1:12">
      <c r="A291" s="457" t="s">
        <v>4457</v>
      </c>
      <c r="B291" s="457" t="s">
        <v>5959</v>
      </c>
      <c r="C291" s="463" t="s">
        <v>5922</v>
      </c>
      <c r="E291" s="457" t="s">
        <v>4457</v>
      </c>
      <c r="F291" s="457" t="s">
        <v>658</v>
      </c>
      <c r="G291" s="466" t="s">
        <v>5925</v>
      </c>
      <c r="J291" s="333" t="s">
        <v>4452</v>
      </c>
      <c r="K291" s="333" t="s">
        <v>854</v>
      </c>
      <c r="L291" s="334">
        <v>0</v>
      </c>
    </row>
    <row r="292" spans="1:12">
      <c r="A292" s="457" t="s">
        <v>4458</v>
      </c>
      <c r="B292" s="457" t="s">
        <v>5579</v>
      </c>
      <c r="C292" s="463" t="s">
        <v>5925</v>
      </c>
      <c r="E292" s="457" t="s">
        <v>4458</v>
      </c>
      <c r="F292" s="457" t="s">
        <v>339</v>
      </c>
      <c r="G292" s="466" t="s">
        <v>5925</v>
      </c>
      <c r="J292" s="333" t="s">
        <v>4453</v>
      </c>
      <c r="K292" s="333" t="s">
        <v>778</v>
      </c>
      <c r="L292" s="334">
        <v>0</v>
      </c>
    </row>
    <row r="293" spans="1:12">
      <c r="A293" s="457" t="s">
        <v>4459</v>
      </c>
      <c r="B293" s="457" t="s">
        <v>5960</v>
      </c>
      <c r="C293" s="463" t="s">
        <v>5925</v>
      </c>
      <c r="E293" s="457" t="s">
        <v>4459</v>
      </c>
      <c r="F293" s="457" t="s">
        <v>1492</v>
      </c>
      <c r="G293" s="466" t="s">
        <v>5925</v>
      </c>
      <c r="J293" s="333" t="s">
        <v>4454</v>
      </c>
      <c r="K293" s="333" t="s">
        <v>1335</v>
      </c>
      <c r="L293" s="334">
        <v>0.2</v>
      </c>
    </row>
    <row r="294" spans="1:12">
      <c r="A294" s="457" t="s">
        <v>4460</v>
      </c>
      <c r="B294" s="457" t="s">
        <v>5961</v>
      </c>
      <c r="C294" s="463" t="s">
        <v>5925</v>
      </c>
      <c r="E294" s="457" t="s">
        <v>4460</v>
      </c>
      <c r="F294" s="457" t="s">
        <v>591</v>
      </c>
      <c r="G294" s="466" t="s">
        <v>5925</v>
      </c>
      <c r="J294" s="333" t="s">
        <v>4455</v>
      </c>
      <c r="K294" s="333" t="s">
        <v>493</v>
      </c>
      <c r="L294" s="334">
        <v>0</v>
      </c>
    </row>
    <row r="295" spans="1:12">
      <c r="A295" s="457" t="s">
        <v>4461</v>
      </c>
      <c r="B295" s="457" t="s">
        <v>5962</v>
      </c>
      <c r="C295" s="463" t="s">
        <v>5923</v>
      </c>
      <c r="E295" s="457" t="s">
        <v>4461</v>
      </c>
      <c r="F295" s="457" t="s">
        <v>597</v>
      </c>
      <c r="G295" s="466" t="s">
        <v>5923</v>
      </c>
      <c r="J295" s="333" t="s">
        <v>4456</v>
      </c>
      <c r="K295" s="333" t="s">
        <v>1230</v>
      </c>
      <c r="L295" s="334">
        <v>0.1</v>
      </c>
    </row>
    <row r="296" spans="1:12">
      <c r="A296" s="457" t="s">
        <v>4462</v>
      </c>
      <c r="B296" s="457" t="s">
        <v>5963</v>
      </c>
      <c r="C296" s="463" t="s">
        <v>5925</v>
      </c>
      <c r="E296" s="457" t="s">
        <v>4462</v>
      </c>
      <c r="F296" s="457" t="s">
        <v>567</v>
      </c>
      <c r="G296" s="466" t="s">
        <v>5921</v>
      </c>
      <c r="J296" s="333" t="s">
        <v>4457</v>
      </c>
      <c r="K296" s="333" t="s">
        <v>658</v>
      </c>
      <c r="L296" s="334">
        <v>0.2</v>
      </c>
    </row>
    <row r="297" spans="1:12">
      <c r="A297" s="457" t="s">
        <v>4463</v>
      </c>
      <c r="B297" s="457" t="s">
        <v>5964</v>
      </c>
      <c r="C297" s="463" t="s">
        <v>5925</v>
      </c>
      <c r="E297" s="457" t="s">
        <v>4463</v>
      </c>
      <c r="F297" s="457" t="s">
        <v>555</v>
      </c>
      <c r="G297" s="466" t="s">
        <v>5925</v>
      </c>
      <c r="J297" s="333" t="s">
        <v>4458</v>
      </c>
      <c r="K297" s="333" t="s">
        <v>339</v>
      </c>
      <c r="L297" s="334">
        <v>0</v>
      </c>
    </row>
    <row r="298" spans="1:12">
      <c r="A298" s="457" t="s">
        <v>4464</v>
      </c>
      <c r="B298" s="457" t="s">
        <v>5965</v>
      </c>
      <c r="C298" s="463" t="s">
        <v>5925</v>
      </c>
      <c r="E298" s="457" t="s">
        <v>4464</v>
      </c>
      <c r="F298" s="457" t="s">
        <v>522</v>
      </c>
      <c r="G298" s="466" t="s">
        <v>5925</v>
      </c>
      <c r="J298" s="333" t="s">
        <v>4459</v>
      </c>
      <c r="K298" s="333" t="s">
        <v>1492</v>
      </c>
      <c r="L298" s="334">
        <v>0.2</v>
      </c>
    </row>
    <row r="299" spans="1:12">
      <c r="A299" s="457" t="s">
        <v>4465</v>
      </c>
      <c r="B299" s="457" t="s">
        <v>5966</v>
      </c>
      <c r="C299" s="463" t="s">
        <v>5921</v>
      </c>
      <c r="E299" s="457" t="s">
        <v>4465</v>
      </c>
      <c r="F299" s="457" t="s">
        <v>643</v>
      </c>
      <c r="G299" s="466" t="s">
        <v>5921</v>
      </c>
      <c r="J299" s="333" t="s">
        <v>4460</v>
      </c>
      <c r="K299" s="333" t="s">
        <v>591</v>
      </c>
      <c r="L299" s="334">
        <v>0</v>
      </c>
    </row>
    <row r="300" spans="1:12">
      <c r="A300" s="457" t="s">
        <v>4466</v>
      </c>
      <c r="B300" s="457" t="s">
        <v>5967</v>
      </c>
      <c r="C300" s="463" t="s">
        <v>5921</v>
      </c>
      <c r="E300" s="457" t="s">
        <v>4466</v>
      </c>
      <c r="F300" s="457" t="s">
        <v>459</v>
      </c>
      <c r="G300" s="466" t="s">
        <v>5922</v>
      </c>
      <c r="J300" s="333" t="s">
        <v>4461</v>
      </c>
      <c r="K300" s="333" t="s">
        <v>597</v>
      </c>
      <c r="L300" s="334">
        <v>0.1</v>
      </c>
    </row>
    <row r="301" spans="1:12">
      <c r="A301" s="457" t="s">
        <v>4467</v>
      </c>
      <c r="B301" s="457" t="s">
        <v>5968</v>
      </c>
      <c r="C301" s="463" t="s">
        <v>5925</v>
      </c>
      <c r="E301" s="457" t="s">
        <v>4467</v>
      </c>
      <c r="F301" s="457" t="s">
        <v>402</v>
      </c>
      <c r="G301" s="466" t="s">
        <v>5925</v>
      </c>
      <c r="J301" s="333" t="s">
        <v>4462</v>
      </c>
      <c r="K301" s="333" t="s">
        <v>567</v>
      </c>
      <c r="L301" s="334">
        <v>0.2</v>
      </c>
    </row>
    <row r="302" spans="1:12">
      <c r="A302" s="457" t="s">
        <v>4468</v>
      </c>
      <c r="B302" s="457" t="s">
        <v>5969</v>
      </c>
      <c r="C302" s="463" t="s">
        <v>5921</v>
      </c>
      <c r="E302" s="457" t="s">
        <v>4468</v>
      </c>
      <c r="F302" s="457" t="s">
        <v>1594</v>
      </c>
      <c r="G302" s="466" t="s">
        <v>5921</v>
      </c>
      <c r="J302" s="333" t="s">
        <v>4463</v>
      </c>
      <c r="K302" s="333" t="s">
        <v>555</v>
      </c>
      <c r="L302" s="334">
        <v>0</v>
      </c>
    </row>
    <row r="303" spans="1:12">
      <c r="A303" s="457" t="s">
        <v>4469</v>
      </c>
      <c r="B303" s="457" t="s">
        <v>5581</v>
      </c>
      <c r="C303" s="463" t="s">
        <v>5921</v>
      </c>
      <c r="E303" s="457" t="s">
        <v>4469</v>
      </c>
      <c r="F303" s="457" t="s">
        <v>933</v>
      </c>
      <c r="G303" s="466" t="s">
        <v>5921</v>
      </c>
      <c r="J303" s="333" t="s">
        <v>4464</v>
      </c>
      <c r="K303" s="333" t="s">
        <v>522</v>
      </c>
      <c r="L303" s="334">
        <v>0</v>
      </c>
    </row>
    <row r="304" spans="1:12">
      <c r="A304" s="457" t="s">
        <v>4470</v>
      </c>
      <c r="B304" s="457" t="s">
        <v>1995</v>
      </c>
      <c r="C304" s="463" t="s">
        <v>5921</v>
      </c>
      <c r="E304" s="457" t="s">
        <v>4470</v>
      </c>
      <c r="F304" s="457" t="s">
        <v>680</v>
      </c>
      <c r="G304" s="466" t="s">
        <v>5921</v>
      </c>
      <c r="J304" s="333" t="s">
        <v>4465</v>
      </c>
      <c r="K304" s="333" t="s">
        <v>643</v>
      </c>
      <c r="L304" s="334">
        <v>0</v>
      </c>
    </row>
    <row r="305" spans="1:12">
      <c r="A305" s="457" t="s">
        <v>4471</v>
      </c>
      <c r="B305" s="457" t="s">
        <v>5582</v>
      </c>
      <c r="C305" s="463" t="s">
        <v>5925</v>
      </c>
      <c r="E305" s="457" t="s">
        <v>4471</v>
      </c>
      <c r="F305" s="457" t="s">
        <v>675</v>
      </c>
      <c r="G305" s="466" t="s">
        <v>5925</v>
      </c>
      <c r="J305" s="333" t="s">
        <v>4466</v>
      </c>
      <c r="K305" s="333" t="s">
        <v>459</v>
      </c>
      <c r="L305" s="334">
        <v>0</v>
      </c>
    </row>
    <row r="306" spans="1:12">
      <c r="A306" s="457" t="s">
        <v>4472</v>
      </c>
      <c r="B306" s="457" t="s">
        <v>1194</v>
      </c>
      <c r="C306" s="463" t="s">
        <v>5921</v>
      </c>
      <c r="E306" s="457" t="s">
        <v>4472</v>
      </c>
      <c r="F306" s="457" t="s">
        <v>5863</v>
      </c>
      <c r="G306" s="466" t="s">
        <v>5921</v>
      </c>
      <c r="J306" s="333" t="s">
        <v>4467</v>
      </c>
      <c r="K306" s="333" t="s">
        <v>402</v>
      </c>
      <c r="L306" s="334">
        <v>0</v>
      </c>
    </row>
    <row r="307" spans="1:12">
      <c r="A307" s="457" t="s">
        <v>4473</v>
      </c>
      <c r="B307" s="457" t="s">
        <v>5970</v>
      </c>
      <c r="C307" s="463" t="s">
        <v>5925</v>
      </c>
      <c r="E307" s="457" t="s">
        <v>4473</v>
      </c>
      <c r="F307" s="457" t="s">
        <v>664</v>
      </c>
      <c r="G307" s="466" t="s">
        <v>5925</v>
      </c>
      <c r="J307" s="333" t="s">
        <v>4468</v>
      </c>
      <c r="K307" s="333" t="s">
        <v>1594</v>
      </c>
      <c r="L307" s="334">
        <v>0</v>
      </c>
    </row>
    <row r="308" spans="1:12">
      <c r="A308" s="457" t="s">
        <v>4568</v>
      </c>
      <c r="B308" s="457" t="s">
        <v>4624</v>
      </c>
      <c r="C308" s="463" t="s">
        <v>5925</v>
      </c>
      <c r="E308" s="457" t="s">
        <v>4568</v>
      </c>
      <c r="F308" s="457" t="s">
        <v>322</v>
      </c>
      <c r="G308" s="466" t="s">
        <v>5925</v>
      </c>
      <c r="J308" s="333" t="s">
        <v>4469</v>
      </c>
      <c r="K308" s="333" t="s">
        <v>933</v>
      </c>
      <c r="L308" s="334">
        <v>0.2</v>
      </c>
    </row>
    <row r="309" spans="1:12">
      <c r="A309" s="457" t="s">
        <v>4474</v>
      </c>
      <c r="B309" s="457" t="s">
        <v>5583</v>
      </c>
      <c r="C309" s="463" t="s">
        <v>5925</v>
      </c>
      <c r="E309" s="457" t="s">
        <v>4474</v>
      </c>
      <c r="F309" s="457" t="s">
        <v>1139</v>
      </c>
      <c r="G309" s="466" t="s">
        <v>5925</v>
      </c>
      <c r="J309" s="333" t="s">
        <v>4470</v>
      </c>
      <c r="K309" s="333" t="s">
        <v>680</v>
      </c>
      <c r="L309" s="334">
        <v>0.2</v>
      </c>
    </row>
    <row r="310" spans="1:12">
      <c r="A310" s="457" t="s">
        <v>4475</v>
      </c>
      <c r="B310" s="457" t="s">
        <v>1652</v>
      </c>
      <c r="C310" s="463" t="s">
        <v>5924</v>
      </c>
      <c r="E310" s="457" t="s">
        <v>4475</v>
      </c>
      <c r="F310" s="457" t="s">
        <v>1652</v>
      </c>
      <c r="G310" s="466" t="s">
        <v>5924</v>
      </c>
      <c r="J310" s="333" t="s">
        <v>4471</v>
      </c>
      <c r="K310" s="333" t="s">
        <v>675</v>
      </c>
      <c r="L310" s="334">
        <v>0</v>
      </c>
    </row>
    <row r="311" spans="1:12">
      <c r="A311" s="457" t="s">
        <v>4476</v>
      </c>
      <c r="B311" s="457" t="s">
        <v>1643</v>
      </c>
      <c r="C311" s="463" t="s">
        <v>5921</v>
      </c>
      <c r="E311" s="457" t="s">
        <v>4476</v>
      </c>
      <c r="F311" s="457" t="s">
        <v>1643</v>
      </c>
      <c r="G311" s="466" t="s">
        <v>5921</v>
      </c>
      <c r="J311" s="333" t="s">
        <v>4472</v>
      </c>
      <c r="K311" s="333" t="s">
        <v>5863</v>
      </c>
      <c r="L311" s="334">
        <v>0.2</v>
      </c>
    </row>
    <row r="312" spans="1:12">
      <c r="A312" s="457" t="s">
        <v>4477</v>
      </c>
      <c r="B312" s="457" t="s">
        <v>1619</v>
      </c>
      <c r="C312" s="463" t="s">
        <v>5924</v>
      </c>
      <c r="E312" s="457" t="s">
        <v>4477</v>
      </c>
      <c r="F312" s="457" t="s">
        <v>1619</v>
      </c>
      <c r="G312" s="466" t="s">
        <v>5923</v>
      </c>
      <c r="J312" s="333" t="s">
        <v>4473</v>
      </c>
      <c r="K312" s="333" t="s">
        <v>664</v>
      </c>
      <c r="L312" s="334">
        <v>0</v>
      </c>
    </row>
    <row r="313" spans="1:12">
      <c r="A313" s="457" t="s">
        <v>4478</v>
      </c>
      <c r="B313" s="457" t="s">
        <v>1611</v>
      </c>
      <c r="C313" s="463" t="s">
        <v>5922</v>
      </c>
      <c r="E313" s="457" t="s">
        <v>4478</v>
      </c>
      <c r="F313" s="457" t="s">
        <v>1611</v>
      </c>
      <c r="G313" s="466" t="s">
        <v>5922</v>
      </c>
      <c r="J313" s="333" t="s">
        <v>4568</v>
      </c>
      <c r="K313" s="333" t="s">
        <v>322</v>
      </c>
      <c r="L313" s="334">
        <v>0</v>
      </c>
    </row>
    <row r="314" spans="1:12">
      <c r="A314" s="457" t="s">
        <v>4479</v>
      </c>
      <c r="B314" s="457" t="s">
        <v>1599</v>
      </c>
      <c r="C314" s="463" t="s">
        <v>5926</v>
      </c>
      <c r="E314" s="457" t="s">
        <v>4479</v>
      </c>
      <c r="F314" s="457" t="s">
        <v>1599</v>
      </c>
      <c r="G314" s="466" t="s">
        <v>5926</v>
      </c>
      <c r="J314" s="333" t="s">
        <v>4474</v>
      </c>
      <c r="K314" s="333" t="s">
        <v>1139</v>
      </c>
      <c r="L314" s="334">
        <v>0</v>
      </c>
    </row>
    <row r="315" spans="1:12">
      <c r="A315" s="457" t="s">
        <v>4480</v>
      </c>
      <c r="B315" s="457" t="s">
        <v>1577</v>
      </c>
      <c r="C315" s="463" t="s">
        <v>5921</v>
      </c>
      <c r="E315" s="457" t="s">
        <v>4480</v>
      </c>
      <c r="F315" s="457" t="s">
        <v>1577</v>
      </c>
      <c r="G315" s="466" t="s">
        <v>5921</v>
      </c>
      <c r="J315" s="333" t="s">
        <v>4475</v>
      </c>
      <c r="K315" s="333" t="s">
        <v>1652</v>
      </c>
      <c r="L315" s="334">
        <v>0.05</v>
      </c>
    </row>
    <row r="316" spans="1:12">
      <c r="A316" s="457" t="s">
        <v>4481</v>
      </c>
      <c r="B316" s="457" t="s">
        <v>1533</v>
      </c>
      <c r="C316" s="463" t="s">
        <v>5921</v>
      </c>
      <c r="E316" s="457" t="s">
        <v>4481</v>
      </c>
      <c r="F316" s="457" t="s">
        <v>1533</v>
      </c>
      <c r="G316" s="466" t="s">
        <v>5921</v>
      </c>
      <c r="J316" s="333" t="s">
        <v>4476</v>
      </c>
      <c r="K316" s="333" t="s">
        <v>1643</v>
      </c>
      <c r="L316" s="334">
        <v>0.2</v>
      </c>
    </row>
    <row r="317" spans="1:12">
      <c r="A317" s="457" t="s">
        <v>4482</v>
      </c>
      <c r="B317" s="457" t="s">
        <v>1525</v>
      </c>
      <c r="C317" s="463" t="s">
        <v>5923</v>
      </c>
      <c r="E317" s="457" t="s">
        <v>4482</v>
      </c>
      <c r="F317" s="457" t="s">
        <v>1525</v>
      </c>
      <c r="G317" s="466" t="s">
        <v>5923</v>
      </c>
      <c r="J317" s="333" t="s">
        <v>4477</v>
      </c>
      <c r="K317" s="333" t="s">
        <v>1619</v>
      </c>
      <c r="L317" s="334">
        <v>0.1</v>
      </c>
    </row>
    <row r="318" spans="1:12">
      <c r="A318" s="457" t="s">
        <v>4483</v>
      </c>
      <c r="B318" s="457" t="s">
        <v>1515</v>
      </c>
      <c r="C318" s="463" t="s">
        <v>5922</v>
      </c>
      <c r="E318" s="457" t="s">
        <v>4483</v>
      </c>
      <c r="F318" s="457" t="s">
        <v>1515</v>
      </c>
      <c r="G318" s="466" t="s">
        <v>5922</v>
      </c>
      <c r="J318" s="333" t="s">
        <v>4478</v>
      </c>
      <c r="K318" s="333" t="s">
        <v>1611</v>
      </c>
      <c r="L318" s="334">
        <v>0.2</v>
      </c>
    </row>
    <row r="319" spans="1:12">
      <c r="A319" s="457" t="s">
        <v>4484</v>
      </c>
      <c r="B319" s="457" t="s">
        <v>1471</v>
      </c>
      <c r="C319" s="463" t="s">
        <v>5922</v>
      </c>
      <c r="E319" s="457" t="s">
        <v>4484</v>
      </c>
      <c r="F319" s="457" t="s">
        <v>1471</v>
      </c>
      <c r="G319" s="466" t="s">
        <v>5922</v>
      </c>
      <c r="J319" s="333" t="s">
        <v>4479</v>
      </c>
      <c r="K319" s="333" t="s">
        <v>1599</v>
      </c>
      <c r="L319" s="334">
        <v>0.25</v>
      </c>
    </row>
    <row r="320" spans="1:12">
      <c r="A320" s="457" t="s">
        <v>4485</v>
      </c>
      <c r="B320" s="457" t="s">
        <v>1408</v>
      </c>
      <c r="C320" s="463" t="s">
        <v>5921</v>
      </c>
      <c r="E320" s="457" t="s">
        <v>4485</v>
      </c>
      <c r="F320" s="457" t="s">
        <v>1408</v>
      </c>
      <c r="G320" s="466" t="s">
        <v>5922</v>
      </c>
      <c r="J320" s="333" t="s">
        <v>4480</v>
      </c>
      <c r="K320" s="333" t="s">
        <v>1577</v>
      </c>
      <c r="L320" s="334">
        <v>0.2</v>
      </c>
    </row>
    <row r="321" spans="1:12">
      <c r="A321" s="457" t="s">
        <v>4486</v>
      </c>
      <c r="B321" s="457" t="s">
        <v>1423</v>
      </c>
      <c r="C321" s="463" t="s">
        <v>5921</v>
      </c>
      <c r="E321" s="457" t="s">
        <v>4486</v>
      </c>
      <c r="F321" s="457" t="s">
        <v>1423</v>
      </c>
      <c r="G321" s="466" t="s">
        <v>5921</v>
      </c>
      <c r="J321" s="333" t="s">
        <v>4481</v>
      </c>
      <c r="K321" s="333" t="s">
        <v>1533</v>
      </c>
      <c r="L321" s="334">
        <v>0.15</v>
      </c>
    </row>
    <row r="322" spans="1:12">
      <c r="A322" s="457" t="s">
        <v>4487</v>
      </c>
      <c r="B322" s="457" t="s">
        <v>1372</v>
      </c>
      <c r="C322" s="463" t="s">
        <v>5924</v>
      </c>
      <c r="E322" s="457" t="s">
        <v>4487</v>
      </c>
      <c r="F322" s="457" t="s">
        <v>1372</v>
      </c>
      <c r="G322" s="466" t="s">
        <v>5924</v>
      </c>
      <c r="J322" s="333" t="s">
        <v>4482</v>
      </c>
      <c r="K322" s="333" t="s">
        <v>1525</v>
      </c>
      <c r="L322" s="334">
        <v>0.1</v>
      </c>
    </row>
    <row r="323" spans="1:12">
      <c r="A323" s="457" t="s">
        <v>4488</v>
      </c>
      <c r="B323" s="457" t="s">
        <v>1345</v>
      </c>
      <c r="C323" s="463" t="s">
        <v>5921</v>
      </c>
      <c r="E323" s="457" t="s">
        <v>4488</v>
      </c>
      <c r="F323" s="457" t="s">
        <v>1345</v>
      </c>
      <c r="G323" s="466" t="s">
        <v>5921</v>
      </c>
      <c r="J323" s="333" t="s">
        <v>4483</v>
      </c>
      <c r="K323" s="333" t="s">
        <v>1515</v>
      </c>
      <c r="L323" s="334">
        <v>0.2</v>
      </c>
    </row>
    <row r="324" spans="1:12">
      <c r="A324" s="457" t="s">
        <v>4489</v>
      </c>
      <c r="B324" s="457" t="s">
        <v>1340</v>
      </c>
      <c r="C324" s="463" t="s">
        <v>5921</v>
      </c>
      <c r="E324" s="457" t="s">
        <v>4489</v>
      </c>
      <c r="F324" s="457" t="s">
        <v>1340</v>
      </c>
      <c r="G324" s="466" t="s">
        <v>5921</v>
      </c>
      <c r="J324" s="333" t="s">
        <v>4484</v>
      </c>
      <c r="K324" s="333" t="s">
        <v>1471</v>
      </c>
      <c r="L324" s="334">
        <v>0.15</v>
      </c>
    </row>
    <row r="325" spans="1:12">
      <c r="A325" s="457" t="s">
        <v>4490</v>
      </c>
      <c r="B325" s="457" t="s">
        <v>1325</v>
      </c>
      <c r="C325" s="463" t="s">
        <v>5924</v>
      </c>
      <c r="E325" s="457" t="s">
        <v>4490</v>
      </c>
      <c r="F325" s="457" t="s">
        <v>1325</v>
      </c>
      <c r="G325" s="466" t="s">
        <v>5925</v>
      </c>
      <c r="J325" s="333" t="s">
        <v>4485</v>
      </c>
      <c r="K325" s="333" t="s">
        <v>1408</v>
      </c>
      <c r="L325" s="334">
        <v>0</v>
      </c>
    </row>
    <row r="326" spans="1:12">
      <c r="A326" s="457" t="s">
        <v>4491</v>
      </c>
      <c r="B326" s="457" t="s">
        <v>1319</v>
      </c>
      <c r="C326" s="463" t="s">
        <v>5922</v>
      </c>
      <c r="E326" s="457" t="s">
        <v>4491</v>
      </c>
      <c r="F326" s="457" t="s">
        <v>1319</v>
      </c>
      <c r="G326" s="466" t="s">
        <v>5922</v>
      </c>
      <c r="J326" s="333" t="s">
        <v>4486</v>
      </c>
      <c r="K326" s="333" t="s">
        <v>1423</v>
      </c>
      <c r="L326" s="334">
        <v>0.15</v>
      </c>
    </row>
    <row r="327" spans="1:12">
      <c r="A327" s="457" t="s">
        <v>4492</v>
      </c>
      <c r="B327" s="457" t="s">
        <v>825</v>
      </c>
      <c r="C327" s="463" t="s">
        <v>5923</v>
      </c>
      <c r="E327" s="457" t="s">
        <v>4492</v>
      </c>
      <c r="F327" s="457" t="s">
        <v>825</v>
      </c>
      <c r="G327" s="466" t="s">
        <v>5923</v>
      </c>
      <c r="J327" s="333" t="s">
        <v>4487</v>
      </c>
      <c r="K327" s="333" t="s">
        <v>1372</v>
      </c>
      <c r="L327" s="334">
        <v>0.05</v>
      </c>
    </row>
    <row r="328" spans="1:12">
      <c r="A328" s="457" t="s">
        <v>4493</v>
      </c>
      <c r="B328" s="457" t="s">
        <v>1253</v>
      </c>
      <c r="C328" s="463" t="s">
        <v>5921</v>
      </c>
      <c r="E328" s="457" t="s">
        <v>4493</v>
      </c>
      <c r="F328" s="457" t="s">
        <v>1253</v>
      </c>
      <c r="G328" s="466" t="s">
        <v>5922</v>
      </c>
      <c r="J328" s="333" t="s">
        <v>4488</v>
      </c>
      <c r="K328" s="333" t="s">
        <v>1345</v>
      </c>
      <c r="L328" s="334">
        <v>0.2</v>
      </c>
    </row>
    <row r="329" spans="1:12">
      <c r="A329" s="457" t="s">
        <v>4494</v>
      </c>
      <c r="B329" s="457" t="s">
        <v>1220</v>
      </c>
      <c r="C329" s="463" t="s">
        <v>5922</v>
      </c>
      <c r="E329" s="457" t="s">
        <v>4494</v>
      </c>
      <c r="F329" s="457" t="s">
        <v>1220</v>
      </c>
      <c r="G329" s="466" t="s">
        <v>5922</v>
      </c>
      <c r="J329" s="333" t="s">
        <v>4489</v>
      </c>
      <c r="K329" s="333" t="s">
        <v>1340</v>
      </c>
      <c r="L329" s="334">
        <v>0.2</v>
      </c>
    </row>
    <row r="330" spans="1:12">
      <c r="A330" s="457" t="s">
        <v>4495</v>
      </c>
      <c r="B330" s="457" t="s">
        <v>1215</v>
      </c>
      <c r="C330" s="463" t="s">
        <v>5922</v>
      </c>
      <c r="E330" s="457" t="s">
        <v>4495</v>
      </c>
      <c r="F330" s="457" t="s">
        <v>1215</v>
      </c>
      <c r="G330" s="466" t="s">
        <v>5921</v>
      </c>
      <c r="J330" s="333" t="s">
        <v>4490</v>
      </c>
      <c r="K330" s="333" t="s">
        <v>1325</v>
      </c>
      <c r="L330" s="334">
        <v>0.05</v>
      </c>
    </row>
    <row r="331" spans="1:12">
      <c r="A331" s="457" t="s">
        <v>4496</v>
      </c>
      <c r="B331" s="457" t="s">
        <v>1209</v>
      </c>
      <c r="C331" s="463" t="s">
        <v>5921</v>
      </c>
      <c r="E331" s="457" t="s">
        <v>4496</v>
      </c>
      <c r="F331" s="457" t="s">
        <v>1209</v>
      </c>
      <c r="G331" s="466" t="s">
        <v>5921</v>
      </c>
      <c r="J331" s="333" t="s">
        <v>4491</v>
      </c>
      <c r="K331" s="333" t="s">
        <v>1319</v>
      </c>
      <c r="L331" s="334">
        <v>0.15</v>
      </c>
    </row>
    <row r="332" spans="1:12">
      <c r="A332" s="457" t="s">
        <v>4497</v>
      </c>
      <c r="B332" s="457" t="s">
        <v>1155</v>
      </c>
      <c r="C332" s="463" t="s">
        <v>5924</v>
      </c>
      <c r="E332" s="457" t="s">
        <v>4497</v>
      </c>
      <c r="F332" s="457" t="s">
        <v>1155</v>
      </c>
      <c r="G332" s="466" t="s">
        <v>5924</v>
      </c>
      <c r="J332" s="333" t="s">
        <v>4492</v>
      </c>
      <c r="K332" s="333" t="s">
        <v>825</v>
      </c>
      <c r="L332" s="334">
        <v>0.1</v>
      </c>
    </row>
    <row r="333" spans="1:12">
      <c r="A333" s="457" t="s">
        <v>4498</v>
      </c>
      <c r="B333" s="457" t="s">
        <v>1199</v>
      </c>
      <c r="C333" s="463" t="s">
        <v>5921</v>
      </c>
      <c r="E333" s="457" t="s">
        <v>4498</v>
      </c>
      <c r="F333" s="457" t="s">
        <v>1199</v>
      </c>
      <c r="G333" s="466" t="s">
        <v>5921</v>
      </c>
      <c r="J333" s="333" t="s">
        <v>4493</v>
      </c>
      <c r="K333" s="333" t="s">
        <v>1253</v>
      </c>
      <c r="L333" s="334">
        <v>0.2</v>
      </c>
    </row>
    <row r="334" spans="1:12">
      <c r="A334" s="457" t="s">
        <v>4499</v>
      </c>
      <c r="B334" s="457" t="s">
        <v>1144</v>
      </c>
      <c r="C334" s="463" t="s">
        <v>5923</v>
      </c>
      <c r="E334" s="457" t="s">
        <v>4499</v>
      </c>
      <c r="F334" s="457" t="s">
        <v>1144</v>
      </c>
      <c r="G334" s="466" t="s">
        <v>5923</v>
      </c>
      <c r="J334" s="333" t="s">
        <v>4494</v>
      </c>
      <c r="K334" s="333" t="s">
        <v>1220</v>
      </c>
      <c r="L334" s="334">
        <v>0.15</v>
      </c>
    </row>
    <row r="335" spans="1:12">
      <c r="A335" s="457" t="s">
        <v>4500</v>
      </c>
      <c r="B335" s="457" t="s">
        <v>1133</v>
      </c>
      <c r="C335" s="463" t="s">
        <v>5922</v>
      </c>
      <c r="E335" s="457" t="s">
        <v>4500</v>
      </c>
      <c r="F335" s="457" t="s">
        <v>1133</v>
      </c>
      <c r="G335" s="466" t="s">
        <v>5922</v>
      </c>
      <c r="J335" s="333" t="s">
        <v>4495</v>
      </c>
      <c r="K335" s="333" t="s">
        <v>1215</v>
      </c>
      <c r="L335" s="334">
        <v>0.15</v>
      </c>
    </row>
    <row r="336" spans="1:12">
      <c r="A336" s="457" t="s">
        <v>4501</v>
      </c>
      <c r="B336" s="457" t="s">
        <v>1128</v>
      </c>
      <c r="C336" s="463" t="s">
        <v>5922</v>
      </c>
      <c r="E336" s="457" t="s">
        <v>4501</v>
      </c>
      <c r="F336" s="457" t="s">
        <v>1128</v>
      </c>
      <c r="G336" s="466" t="s">
        <v>5922</v>
      </c>
      <c r="J336" s="333" t="s">
        <v>4496</v>
      </c>
      <c r="K336" s="333" t="s">
        <v>1209</v>
      </c>
      <c r="L336" s="334">
        <v>0.2</v>
      </c>
    </row>
    <row r="337" spans="1:12">
      <c r="A337" s="457" t="s">
        <v>4502</v>
      </c>
      <c r="B337" s="457" t="s">
        <v>1108</v>
      </c>
      <c r="C337" s="463" t="s">
        <v>5921</v>
      </c>
      <c r="E337" s="457" t="s">
        <v>4502</v>
      </c>
      <c r="F337" s="457" t="s">
        <v>1108</v>
      </c>
      <c r="G337" s="466" t="s">
        <v>5921</v>
      </c>
      <c r="J337" s="333" t="s">
        <v>4497</v>
      </c>
      <c r="K337" s="333" t="s">
        <v>1155</v>
      </c>
      <c r="L337" s="334">
        <v>0.05</v>
      </c>
    </row>
    <row r="338" spans="1:12">
      <c r="A338" s="457" t="s">
        <v>4503</v>
      </c>
      <c r="B338" s="457" t="s">
        <v>1049</v>
      </c>
      <c r="C338" s="463" t="s">
        <v>5923</v>
      </c>
      <c r="E338" s="457" t="s">
        <v>4503</v>
      </c>
      <c r="F338" s="457" t="s">
        <v>1049</v>
      </c>
      <c r="G338" s="466" t="s">
        <v>5923</v>
      </c>
      <c r="J338" s="333" t="s">
        <v>4498</v>
      </c>
      <c r="K338" s="333" t="s">
        <v>1199</v>
      </c>
      <c r="L338" s="334">
        <v>0.2</v>
      </c>
    </row>
    <row r="339" spans="1:12">
      <c r="A339" s="457" t="s">
        <v>4504</v>
      </c>
      <c r="B339" s="457" t="s">
        <v>1011</v>
      </c>
      <c r="C339" s="463" t="s">
        <v>5924</v>
      </c>
      <c r="E339" s="457" t="s">
        <v>4504</v>
      </c>
      <c r="F339" s="457" t="s">
        <v>1011</v>
      </c>
      <c r="G339" s="466" t="s">
        <v>5924</v>
      </c>
      <c r="J339" s="333" t="s">
        <v>4499</v>
      </c>
      <c r="K339" s="333" t="s">
        <v>1144</v>
      </c>
      <c r="L339" s="334">
        <v>0.1</v>
      </c>
    </row>
    <row r="340" spans="1:12">
      <c r="A340" s="457" t="s">
        <v>4505</v>
      </c>
      <c r="B340" s="457" t="s">
        <v>967</v>
      </c>
      <c r="C340" s="463" t="s">
        <v>5923</v>
      </c>
      <c r="E340" s="457" t="s">
        <v>4505</v>
      </c>
      <c r="F340" s="457" t="s">
        <v>967</v>
      </c>
      <c r="G340" s="466" t="s">
        <v>5924</v>
      </c>
      <c r="J340" s="333" t="s">
        <v>4500</v>
      </c>
      <c r="K340" s="333" t="s">
        <v>1133</v>
      </c>
      <c r="L340" s="334">
        <v>0.15</v>
      </c>
    </row>
    <row r="341" spans="1:12">
      <c r="A341" s="457" t="s">
        <v>4506</v>
      </c>
      <c r="B341" s="457" t="s">
        <v>5818</v>
      </c>
      <c r="C341" s="463" t="s">
        <v>5924</v>
      </c>
      <c r="E341" s="457" t="s">
        <v>4506</v>
      </c>
      <c r="F341" s="457" t="s">
        <v>935</v>
      </c>
      <c r="G341" s="466" t="s">
        <v>5924</v>
      </c>
      <c r="J341" s="333" t="s">
        <v>4501</v>
      </c>
      <c r="K341" s="333" t="s">
        <v>1128</v>
      </c>
      <c r="L341" s="334">
        <v>0.15</v>
      </c>
    </row>
    <row r="342" spans="1:12">
      <c r="A342" s="457" t="s">
        <v>4507</v>
      </c>
      <c r="B342" s="457" t="s">
        <v>930</v>
      </c>
      <c r="C342" s="463" t="s">
        <v>5925</v>
      </c>
      <c r="E342" s="457" t="s">
        <v>4507</v>
      </c>
      <c r="F342" s="457" t="s">
        <v>930</v>
      </c>
      <c r="G342" s="466" t="s">
        <v>5924</v>
      </c>
      <c r="J342" s="333" t="s">
        <v>4502</v>
      </c>
      <c r="K342" s="333" t="s">
        <v>1108</v>
      </c>
      <c r="L342" s="334">
        <v>0.2</v>
      </c>
    </row>
    <row r="343" spans="1:12">
      <c r="A343" s="457" t="s">
        <v>4508</v>
      </c>
      <c r="B343" s="457" t="s">
        <v>902</v>
      </c>
      <c r="C343" s="463" t="s">
        <v>5923</v>
      </c>
      <c r="E343" s="457" t="s">
        <v>4508</v>
      </c>
      <c r="F343" s="457" t="s">
        <v>902</v>
      </c>
      <c r="G343" s="466" t="s">
        <v>5923</v>
      </c>
      <c r="J343" s="333" t="s">
        <v>4503</v>
      </c>
      <c r="K343" s="333" t="s">
        <v>1049</v>
      </c>
      <c r="L343" s="334">
        <v>0.1</v>
      </c>
    </row>
    <row r="344" spans="1:12">
      <c r="A344" s="457" t="s">
        <v>4509</v>
      </c>
      <c r="B344" s="457" t="s">
        <v>5823</v>
      </c>
      <c r="C344" s="463" t="s">
        <v>5921</v>
      </c>
      <c r="E344" s="457" t="s">
        <v>4509</v>
      </c>
      <c r="F344" s="457" t="s">
        <v>5823</v>
      </c>
      <c r="G344" s="466" t="s">
        <v>5922</v>
      </c>
      <c r="J344" s="333" t="s">
        <v>4504</v>
      </c>
      <c r="K344" s="333" t="s">
        <v>1011</v>
      </c>
      <c r="L344" s="334">
        <v>0.05</v>
      </c>
    </row>
    <row r="345" spans="1:12">
      <c r="A345" s="457" t="s">
        <v>4510</v>
      </c>
      <c r="B345" s="457" t="s">
        <v>857</v>
      </c>
      <c r="C345" s="463" t="s">
        <v>5925</v>
      </c>
      <c r="E345" s="457" t="s">
        <v>4510</v>
      </c>
      <c r="F345" s="457" t="s">
        <v>857</v>
      </c>
      <c r="G345" s="466" t="s">
        <v>5925</v>
      </c>
      <c r="J345" s="333" t="s">
        <v>4505</v>
      </c>
      <c r="K345" s="333" t="s">
        <v>967</v>
      </c>
      <c r="L345" s="334">
        <v>0.05</v>
      </c>
    </row>
    <row r="346" spans="1:12">
      <c r="A346" s="457" t="s">
        <v>4511</v>
      </c>
      <c r="B346" s="457" t="s">
        <v>866</v>
      </c>
      <c r="C346" s="463" t="s">
        <v>5921</v>
      </c>
      <c r="E346" s="457" t="s">
        <v>4511</v>
      </c>
      <c r="F346" s="457" t="s">
        <v>866</v>
      </c>
      <c r="G346" s="466" t="s">
        <v>5921</v>
      </c>
      <c r="J346" s="333" t="s">
        <v>4506</v>
      </c>
      <c r="K346" s="333" t="s">
        <v>935</v>
      </c>
      <c r="L346" s="334">
        <v>0.05</v>
      </c>
    </row>
    <row r="347" spans="1:12">
      <c r="A347" s="457" t="s">
        <v>4512</v>
      </c>
      <c r="B347" s="457" t="s">
        <v>842</v>
      </c>
      <c r="C347" s="463" t="s">
        <v>5921</v>
      </c>
      <c r="E347" s="457" t="s">
        <v>4512</v>
      </c>
      <c r="F347" s="457" t="s">
        <v>842</v>
      </c>
      <c r="G347" s="466" t="s">
        <v>5921</v>
      </c>
      <c r="J347" s="333" t="s">
        <v>4507</v>
      </c>
      <c r="K347" s="333" t="s">
        <v>930</v>
      </c>
      <c r="L347" s="334">
        <v>0.05</v>
      </c>
    </row>
    <row r="348" spans="1:12">
      <c r="A348" s="457" t="s">
        <v>4513</v>
      </c>
      <c r="B348" s="457" t="s">
        <v>837</v>
      </c>
      <c r="C348" s="463" t="s">
        <v>5924</v>
      </c>
      <c r="E348" s="457" t="s">
        <v>4513</v>
      </c>
      <c r="F348" s="457" t="s">
        <v>837</v>
      </c>
      <c r="G348" s="466" t="s">
        <v>5923</v>
      </c>
      <c r="J348" s="333" t="s">
        <v>4508</v>
      </c>
      <c r="K348" s="333" t="s">
        <v>902</v>
      </c>
      <c r="L348" s="334">
        <v>0.2</v>
      </c>
    </row>
    <row r="349" spans="1:12">
      <c r="A349" s="457" t="s">
        <v>4514</v>
      </c>
      <c r="B349" s="457" t="s">
        <v>809</v>
      </c>
      <c r="C349" s="463" t="s">
        <v>5925</v>
      </c>
      <c r="E349" s="457" t="s">
        <v>4514</v>
      </c>
      <c r="F349" s="457" t="s">
        <v>809</v>
      </c>
      <c r="G349" s="466" t="s">
        <v>5925</v>
      </c>
      <c r="J349" s="333" t="s">
        <v>4509</v>
      </c>
      <c r="K349" s="333" t="s">
        <v>5823</v>
      </c>
      <c r="L349" s="334">
        <v>0.15</v>
      </c>
    </row>
    <row r="350" spans="1:12">
      <c r="A350" s="457" t="s">
        <v>4515</v>
      </c>
      <c r="B350" s="457" t="s">
        <v>757</v>
      </c>
      <c r="C350" s="463" t="s">
        <v>5925</v>
      </c>
      <c r="E350" s="457" t="s">
        <v>4515</v>
      </c>
      <c r="F350" s="457" t="s">
        <v>757</v>
      </c>
      <c r="G350" s="466" t="s">
        <v>5925</v>
      </c>
      <c r="J350" s="333" t="s">
        <v>4510</v>
      </c>
      <c r="K350" s="333" t="s">
        <v>857</v>
      </c>
      <c r="L350" s="334">
        <v>0</v>
      </c>
    </row>
    <row r="351" spans="1:12">
      <c r="A351" s="457" t="s">
        <v>4516</v>
      </c>
      <c r="B351" s="457" t="s">
        <v>774</v>
      </c>
      <c r="C351" s="463" t="s">
        <v>5922</v>
      </c>
      <c r="E351" s="457" t="s">
        <v>4516</v>
      </c>
      <c r="F351" s="457" t="s">
        <v>774</v>
      </c>
      <c r="G351" s="466" t="s">
        <v>5922</v>
      </c>
      <c r="J351" s="333" t="s">
        <v>4511</v>
      </c>
      <c r="K351" s="333" t="s">
        <v>866</v>
      </c>
      <c r="L351" s="334">
        <v>0.2</v>
      </c>
    </row>
    <row r="352" spans="1:12">
      <c r="A352" s="457" t="s">
        <v>4517</v>
      </c>
      <c r="B352" s="457" t="s">
        <v>721</v>
      </c>
      <c r="C352" s="463" t="s">
        <v>5923</v>
      </c>
      <c r="E352" s="457" t="s">
        <v>4517</v>
      </c>
      <c r="F352" s="457" t="s">
        <v>721</v>
      </c>
      <c r="G352" s="466" t="s">
        <v>5922</v>
      </c>
      <c r="J352" s="333" t="s">
        <v>4512</v>
      </c>
      <c r="K352" s="333" t="s">
        <v>842</v>
      </c>
      <c r="L352" s="334">
        <v>0.2</v>
      </c>
    </row>
    <row r="353" spans="1:12">
      <c r="A353" s="457" t="s">
        <v>4518</v>
      </c>
      <c r="B353" s="457" t="s">
        <v>689</v>
      </c>
      <c r="C353" s="463" t="s">
        <v>5922</v>
      </c>
      <c r="E353" s="457" t="s">
        <v>4518</v>
      </c>
      <c r="F353" s="457" t="s">
        <v>689</v>
      </c>
      <c r="G353" s="466" t="s">
        <v>5922</v>
      </c>
      <c r="J353" s="333" t="s">
        <v>4513</v>
      </c>
      <c r="K353" s="333" t="s">
        <v>837</v>
      </c>
      <c r="L353" s="334">
        <v>0.1</v>
      </c>
    </row>
    <row r="354" spans="1:12">
      <c r="A354" s="457" t="s">
        <v>4519</v>
      </c>
      <c r="B354" s="457" t="s">
        <v>669</v>
      </c>
      <c r="C354" s="463" t="s">
        <v>5921</v>
      </c>
      <c r="E354" s="457" t="s">
        <v>4519</v>
      </c>
      <c r="F354" s="457" t="s">
        <v>669</v>
      </c>
      <c r="G354" s="466" t="s">
        <v>5921</v>
      </c>
      <c r="J354" s="333" t="s">
        <v>4514</v>
      </c>
      <c r="K354" s="333" t="s">
        <v>809</v>
      </c>
      <c r="L354" s="334">
        <v>0.2</v>
      </c>
    </row>
    <row r="355" spans="1:12">
      <c r="A355" s="457" t="s">
        <v>4520</v>
      </c>
      <c r="B355" s="457" t="s">
        <v>634</v>
      </c>
      <c r="C355" s="463" t="s">
        <v>5921</v>
      </c>
      <c r="E355" s="457" t="s">
        <v>4520</v>
      </c>
      <c r="F355" s="457" t="s">
        <v>634</v>
      </c>
      <c r="G355" s="466" t="s">
        <v>5921</v>
      </c>
      <c r="J355" s="333" t="s">
        <v>4515</v>
      </c>
      <c r="K355" s="333" t="s">
        <v>757</v>
      </c>
      <c r="L355" s="334">
        <v>0.05</v>
      </c>
    </row>
    <row r="356" spans="1:12">
      <c r="A356" s="457" t="s">
        <v>4521</v>
      </c>
      <c r="B356" s="457" t="s">
        <v>618</v>
      </c>
      <c r="C356" s="463" t="s">
        <v>5921</v>
      </c>
      <c r="E356" s="457" t="s">
        <v>4521</v>
      </c>
      <c r="F356" s="457" t="s">
        <v>618</v>
      </c>
      <c r="G356" s="466" t="s">
        <v>5921</v>
      </c>
      <c r="J356" s="333" t="s">
        <v>4516</v>
      </c>
      <c r="K356" s="333" t="s">
        <v>774</v>
      </c>
      <c r="L356" s="334">
        <v>0.2</v>
      </c>
    </row>
    <row r="357" spans="1:12">
      <c r="A357" s="457" t="s">
        <v>4522</v>
      </c>
      <c r="B357" s="457" t="s">
        <v>489</v>
      </c>
      <c r="C357" s="463" t="s">
        <v>5923</v>
      </c>
      <c r="E357" s="457" t="s">
        <v>4522</v>
      </c>
      <c r="F357" s="457" t="s">
        <v>489</v>
      </c>
      <c r="G357" s="466" t="s">
        <v>5922</v>
      </c>
      <c r="J357" s="333" t="s">
        <v>4517</v>
      </c>
      <c r="K357" s="333" t="s">
        <v>721</v>
      </c>
      <c r="L357" s="334">
        <v>0.1</v>
      </c>
    </row>
    <row r="358" spans="1:12">
      <c r="A358" s="457" t="s">
        <v>4523</v>
      </c>
      <c r="B358" s="457" t="s">
        <v>478</v>
      </c>
      <c r="C358" s="463" t="s">
        <v>5924</v>
      </c>
      <c r="E358" s="457" t="s">
        <v>4523</v>
      </c>
      <c r="F358" s="457" t="s">
        <v>478</v>
      </c>
      <c r="G358" s="466" t="s">
        <v>5925</v>
      </c>
      <c r="J358" s="333" t="s">
        <v>4518</v>
      </c>
      <c r="K358" s="333" t="s">
        <v>689</v>
      </c>
      <c r="L358" s="334">
        <v>0.15</v>
      </c>
    </row>
    <row r="359" spans="1:12">
      <c r="A359" s="457" t="s">
        <v>4524</v>
      </c>
      <c r="B359" s="457" t="s">
        <v>434</v>
      </c>
      <c r="C359" s="463" t="s">
        <v>5921</v>
      </c>
      <c r="E359" s="457" t="s">
        <v>4524</v>
      </c>
      <c r="F359" s="457" t="s">
        <v>434</v>
      </c>
      <c r="G359" s="466" t="s">
        <v>5921</v>
      </c>
      <c r="J359" s="333" t="s">
        <v>4519</v>
      </c>
      <c r="K359" s="333" t="s">
        <v>669</v>
      </c>
      <c r="L359" s="334">
        <v>0.2</v>
      </c>
    </row>
    <row r="360" spans="1:12">
      <c r="A360" s="457" t="s">
        <v>4525</v>
      </c>
      <c r="B360" s="457" t="s">
        <v>5843</v>
      </c>
      <c r="C360" s="463" t="s">
        <v>5921</v>
      </c>
      <c r="E360" s="457" t="s">
        <v>4525</v>
      </c>
      <c r="F360" s="457" t="s">
        <v>5843</v>
      </c>
      <c r="G360" s="466" t="s">
        <v>5921</v>
      </c>
      <c r="J360" s="333" t="s">
        <v>4520</v>
      </c>
      <c r="K360" s="333" t="s">
        <v>634</v>
      </c>
      <c r="L360" s="334">
        <v>0.2</v>
      </c>
    </row>
    <row r="361" spans="1:12">
      <c r="A361" s="457" t="s">
        <v>4526</v>
      </c>
      <c r="B361" s="457" t="s">
        <v>420</v>
      </c>
      <c r="C361" s="463" t="s">
        <v>5921</v>
      </c>
      <c r="E361" s="457" t="s">
        <v>4526</v>
      </c>
      <c r="F361" s="457" t="s">
        <v>420</v>
      </c>
      <c r="G361" s="466" t="s">
        <v>5921</v>
      </c>
      <c r="J361" s="333" t="s">
        <v>4521</v>
      </c>
      <c r="K361" s="333" t="s">
        <v>618</v>
      </c>
      <c r="L361" s="334">
        <v>0.2</v>
      </c>
    </row>
    <row r="362" spans="1:12">
      <c r="A362" s="457" t="s">
        <v>4527</v>
      </c>
      <c r="B362" s="457" t="s">
        <v>378</v>
      </c>
      <c r="C362" s="463" t="s">
        <v>5922</v>
      </c>
      <c r="E362" s="457" t="s">
        <v>4527</v>
      </c>
      <c r="F362" s="457" t="s">
        <v>378</v>
      </c>
      <c r="G362" s="466" t="s">
        <v>5922</v>
      </c>
      <c r="J362" s="333" t="s">
        <v>4522</v>
      </c>
      <c r="K362" s="333" t="s">
        <v>489</v>
      </c>
      <c r="L362" s="334">
        <v>0.15</v>
      </c>
    </row>
    <row r="363" spans="1:12">
      <c r="A363" s="457" t="s">
        <v>4528</v>
      </c>
      <c r="B363" s="457" t="s">
        <v>353</v>
      </c>
      <c r="C363" s="463" t="s">
        <v>5922</v>
      </c>
      <c r="E363" s="457" t="s">
        <v>4528</v>
      </c>
      <c r="F363" s="457" t="s">
        <v>353</v>
      </c>
      <c r="G363" s="466" t="s">
        <v>5922</v>
      </c>
      <c r="J363" s="333" t="s">
        <v>4523</v>
      </c>
      <c r="K363" s="333" t="s">
        <v>478</v>
      </c>
      <c r="L363" s="334">
        <v>0</v>
      </c>
    </row>
    <row r="364" spans="1:12">
      <c r="A364" s="457" t="s">
        <v>4529</v>
      </c>
      <c r="B364" s="457" t="s">
        <v>336</v>
      </c>
      <c r="C364" s="463" t="s">
        <v>5922</v>
      </c>
      <c r="E364" s="457" t="s">
        <v>4529</v>
      </c>
      <c r="F364" s="457" t="s">
        <v>336</v>
      </c>
      <c r="G364" s="466" t="s">
        <v>5922</v>
      </c>
      <c r="J364" s="333" t="s">
        <v>4524</v>
      </c>
      <c r="K364" s="333" t="s">
        <v>434</v>
      </c>
      <c r="L364" s="334">
        <v>0.2</v>
      </c>
    </row>
    <row r="365" spans="1:12">
      <c r="A365" s="457" t="s">
        <v>4530</v>
      </c>
      <c r="B365" s="457" t="s">
        <v>316</v>
      </c>
      <c r="C365" s="463" t="s">
        <v>5923</v>
      </c>
      <c r="E365" s="457" t="s">
        <v>4530</v>
      </c>
      <c r="F365" s="457" t="s">
        <v>316</v>
      </c>
      <c r="G365" s="466" t="s">
        <v>5923</v>
      </c>
      <c r="J365" s="333" t="s">
        <v>4525</v>
      </c>
      <c r="K365" s="333" t="s">
        <v>5843</v>
      </c>
      <c r="L365" s="334">
        <v>0.2</v>
      </c>
    </row>
    <row r="366" spans="1:12">
      <c r="A366" s="457" t="s">
        <v>4531</v>
      </c>
      <c r="B366" s="457" t="s">
        <v>629</v>
      </c>
      <c r="C366" s="463" t="s">
        <v>5921</v>
      </c>
      <c r="E366" s="457" t="s">
        <v>4531</v>
      </c>
      <c r="F366" s="457" t="s">
        <v>629</v>
      </c>
      <c r="G366" s="466" t="s">
        <v>5921</v>
      </c>
      <c r="J366" s="333" t="s">
        <v>4526</v>
      </c>
      <c r="K366" s="333" t="s">
        <v>420</v>
      </c>
      <c r="L366" s="334">
        <v>0.2</v>
      </c>
    </row>
    <row r="367" spans="1:12">
      <c r="A367" s="457" t="s">
        <v>4532</v>
      </c>
      <c r="B367" s="457" t="s">
        <v>218</v>
      </c>
      <c r="C367" s="463" t="s">
        <v>5921</v>
      </c>
      <c r="E367" s="457" t="s">
        <v>4532</v>
      </c>
      <c r="F367" s="457" t="s">
        <v>218</v>
      </c>
      <c r="G367" s="466" t="s">
        <v>5921</v>
      </c>
      <c r="J367" s="333" t="s">
        <v>4527</v>
      </c>
      <c r="K367" s="333" t="s">
        <v>378</v>
      </c>
      <c r="L367" s="334">
        <v>0.15</v>
      </c>
    </row>
    <row r="368" spans="1:12">
      <c r="A368" s="457" t="s">
        <v>4533</v>
      </c>
      <c r="B368" s="457" t="s">
        <v>1602</v>
      </c>
      <c r="C368" s="463" t="s">
        <v>5924</v>
      </c>
      <c r="E368" s="457" t="s">
        <v>4533</v>
      </c>
      <c r="F368" s="457" t="s">
        <v>1602</v>
      </c>
      <c r="G368" s="466" t="s">
        <v>5922</v>
      </c>
      <c r="J368" s="333" t="s">
        <v>4528</v>
      </c>
      <c r="K368" s="333" t="s">
        <v>353</v>
      </c>
      <c r="L368" s="334">
        <v>0.15</v>
      </c>
    </row>
    <row r="369" spans="1:12">
      <c r="A369" s="457" t="s">
        <v>4534</v>
      </c>
      <c r="B369" s="457" t="s">
        <v>1520</v>
      </c>
      <c r="C369" s="463" t="s">
        <v>5925</v>
      </c>
      <c r="E369" s="457" t="s">
        <v>4534</v>
      </c>
      <c r="F369" s="457" t="s">
        <v>1520</v>
      </c>
      <c r="G369" s="466" t="s">
        <v>5925</v>
      </c>
      <c r="J369" s="333" t="s">
        <v>4529</v>
      </c>
      <c r="K369" s="333" t="s">
        <v>336</v>
      </c>
      <c r="L369" s="334">
        <v>0</v>
      </c>
    </row>
    <row r="370" spans="1:12">
      <c r="A370" s="457" t="s">
        <v>4535</v>
      </c>
      <c r="B370" s="457" t="s">
        <v>1509</v>
      </c>
      <c r="C370" s="463" t="s">
        <v>5924</v>
      </c>
      <c r="E370" s="457" t="s">
        <v>4535</v>
      </c>
      <c r="F370" s="457" t="s">
        <v>1509</v>
      </c>
      <c r="G370" s="466" t="s">
        <v>5923</v>
      </c>
      <c r="J370" s="333" t="s">
        <v>4530</v>
      </c>
      <c r="K370" s="333" t="s">
        <v>316</v>
      </c>
      <c r="L370" s="334">
        <v>0.1</v>
      </c>
    </row>
    <row r="371" spans="1:12">
      <c r="A371" s="457" t="s">
        <v>4536</v>
      </c>
      <c r="B371" s="457" t="s">
        <v>1459</v>
      </c>
      <c r="C371" s="463" t="s">
        <v>5925</v>
      </c>
      <c r="E371" s="457" t="s">
        <v>4536</v>
      </c>
      <c r="F371" s="457" t="s">
        <v>1459</v>
      </c>
      <c r="G371" s="466" t="s">
        <v>5925</v>
      </c>
      <c r="J371" s="333" t="s">
        <v>4531</v>
      </c>
      <c r="K371" s="333" t="s">
        <v>629</v>
      </c>
      <c r="L371" s="334">
        <v>0.2</v>
      </c>
    </row>
    <row r="372" spans="1:12">
      <c r="A372" s="457" t="s">
        <v>4537</v>
      </c>
      <c r="B372" s="457" t="s">
        <v>1434</v>
      </c>
      <c r="C372" s="463" t="s">
        <v>5923</v>
      </c>
      <c r="E372" s="457" t="s">
        <v>4537</v>
      </c>
      <c r="F372" s="457" t="s">
        <v>1434</v>
      </c>
      <c r="G372" s="466" t="s">
        <v>5925</v>
      </c>
      <c r="J372" s="333" t="s">
        <v>4532</v>
      </c>
      <c r="K372" s="333" t="s">
        <v>218</v>
      </c>
      <c r="L372" s="334">
        <v>0.2</v>
      </c>
    </row>
    <row r="373" spans="1:12">
      <c r="A373" s="457" t="s">
        <v>5908</v>
      </c>
      <c r="B373" s="457" t="s">
        <v>5893</v>
      </c>
      <c r="C373" s="463" t="s">
        <v>5925</v>
      </c>
      <c r="E373" s="457" t="s">
        <v>5908</v>
      </c>
      <c r="F373" s="457" t="s">
        <v>5893</v>
      </c>
      <c r="G373" s="466" t="s">
        <v>5925</v>
      </c>
      <c r="J373" s="333" t="s">
        <v>4533</v>
      </c>
      <c r="K373" s="333" t="s">
        <v>1602</v>
      </c>
      <c r="L373" s="334">
        <v>0</v>
      </c>
    </row>
    <row r="374" spans="1:12">
      <c r="A374" s="457" t="s">
        <v>4538</v>
      </c>
      <c r="B374" s="457" t="s">
        <v>1223</v>
      </c>
      <c r="C374" s="463" t="s">
        <v>5922</v>
      </c>
      <c r="E374" s="457" t="s">
        <v>4538</v>
      </c>
      <c r="F374" s="457" t="s">
        <v>1223</v>
      </c>
      <c r="G374" s="466" t="s">
        <v>5922</v>
      </c>
      <c r="J374" s="333" t="s">
        <v>4534</v>
      </c>
      <c r="K374" s="333" t="s">
        <v>1520</v>
      </c>
      <c r="L374" s="334">
        <v>0</v>
      </c>
    </row>
    <row r="375" spans="1:12">
      <c r="A375" s="457" t="s">
        <v>4539</v>
      </c>
      <c r="B375" s="457" t="s">
        <v>1177</v>
      </c>
      <c r="C375" s="463" t="s">
        <v>5925</v>
      </c>
      <c r="E375" s="457" t="s">
        <v>4539</v>
      </c>
      <c r="F375" s="457" t="s">
        <v>1177</v>
      </c>
      <c r="G375" s="466" t="s">
        <v>5925</v>
      </c>
      <c r="J375" s="333" t="s">
        <v>4535</v>
      </c>
      <c r="K375" s="333" t="s">
        <v>1509</v>
      </c>
      <c r="L375" s="334">
        <v>0</v>
      </c>
    </row>
    <row r="376" spans="1:12">
      <c r="A376" s="457" t="s">
        <v>4540</v>
      </c>
      <c r="B376" s="457" t="s">
        <v>1171</v>
      </c>
      <c r="C376" s="463" t="s">
        <v>5925</v>
      </c>
      <c r="E376" s="457" t="s">
        <v>4540</v>
      </c>
      <c r="F376" s="457" t="s">
        <v>1171</v>
      </c>
      <c r="G376" s="466" t="s">
        <v>5925</v>
      </c>
      <c r="J376" s="333" t="s">
        <v>4536</v>
      </c>
      <c r="K376" s="333" t="s">
        <v>1459</v>
      </c>
      <c r="L376" s="334">
        <v>0</v>
      </c>
    </row>
    <row r="377" spans="1:12">
      <c r="A377" s="457" t="s">
        <v>4541</v>
      </c>
      <c r="B377" s="457" t="s">
        <v>1163</v>
      </c>
      <c r="C377" s="463" t="s">
        <v>5922</v>
      </c>
      <c r="E377" s="457" t="s">
        <v>4541</v>
      </c>
      <c r="F377" s="457" t="s">
        <v>1163</v>
      </c>
      <c r="G377" s="466" t="s">
        <v>5922</v>
      </c>
      <c r="J377" s="333" t="s">
        <v>4537</v>
      </c>
      <c r="K377" s="333" t="s">
        <v>1434</v>
      </c>
      <c r="L377" s="334">
        <v>0</v>
      </c>
    </row>
    <row r="378" spans="1:12">
      <c r="A378" s="457" t="s">
        <v>4542</v>
      </c>
      <c r="B378" s="457" t="s">
        <v>1166</v>
      </c>
      <c r="C378" s="463" t="s">
        <v>5925</v>
      </c>
      <c r="E378" s="457" t="s">
        <v>4542</v>
      </c>
      <c r="F378" s="457" t="s">
        <v>1166</v>
      </c>
      <c r="G378" s="466" t="s">
        <v>5925</v>
      </c>
      <c r="J378" s="333" t="s">
        <v>4538</v>
      </c>
      <c r="K378" s="333" t="s">
        <v>1223</v>
      </c>
      <c r="L378" s="334">
        <v>0.1</v>
      </c>
    </row>
    <row r="379" spans="1:12">
      <c r="A379" s="457" t="s">
        <v>4543</v>
      </c>
      <c r="B379" s="457" t="s">
        <v>464</v>
      </c>
      <c r="C379" s="463" t="s">
        <v>5925</v>
      </c>
      <c r="E379" s="457" t="s">
        <v>4543</v>
      </c>
      <c r="F379" s="457" t="s">
        <v>464</v>
      </c>
      <c r="G379" s="466" t="s">
        <v>5921</v>
      </c>
      <c r="J379" s="333" t="s">
        <v>4539</v>
      </c>
      <c r="K379" s="333" t="s">
        <v>1177</v>
      </c>
      <c r="L379" s="334">
        <v>0</v>
      </c>
    </row>
    <row r="380" spans="1:12">
      <c r="A380" s="457" t="s">
        <v>4544</v>
      </c>
      <c r="B380" s="457" t="s">
        <v>871</v>
      </c>
      <c r="C380" s="463" t="s">
        <v>5923</v>
      </c>
      <c r="E380" s="457" t="s">
        <v>4544</v>
      </c>
      <c r="F380" s="457" t="s">
        <v>871</v>
      </c>
      <c r="G380" s="466" t="s">
        <v>5922</v>
      </c>
      <c r="J380" s="333" t="s">
        <v>4540</v>
      </c>
      <c r="K380" s="333" t="s">
        <v>1171</v>
      </c>
      <c r="L380" s="334">
        <v>0.2</v>
      </c>
    </row>
    <row r="381" spans="1:12">
      <c r="A381" s="457" t="s">
        <v>4545</v>
      </c>
      <c r="B381" s="457" t="s">
        <v>860</v>
      </c>
      <c r="C381" s="463" t="s">
        <v>5925</v>
      </c>
      <c r="E381" s="457" t="s">
        <v>4545</v>
      </c>
      <c r="F381" s="457" t="s">
        <v>860</v>
      </c>
      <c r="G381" s="466" t="s">
        <v>5925</v>
      </c>
      <c r="J381" s="333" t="s">
        <v>4541</v>
      </c>
      <c r="K381" s="333" t="s">
        <v>1163</v>
      </c>
      <c r="L381" s="334">
        <v>0</v>
      </c>
    </row>
    <row r="382" spans="1:12">
      <c r="A382" s="457" t="s">
        <v>4546</v>
      </c>
      <c r="B382" s="457" t="s">
        <v>745</v>
      </c>
      <c r="C382" s="463" t="s">
        <v>5923</v>
      </c>
      <c r="E382" s="457" t="s">
        <v>4546</v>
      </c>
      <c r="F382" s="457" t="s">
        <v>745</v>
      </c>
      <c r="G382" s="466" t="s">
        <v>5923</v>
      </c>
      <c r="J382" s="333" t="s">
        <v>4542</v>
      </c>
      <c r="K382" s="333" t="s">
        <v>1166</v>
      </c>
      <c r="L382" s="334">
        <v>0</v>
      </c>
    </row>
    <row r="383" spans="1:12">
      <c r="A383" s="457" t="s">
        <v>4547</v>
      </c>
      <c r="B383" s="457" t="s">
        <v>832</v>
      </c>
      <c r="C383" s="463" t="s">
        <v>5925</v>
      </c>
      <c r="E383" s="457" t="s">
        <v>4547</v>
      </c>
      <c r="F383" s="457" t="s">
        <v>832</v>
      </c>
      <c r="G383" s="466" t="s">
        <v>5925</v>
      </c>
      <c r="J383" s="333" t="s">
        <v>4543</v>
      </c>
      <c r="K383" s="333" t="s">
        <v>464</v>
      </c>
      <c r="L383" s="334">
        <v>0.2</v>
      </c>
    </row>
    <row r="384" spans="1:12">
      <c r="A384" s="457" t="s">
        <v>4548</v>
      </c>
      <c r="B384" s="457" t="s">
        <v>748</v>
      </c>
      <c r="C384" s="463" t="s">
        <v>5921</v>
      </c>
      <c r="E384" s="457" t="s">
        <v>4548</v>
      </c>
      <c r="F384" s="457" t="s">
        <v>748</v>
      </c>
      <c r="G384" s="466" t="s">
        <v>5925</v>
      </c>
      <c r="J384" s="333" t="s">
        <v>4544</v>
      </c>
      <c r="K384" s="333" t="s">
        <v>871</v>
      </c>
      <c r="L384" s="334">
        <v>0.15</v>
      </c>
    </row>
    <row r="385" spans="1:12">
      <c r="A385" s="457" t="s">
        <v>4550</v>
      </c>
      <c r="B385" s="457" t="s">
        <v>725</v>
      </c>
      <c r="C385" s="463" t="s">
        <v>5925</v>
      </c>
      <c r="E385" s="457" t="s">
        <v>4550</v>
      </c>
      <c r="F385" s="457" t="s">
        <v>725</v>
      </c>
      <c r="G385" s="466" t="s">
        <v>5925</v>
      </c>
      <c r="J385" s="333" t="s">
        <v>4545</v>
      </c>
      <c r="K385" s="333" t="s">
        <v>860</v>
      </c>
      <c r="L385" s="334">
        <v>0</v>
      </c>
    </row>
    <row r="386" spans="1:12">
      <c r="A386" s="457" t="s">
        <v>4551</v>
      </c>
      <c r="B386" s="457" t="s">
        <v>710</v>
      </c>
      <c r="C386" s="463" t="s">
        <v>5921</v>
      </c>
      <c r="E386" s="457" t="s">
        <v>4551</v>
      </c>
      <c r="F386" s="457" t="s">
        <v>710</v>
      </c>
      <c r="G386" s="466" t="s">
        <v>5921</v>
      </c>
      <c r="J386" s="333" t="s">
        <v>4546</v>
      </c>
      <c r="K386" s="333" t="s">
        <v>745</v>
      </c>
      <c r="L386" s="334">
        <v>0.15</v>
      </c>
    </row>
    <row r="387" spans="1:12">
      <c r="A387" s="457" t="s">
        <v>4552</v>
      </c>
      <c r="B387" s="457" t="s">
        <v>513</v>
      </c>
      <c r="C387" s="463" t="s">
        <v>5925</v>
      </c>
      <c r="E387" s="457" t="s">
        <v>4552</v>
      </c>
      <c r="F387" s="457" t="s">
        <v>513</v>
      </c>
      <c r="G387" s="466" t="s">
        <v>5925</v>
      </c>
      <c r="J387" s="333" t="s">
        <v>4547</v>
      </c>
      <c r="K387" s="333" t="s">
        <v>832</v>
      </c>
      <c r="L387" s="334">
        <v>0</v>
      </c>
    </row>
    <row r="388" spans="1:12">
      <c r="A388" s="457" t="s">
        <v>4553</v>
      </c>
      <c r="B388" s="457" t="s">
        <v>440</v>
      </c>
      <c r="C388" s="463" t="s">
        <v>5925</v>
      </c>
      <c r="E388" s="457" t="s">
        <v>4553</v>
      </c>
      <c r="F388" s="457" t="s">
        <v>440</v>
      </c>
      <c r="G388" s="466" t="s">
        <v>5925</v>
      </c>
      <c r="J388" s="333" t="s">
        <v>4548</v>
      </c>
      <c r="K388" s="333" t="s">
        <v>748</v>
      </c>
      <c r="L388" s="334">
        <v>0</v>
      </c>
    </row>
    <row r="389" spans="1:12">
      <c r="A389" s="457" t="s">
        <v>4554</v>
      </c>
      <c r="B389" s="457" t="s">
        <v>454</v>
      </c>
      <c r="C389" s="463" t="s">
        <v>5923</v>
      </c>
      <c r="E389" s="457" t="s">
        <v>4554</v>
      </c>
      <c r="F389" s="457" t="s">
        <v>454</v>
      </c>
      <c r="G389" s="466" t="s">
        <v>5924</v>
      </c>
      <c r="J389" s="333" t="s">
        <v>4549</v>
      </c>
      <c r="K389" s="333" t="s">
        <v>767</v>
      </c>
      <c r="L389" s="334">
        <v>0</v>
      </c>
    </row>
    <row r="390" spans="1:12">
      <c r="A390" s="457" t="s">
        <v>4555</v>
      </c>
      <c r="B390" s="457" t="s">
        <v>429</v>
      </c>
      <c r="C390" s="463" t="s">
        <v>5925</v>
      </c>
      <c r="E390" s="457" t="s">
        <v>4555</v>
      </c>
      <c r="F390" s="457" t="s">
        <v>429</v>
      </c>
      <c r="G390" s="466" t="s">
        <v>5923</v>
      </c>
      <c r="J390" s="333" t="s">
        <v>4550</v>
      </c>
      <c r="K390" s="333" t="s">
        <v>725</v>
      </c>
      <c r="L390" s="334">
        <v>0</v>
      </c>
    </row>
    <row r="391" spans="1:12">
      <c r="A391" s="457" t="s">
        <v>4556</v>
      </c>
      <c r="B391" s="457" t="s">
        <v>359</v>
      </c>
      <c r="C391" s="463" t="s">
        <v>5925</v>
      </c>
      <c r="E391" s="457" t="s">
        <v>4556</v>
      </c>
      <c r="F391" s="457" t="s">
        <v>359</v>
      </c>
      <c r="G391" s="466" t="s">
        <v>5925</v>
      </c>
      <c r="J391" s="333" t="s">
        <v>4551</v>
      </c>
      <c r="K391" s="333" t="s">
        <v>710</v>
      </c>
      <c r="L391" s="334">
        <v>0.2</v>
      </c>
    </row>
    <row r="392" spans="1:12">
      <c r="A392" s="457" t="s">
        <v>4557</v>
      </c>
      <c r="B392" s="457" t="s">
        <v>331</v>
      </c>
      <c r="C392" s="463" t="s">
        <v>5925</v>
      </c>
      <c r="E392" s="457" t="s">
        <v>4557</v>
      </c>
      <c r="F392" s="457" t="s">
        <v>331</v>
      </c>
      <c r="G392" s="466" t="s">
        <v>5925</v>
      </c>
      <c r="J392" s="333" t="s">
        <v>4552</v>
      </c>
      <c r="K392" s="333" t="s">
        <v>513</v>
      </c>
      <c r="L392" s="334">
        <v>0</v>
      </c>
    </row>
    <row r="393" spans="1:12">
      <c r="A393" s="457" t="s">
        <v>4558</v>
      </c>
      <c r="B393" s="457" t="s">
        <v>213</v>
      </c>
      <c r="C393" s="463" t="s">
        <v>5923</v>
      </c>
      <c r="E393" s="457" t="s">
        <v>4558</v>
      </c>
      <c r="F393" s="457" t="s">
        <v>213</v>
      </c>
      <c r="G393" s="466" t="s">
        <v>5925</v>
      </c>
      <c r="J393" s="333" t="s">
        <v>4553</v>
      </c>
      <c r="K393" s="333" t="s">
        <v>440</v>
      </c>
      <c r="L393" s="334">
        <v>0.2</v>
      </c>
    </row>
    <row r="394" spans="1:12">
      <c r="A394" s="457" t="s">
        <v>4559</v>
      </c>
      <c r="B394" s="457" t="s">
        <v>1464</v>
      </c>
      <c r="C394" s="463" t="s">
        <v>5925</v>
      </c>
      <c r="E394" s="457" t="s">
        <v>4559</v>
      </c>
      <c r="F394" s="457" t="s">
        <v>1464</v>
      </c>
      <c r="G394" s="466" t="s">
        <v>5925</v>
      </c>
      <c r="J394" s="333" t="s">
        <v>4554</v>
      </c>
      <c r="K394" s="333" t="s">
        <v>454</v>
      </c>
      <c r="L394" s="334">
        <v>0</v>
      </c>
    </row>
    <row r="395" spans="1:12">
      <c r="A395" s="457" t="s">
        <v>4561</v>
      </c>
      <c r="B395" s="457" t="s">
        <v>795</v>
      </c>
      <c r="C395" s="463" t="s">
        <v>5925</v>
      </c>
      <c r="E395" s="457" t="s">
        <v>4561</v>
      </c>
      <c r="F395" s="457" t="s">
        <v>795</v>
      </c>
      <c r="G395" s="466" t="s">
        <v>5925</v>
      </c>
      <c r="J395" s="333" t="s">
        <v>4555</v>
      </c>
      <c r="K395" s="333" t="s">
        <v>429</v>
      </c>
      <c r="L395" s="334">
        <v>0</v>
      </c>
    </row>
    <row r="396" spans="1:12">
      <c r="A396" s="457" t="s">
        <v>5763</v>
      </c>
      <c r="B396" s="457" t="s">
        <v>5832</v>
      </c>
      <c r="C396" s="463" t="s">
        <v>5925</v>
      </c>
      <c r="E396" s="457" t="s">
        <v>5763</v>
      </c>
      <c r="F396" s="457" t="s">
        <v>5764</v>
      </c>
      <c r="G396" s="466" t="s">
        <v>5925</v>
      </c>
      <c r="J396" s="333" t="s">
        <v>4556</v>
      </c>
      <c r="K396" s="333" t="s">
        <v>359</v>
      </c>
      <c r="L396" s="334">
        <v>0</v>
      </c>
    </row>
    <row r="397" spans="1:12">
      <c r="A397" s="457" t="s">
        <v>5766</v>
      </c>
      <c r="B397" s="457" t="s">
        <v>5785</v>
      </c>
      <c r="C397" s="463" t="s">
        <v>5925</v>
      </c>
      <c r="E397" s="457" t="s">
        <v>5766</v>
      </c>
      <c r="F397" s="457" t="s">
        <v>5864</v>
      </c>
      <c r="G397" s="466" t="s">
        <v>5925</v>
      </c>
      <c r="J397" s="333" t="s">
        <v>4557</v>
      </c>
      <c r="K397" s="333" t="s">
        <v>331</v>
      </c>
      <c r="L397" s="334">
        <v>0</v>
      </c>
    </row>
    <row r="398" spans="1:12">
      <c r="A398" s="457" t="s">
        <v>5769</v>
      </c>
      <c r="B398" s="457" t="s">
        <v>5813</v>
      </c>
      <c r="C398" s="463" t="s">
        <v>5925</v>
      </c>
      <c r="E398" s="457" t="s">
        <v>5769</v>
      </c>
      <c r="F398" s="457" t="s">
        <v>5770</v>
      </c>
      <c r="G398" s="466" t="s">
        <v>5925</v>
      </c>
      <c r="J398" s="333" t="s">
        <v>4558</v>
      </c>
      <c r="K398" s="333" t="s">
        <v>213</v>
      </c>
      <c r="L398" s="334">
        <v>0</v>
      </c>
    </row>
    <row r="399" spans="1:12">
      <c r="A399" s="457" t="s">
        <v>5772</v>
      </c>
      <c r="B399" s="457" t="s">
        <v>5971</v>
      </c>
      <c r="C399" s="463" t="s">
        <v>5925</v>
      </c>
      <c r="E399" s="457" t="s">
        <v>5772</v>
      </c>
      <c r="F399" s="457" t="s">
        <v>4662</v>
      </c>
      <c r="G399" s="466" t="s">
        <v>5925</v>
      </c>
      <c r="J399" s="333" t="s">
        <v>4559</v>
      </c>
      <c r="K399" s="333" t="s">
        <v>1464</v>
      </c>
      <c r="L399" s="334">
        <v>0</v>
      </c>
    </row>
    <row r="400" spans="1:12">
      <c r="A400" s="457" t="s">
        <v>5774</v>
      </c>
      <c r="B400" s="457" t="s">
        <v>5851</v>
      </c>
      <c r="C400" s="463" t="s">
        <v>5925</v>
      </c>
      <c r="E400" s="457" t="s">
        <v>5774</v>
      </c>
      <c r="F400" s="457" t="s">
        <v>5775</v>
      </c>
      <c r="G400" s="466" t="s">
        <v>5921</v>
      </c>
      <c r="J400" s="333" t="s">
        <v>4560</v>
      </c>
      <c r="K400" s="333" t="s">
        <v>1275</v>
      </c>
      <c r="L400" s="334">
        <v>0</v>
      </c>
    </row>
    <row r="401" spans="1:12">
      <c r="A401" s="457" t="s">
        <v>5777</v>
      </c>
      <c r="B401" s="457" t="s">
        <v>5836</v>
      </c>
      <c r="C401" s="463" t="s">
        <v>5925</v>
      </c>
      <c r="E401" s="457" t="s">
        <v>5777</v>
      </c>
      <c r="F401" s="457" t="s">
        <v>5778</v>
      </c>
      <c r="G401" s="466" t="s">
        <v>5925</v>
      </c>
      <c r="J401" s="333" t="s">
        <v>4561</v>
      </c>
      <c r="K401" s="333" t="s">
        <v>795</v>
      </c>
      <c r="L401" s="334">
        <v>0</v>
      </c>
    </row>
    <row r="402" spans="1:12">
      <c r="A402" s="457" t="s">
        <v>5909</v>
      </c>
      <c r="B402" s="457" t="s">
        <v>5897</v>
      </c>
      <c r="C402" s="463" t="s">
        <v>5925</v>
      </c>
      <c r="E402" s="457" t="s">
        <v>5909</v>
      </c>
      <c r="F402" s="457" t="s">
        <v>5897</v>
      </c>
      <c r="G402" s="466" t="s">
        <v>5925</v>
      </c>
      <c r="J402" s="335">
        <v>3501</v>
      </c>
      <c r="K402" s="333" t="s">
        <v>5764</v>
      </c>
      <c r="L402" s="334">
        <v>0</v>
      </c>
    </row>
    <row r="403" spans="1:12">
      <c r="A403" s="457" t="s">
        <v>5910</v>
      </c>
      <c r="B403" s="457" t="s">
        <v>5901</v>
      </c>
      <c r="C403" s="463" t="s">
        <v>5925</v>
      </c>
      <c r="E403" s="457" t="s">
        <v>5910</v>
      </c>
      <c r="F403" s="457" t="s">
        <v>5901</v>
      </c>
      <c r="G403" s="466" t="s">
        <v>5925</v>
      </c>
      <c r="J403" s="335">
        <v>3502</v>
      </c>
      <c r="K403" s="333" t="s">
        <v>5864</v>
      </c>
      <c r="L403" s="334">
        <v>0</v>
      </c>
    </row>
    <row r="404" spans="1:12">
      <c r="A404" s="457" t="s">
        <v>5911</v>
      </c>
      <c r="B404" s="457" t="s">
        <v>5905</v>
      </c>
      <c r="C404" s="463" t="s">
        <v>5925</v>
      </c>
      <c r="E404" s="457" t="s">
        <v>5911</v>
      </c>
      <c r="F404" s="457" t="s">
        <v>5905</v>
      </c>
      <c r="G404" s="466" t="s">
        <v>5925</v>
      </c>
      <c r="J404" s="335">
        <v>3503</v>
      </c>
      <c r="K404" s="333" t="s">
        <v>5770</v>
      </c>
      <c r="L404" s="334">
        <v>0</v>
      </c>
    </row>
    <row r="405" spans="1:12">
      <c r="A405" s="457" t="s">
        <v>5972</v>
      </c>
      <c r="B405" s="457" t="s">
        <v>5973</v>
      </c>
      <c r="C405" s="463" t="s">
        <v>5926</v>
      </c>
      <c r="E405" s="457" t="s">
        <v>5972</v>
      </c>
      <c r="F405" s="457" t="s">
        <v>5973</v>
      </c>
      <c r="G405" s="466" t="s">
        <v>5926</v>
      </c>
      <c r="J405" s="335">
        <v>3504</v>
      </c>
      <c r="K405" s="333" t="s">
        <v>4662</v>
      </c>
      <c r="L405" s="334">
        <v>0</v>
      </c>
    </row>
    <row r="406" spans="1:12">
      <c r="A406" s="457" t="s">
        <v>5780</v>
      </c>
      <c r="B406" s="457" t="s">
        <v>5819</v>
      </c>
      <c r="C406" s="463" t="s">
        <v>5921</v>
      </c>
      <c r="E406" s="457" t="s">
        <v>5780</v>
      </c>
      <c r="F406" s="457" t="s">
        <v>5865</v>
      </c>
      <c r="G406" s="466" t="s">
        <v>5921</v>
      </c>
      <c r="J406" s="335">
        <v>3505</v>
      </c>
      <c r="K406" s="333" t="s">
        <v>5775</v>
      </c>
      <c r="L406" s="334">
        <v>0</v>
      </c>
    </row>
    <row r="407" spans="1:12">
      <c r="A407" s="457" t="s">
        <v>5912</v>
      </c>
      <c r="B407" s="457" t="s">
        <v>5845</v>
      </c>
      <c r="C407" s="463" t="s">
        <v>5925</v>
      </c>
      <c r="E407" s="457" t="s">
        <v>5912</v>
      </c>
      <c r="F407" s="457" t="s">
        <v>5845</v>
      </c>
      <c r="G407" s="466" t="s">
        <v>5925</v>
      </c>
      <c r="J407" s="335">
        <v>3506</v>
      </c>
      <c r="K407" s="333" t="s">
        <v>5778</v>
      </c>
      <c r="L407" s="334">
        <v>0</v>
      </c>
    </row>
    <row r="408" spans="1:12">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DESE-231-35112</_dlc_DocId>
    <_dlc_DocIdUrl xmlns="733efe1c-5bbe-4968-87dc-d400e65c879f">
      <Url>https://sharepoint.doemass.org/ese/webteam/cps/_layouts/DocIdRedir.aspx?ID=DESE-231-35112</Url>
      <Description>DESE-231-35112</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5C3A3888-54BB-49C2-9387-79404CB904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AD71D9-F137-434A-AE38-5F1F92C803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FY18 244 Budget SY</vt:lpstr>
      <vt:lpstr>FY18 244 Budget Summer)</vt:lpstr>
      <vt:lpstr>FY18 244 total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'FY18 244 Budget Summer)'!Print_Area</vt:lpstr>
      <vt:lpstr>'FY18 244 Budget SY'!Print_Area</vt:lpstr>
      <vt:lpstr>'FY18 244 total Budget '!Print_Area</vt:lpstr>
      <vt:lpstr>'Summary Sheet'!Print_Area</vt:lpstr>
      <vt:lpstr>'Title I Amendment'!Print_Area</vt:lpstr>
      <vt:lpstr>'FY18 244 Budget Summer)'!Print_Titles</vt:lpstr>
      <vt:lpstr>'FY18 244 Budget SY'!Print_Titles</vt:lpstr>
      <vt:lpstr>'FY18 244 total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'FY18 244 Budget Summer)'!valTILn1</vt:lpstr>
      <vt:lpstr>'FY18 244 total Budget '!valTILn1</vt:lpstr>
      <vt:lpstr>valTILn1</vt:lpstr>
      <vt:lpstr>'FY18 244 Budget Summer)'!valTILn10</vt:lpstr>
      <vt:lpstr>'FY18 244 total Budget '!valTILn10</vt:lpstr>
      <vt:lpstr>valTILn10</vt:lpstr>
      <vt:lpstr>'FY18 244 Budget Summer)'!valTILn11</vt:lpstr>
      <vt:lpstr>'FY18 244 total Budget '!valTILn11</vt:lpstr>
      <vt:lpstr>valTILn11</vt:lpstr>
      <vt:lpstr>'FY18 244 Budget Summer)'!valTILn2</vt:lpstr>
      <vt:lpstr>'FY18 244 total Budget '!valTILn2</vt:lpstr>
      <vt:lpstr>valTILn2</vt:lpstr>
      <vt:lpstr>'FY18 244 Budget Summer)'!valTILn3</vt:lpstr>
      <vt:lpstr>'FY18 244 total Budget '!valTILn3</vt:lpstr>
      <vt:lpstr>valTILn3</vt:lpstr>
      <vt:lpstr>'FY18 244 Budget Summer)'!valTILn4</vt:lpstr>
      <vt:lpstr>'FY18 244 total Budget '!valTILn4</vt:lpstr>
      <vt:lpstr>valTILn4</vt:lpstr>
      <vt:lpstr>'FY18 244 Budget Summer)'!valTILn5a</vt:lpstr>
      <vt:lpstr>'FY18 244 total Budget '!valTILn5a</vt:lpstr>
      <vt:lpstr>valTILn5a</vt:lpstr>
      <vt:lpstr>'FY18 244 Budget Summer)'!valTILn5b</vt:lpstr>
      <vt:lpstr>'FY18 244 total Budget '!valTILn5b</vt:lpstr>
      <vt:lpstr>valTILn5b</vt:lpstr>
      <vt:lpstr>'FY18 244 Budget Summer)'!valTILn6</vt:lpstr>
      <vt:lpstr>'FY18 244 total Budget '!valTILn6</vt:lpstr>
      <vt:lpstr>valTILn6</vt:lpstr>
      <vt:lpstr>'FY18 244 Budget Summer)'!valTILn7</vt:lpstr>
      <vt:lpstr>'FY18 244 total Budget '!valTILn7</vt:lpstr>
      <vt:lpstr>valTILn7</vt:lpstr>
      <vt:lpstr>'FY18 244 Budget Summer)'!valTILn8</vt:lpstr>
      <vt:lpstr>'FY18 244 total Budget '!valTILn8</vt:lpstr>
      <vt:lpstr>valTILn8</vt:lpstr>
      <vt:lpstr>'FY18 244 Budget Summer)'!valTILn9</vt:lpstr>
      <vt:lpstr>'FY18 244 total Budget '!valTILn9</vt:lpstr>
      <vt:lpstr>valTILn9</vt:lpstr>
      <vt:lpstr>valTitleI</vt:lpstr>
      <vt:lpstr>'FY18 244 Budget Summer)'!valTITot</vt:lpstr>
      <vt:lpstr>'FY18 244 total Budget '!valTITot</vt:lpstr>
      <vt:lpstr>valTITot</vt:lpstr>
      <vt:lpstr>valYes</vt:lpstr>
      <vt:lpstr>Yes_No_Private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244 MA 21st CCLC Enhanced Programs for Students on an IEP Workbook</dc:title>
  <dc:creator>ESE</dc:creator>
  <cp:lastModifiedBy>dzou</cp:lastModifiedBy>
  <cp:lastPrinted>2017-07-27T19:22:45Z</cp:lastPrinted>
  <dcterms:created xsi:type="dcterms:W3CDTF">2017-03-16T18:10:20Z</dcterms:created>
  <dcterms:modified xsi:type="dcterms:W3CDTF">2017-07-27T19:23:11Z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2017</vt:lpwstr>
  </property>
</Properties>
</file>