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305" yWindow="-300" windowWidth="19215" windowHeight="8385" tabRatio="665" firstSheet="2" activeTab="2"/>
  </bookViews>
  <sheets>
    <sheet name="Notes" sheetId="5" state="hidden" r:id="rId1"/>
    <sheet name="budget" sheetId="18" state="hidden" r:id="rId2"/>
    <sheet name="grant summary" sheetId="21" r:id="rId3"/>
    <sheet name="provider sum" sheetId="22" state="hidden" r:id="rId4"/>
    <sheet name="FINAL" sheetId="20" state="hidden" r:id="rId5"/>
  </sheets>
  <externalReferences>
    <externalReference r:id="rId6"/>
  </externalReferences>
  <definedNames>
    <definedName name="_xlnm._FilterDatabase" localSheetId="1" hidden="1">budget!$C$25:$C$26</definedName>
    <definedName name="_xlnm._FilterDatabase" localSheetId="4" hidden="1">FINAL!$A$9:$AN$50</definedName>
    <definedName name="_xlnm._FilterDatabase" localSheetId="2" hidden="1">'grant summary'!$A$9:$I$48</definedName>
    <definedName name="_Order1" hidden="1">255</definedName>
    <definedName name="base">#REF!</definedName>
    <definedName name="_xlnm.Print_Area" localSheetId="1">budget!$B$1:$K$35</definedName>
    <definedName name="_xlnm.Print_Area" localSheetId="2">'grant summary'!$A$1:$F$50</definedName>
    <definedName name="rown">budget!A:A L A I M F O budget!1:1 [1]M!$E$3</definedName>
    <definedName name="supp">#REF!</definedName>
  </definedNames>
  <calcPr calcId="125725"/>
</workbook>
</file>

<file path=xl/calcChain.xml><?xml version="1.0" encoding="utf-8"?>
<calcChain xmlns="http://schemas.openxmlformats.org/spreadsheetml/2006/main">
  <c r="H17" i="22"/>
  <c r="I17"/>
  <c r="K12" i="18"/>
  <c r="K13"/>
  <c r="K14"/>
  <c r="K15"/>
  <c r="K16"/>
  <c r="K17"/>
  <c r="K18"/>
  <c r="K19"/>
  <c r="K20"/>
  <c r="K21"/>
  <c r="K22"/>
  <c r="K23"/>
  <c r="K24"/>
  <c r="K25"/>
  <c r="K26"/>
  <c r="K27"/>
  <c r="K28"/>
  <c r="K29"/>
  <c r="K30"/>
  <c r="K31"/>
  <c r="K32"/>
  <c r="K11"/>
  <c r="D11" i="21"/>
  <c r="D12"/>
  <c r="D13"/>
  <c r="D14"/>
  <c r="D15"/>
  <c r="D16"/>
  <c r="D17"/>
  <c r="D18"/>
  <c r="D19"/>
  <c r="D20"/>
  <c r="D21"/>
  <c r="D22"/>
  <c r="D23"/>
  <c r="D24"/>
  <c r="D25"/>
  <c r="D26"/>
  <c r="D27"/>
  <c r="D28"/>
  <c r="D29"/>
  <c r="D30"/>
  <c r="D31"/>
  <c r="D32"/>
  <c r="D33"/>
  <c r="D34"/>
  <c r="D35"/>
  <c r="D36"/>
  <c r="D37"/>
  <c r="D38"/>
  <c r="D39"/>
  <c r="D40"/>
  <c r="D41"/>
  <c r="D42"/>
  <c r="D43"/>
  <c r="D44"/>
  <c r="D45"/>
  <c r="D46"/>
  <c r="D47"/>
  <c r="D10"/>
  <c r="E48" l="1"/>
  <c r="J28" i="18"/>
  <c r="J24"/>
  <c r="J20"/>
  <c r="J15"/>
  <c r="J13"/>
  <c r="C48" i="21"/>
  <c r="H13" i="18"/>
  <c r="F13"/>
  <c r="E13"/>
  <c r="C13"/>
  <c r="E24"/>
  <c r="H24"/>
  <c r="F24"/>
  <c r="D8" i="21"/>
  <c r="H20" i="18"/>
  <c r="F20"/>
  <c r="C20"/>
  <c r="E20"/>
  <c r="H15"/>
  <c r="F15"/>
  <c r="C15"/>
  <c r="E15"/>
  <c r="J32" l="1"/>
  <c r="H28"/>
  <c r="F28" l="1"/>
  <c r="H7" i="22"/>
  <c r="I7"/>
  <c r="H8"/>
  <c r="I8"/>
  <c r="H9"/>
  <c r="I9"/>
  <c r="H10"/>
  <c r="I10"/>
  <c r="H11"/>
  <c r="I11"/>
  <c r="H12"/>
  <c r="I12"/>
  <c r="H13"/>
  <c r="I13"/>
  <c r="H14"/>
  <c r="I14"/>
  <c r="H15"/>
  <c r="I15"/>
  <c r="H16"/>
  <c r="I16"/>
  <c r="I6"/>
  <c r="H6"/>
  <c r="E28" i="18"/>
  <c r="F11" i="21"/>
  <c r="F15"/>
  <c r="F21"/>
  <c r="F27"/>
  <c r="F31"/>
  <c r="F40"/>
  <c r="F41"/>
  <c r="F42"/>
  <c r="F43"/>
  <c r="F44"/>
  <c r="F45"/>
  <c r="F46"/>
  <c r="F47"/>
  <c r="F17"/>
  <c r="F19"/>
  <c r="F22"/>
  <c r="F26"/>
  <c r="F38"/>
  <c r="F10"/>
  <c r="C28" i="18"/>
  <c r="F36" i="21" l="1"/>
  <c r="F32"/>
  <c r="F37"/>
  <c r="F33"/>
  <c r="F29"/>
  <c r="F24"/>
  <c r="F18"/>
  <c r="F13"/>
  <c r="F35"/>
  <c r="F28"/>
  <c r="F23"/>
  <c r="F16"/>
  <c r="F12"/>
  <c r="F34"/>
  <c r="F30"/>
  <c r="F25"/>
  <c r="F20"/>
  <c r="F14"/>
  <c r="F39"/>
  <c r="B213" i="5"/>
  <c r="B220"/>
  <c r="B239"/>
  <c r="F48" i="21" l="1"/>
  <c r="C24" i="18"/>
  <c r="D59" i="5" l="1"/>
  <c r="R34" i="20"/>
  <c r="M48"/>
  <c r="H10" l="1"/>
  <c r="F48"/>
  <c r="Q10"/>
  <c r="H11"/>
  <c r="Q11"/>
  <c r="H12"/>
  <c r="Q12"/>
  <c r="H13"/>
  <c r="Q13"/>
  <c r="H14"/>
  <c r="Q14"/>
  <c r="H15"/>
  <c r="Q15"/>
  <c r="H16"/>
  <c r="Q16"/>
  <c r="H17"/>
  <c r="Q17"/>
  <c r="H18"/>
  <c r="Q18"/>
  <c r="H19"/>
  <c r="Q19"/>
  <c r="H20"/>
  <c r="Q20"/>
  <c r="H21"/>
  <c r="Q21"/>
  <c r="H22"/>
  <c r="Q22"/>
  <c r="H23"/>
  <c r="Q23"/>
  <c r="H24"/>
  <c r="Q24"/>
  <c r="H25"/>
  <c r="Q25"/>
  <c r="H26"/>
  <c r="Q26"/>
  <c r="H27"/>
  <c r="Q27"/>
  <c r="H28"/>
  <c r="Q28"/>
  <c r="H29"/>
  <c r="Q29"/>
  <c r="H30"/>
  <c r="Q30"/>
  <c r="H31"/>
  <c r="Q31"/>
  <c r="H32"/>
  <c r="Q32"/>
  <c r="H33"/>
  <c r="Q33"/>
  <c r="H34"/>
  <c r="Q34"/>
  <c r="H35"/>
  <c r="Q35"/>
  <c r="H36"/>
  <c r="Q36"/>
  <c r="H37"/>
  <c r="Q37"/>
  <c r="H38"/>
  <c r="Q38"/>
  <c r="H39"/>
  <c r="Q39"/>
  <c r="H40"/>
  <c r="Q40"/>
  <c r="H41"/>
  <c r="Q41"/>
  <c r="H42"/>
  <c r="Q42"/>
  <c r="H43"/>
  <c r="Q43"/>
  <c r="H44"/>
  <c r="Q44"/>
  <c r="H45"/>
  <c r="Q45"/>
  <c r="H46"/>
  <c r="Q46"/>
  <c r="H47"/>
  <c r="Q47"/>
  <c r="S10"/>
  <c r="S11"/>
  <c r="S12"/>
  <c r="S13"/>
  <c r="S14"/>
  <c r="S15"/>
  <c r="S16"/>
  <c r="S17"/>
  <c r="S18"/>
  <c r="S19"/>
  <c r="S20"/>
  <c r="S21"/>
  <c r="S22"/>
  <c r="S23"/>
  <c r="S24"/>
  <c r="S25"/>
  <c r="S26"/>
  <c r="S27"/>
  <c r="S28"/>
  <c r="S29"/>
  <c r="S30"/>
  <c r="S31"/>
  <c r="S32"/>
  <c r="S33"/>
  <c r="S34"/>
  <c r="T34" s="1"/>
  <c r="S35"/>
  <c r="S36"/>
  <c r="S37"/>
  <c r="S38"/>
  <c r="S39"/>
  <c r="S40"/>
  <c r="S41"/>
  <c r="S42"/>
  <c r="S43"/>
  <c r="S44"/>
  <c r="S45"/>
  <c r="S46"/>
  <c r="S47"/>
  <c r="P48"/>
  <c r="O48"/>
  <c r="G48"/>
  <c r="E10"/>
  <c r="E11"/>
  <c r="E12"/>
  <c r="E13"/>
  <c r="E14"/>
  <c r="E15"/>
  <c r="E16"/>
  <c r="E17"/>
  <c r="E18"/>
  <c r="E19"/>
  <c r="E20"/>
  <c r="E21"/>
  <c r="E22"/>
  <c r="E23"/>
  <c r="E24"/>
  <c r="E25"/>
  <c r="E26"/>
  <c r="E27"/>
  <c r="E28"/>
  <c r="E29"/>
  <c r="E30"/>
  <c r="E31"/>
  <c r="E32"/>
  <c r="E33"/>
  <c r="E34"/>
  <c r="E35"/>
  <c r="E36"/>
  <c r="E37"/>
  <c r="E38"/>
  <c r="E39"/>
  <c r="E40"/>
  <c r="E41"/>
  <c r="E42"/>
  <c r="E43"/>
  <c r="E44"/>
  <c r="E45"/>
  <c r="E46"/>
  <c r="E47"/>
  <c r="C48"/>
  <c r="D48"/>
  <c r="J48"/>
  <c r="C213" i="5"/>
  <c r="C220"/>
  <c r="C230"/>
  <c r="C239"/>
  <c r="D283"/>
  <c r="R12" i="20" l="1"/>
  <c r="T12" s="1"/>
  <c r="R14"/>
  <c r="T14" s="1"/>
  <c r="R16"/>
  <c r="T16" s="1"/>
  <c r="R18"/>
  <c r="T18" s="1"/>
  <c r="R20"/>
  <c r="T20" s="1"/>
  <c r="R22"/>
  <c r="T22" s="1"/>
  <c r="R24"/>
  <c r="T24" s="1"/>
  <c r="R26"/>
  <c r="T26" s="1"/>
  <c r="R28"/>
  <c r="T28" s="1"/>
  <c r="R30"/>
  <c r="T30" s="1"/>
  <c r="R32"/>
  <c r="T32" s="1"/>
  <c r="R36"/>
  <c r="T36" s="1"/>
  <c r="R38"/>
  <c r="T38" s="1"/>
  <c r="R40"/>
  <c r="T40" s="1"/>
  <c r="R42"/>
  <c r="T42" s="1"/>
  <c r="R44"/>
  <c r="T44" s="1"/>
  <c r="R46"/>
  <c r="T46" s="1"/>
  <c r="R10"/>
  <c r="T10" s="1"/>
  <c r="R11"/>
  <c r="T11" s="1"/>
  <c r="R13"/>
  <c r="T13" s="1"/>
  <c r="R15"/>
  <c r="T15" s="1"/>
  <c r="R17"/>
  <c r="T17" s="1"/>
  <c r="R19"/>
  <c r="T19" s="1"/>
  <c r="R21"/>
  <c r="T21" s="1"/>
  <c r="R23"/>
  <c r="T23" s="1"/>
  <c r="R25"/>
  <c r="T25" s="1"/>
  <c r="R27"/>
  <c r="T27" s="1"/>
  <c r="R29"/>
  <c r="T29" s="1"/>
  <c r="R31"/>
  <c r="T31" s="1"/>
  <c r="R33"/>
  <c r="T33" s="1"/>
  <c r="R35"/>
  <c r="T35" s="1"/>
  <c r="R37"/>
  <c r="T37" s="1"/>
  <c r="R39"/>
  <c r="T39" s="1"/>
  <c r="R41"/>
  <c r="T41" s="1"/>
  <c r="R43"/>
  <c r="T43" s="1"/>
  <c r="R45"/>
  <c r="T45" s="1"/>
  <c r="R47"/>
  <c r="T47" s="1"/>
  <c r="D48" i="21"/>
  <c r="S48" i="20"/>
  <c r="E48"/>
  <c r="H48"/>
  <c r="Q48"/>
  <c r="I48" l="1"/>
  <c r="L48"/>
  <c r="K48" l="1"/>
  <c r="T48"/>
  <c r="N48"/>
  <c r="R48"/>
  <c r="C32" i="18"/>
  <c r="E32"/>
  <c r="F32"/>
  <c r="H32"/>
</calcChain>
</file>

<file path=xl/comments1.xml><?xml version="1.0" encoding="utf-8"?>
<comments xmlns="http://schemas.openxmlformats.org/spreadsheetml/2006/main">
  <authors>
    <author>jcl</author>
  </authors>
  <commentList>
    <comment ref="B27" authorId="0">
      <text>
        <r>
          <rPr>
            <b/>
            <sz val="9"/>
            <color indexed="81"/>
            <rFont val="Tahoma"/>
            <charset val="1"/>
          </rPr>
          <t>jcl:</t>
        </r>
        <r>
          <rPr>
            <sz val="9"/>
            <color indexed="81"/>
            <rFont val="Tahoma"/>
            <charset val="1"/>
          </rPr>
          <t xml:space="preserve">
Add 1 from FY17 error
</t>
        </r>
      </text>
    </comment>
    <comment ref="B47" authorId="0">
      <text>
        <r>
          <rPr>
            <b/>
            <sz val="9"/>
            <color indexed="81"/>
            <rFont val="Tahoma"/>
            <charset val="1"/>
          </rPr>
          <t>jcl:</t>
        </r>
        <r>
          <rPr>
            <sz val="9"/>
            <color indexed="81"/>
            <rFont val="Tahoma"/>
            <charset val="1"/>
          </rPr>
          <t xml:space="preserve">
Add 1 from FY17 error</t>
        </r>
      </text>
    </comment>
  </commentList>
</comments>
</file>

<file path=xl/comments2.xml><?xml version="1.0" encoding="utf-8"?>
<comments xmlns="http://schemas.openxmlformats.org/spreadsheetml/2006/main">
  <authors>
    <author>Hadley Brett Cabral</author>
  </authors>
  <commentList>
    <comment ref="C6" authorId="0">
      <text>
        <r>
          <rPr>
            <b/>
            <sz val="8"/>
            <color indexed="81"/>
            <rFont val="Tahoma"/>
            <family val="2"/>
          </rPr>
          <t>Hadley Brett Cabral:</t>
        </r>
        <r>
          <rPr>
            <sz val="8"/>
            <color indexed="81"/>
            <rFont val="Tahoma"/>
            <family val="2"/>
          </rPr>
          <t xml:space="preserve">
Jeff gave 29K, Roger's file has 28K.</t>
        </r>
      </text>
    </comment>
    <comment ref="F6" authorId="0">
      <text>
        <r>
          <rPr>
            <b/>
            <sz val="8"/>
            <color indexed="81"/>
            <rFont val="Tahoma"/>
            <family val="2"/>
          </rPr>
          <t>Hadley Brett Cabral:</t>
        </r>
        <r>
          <rPr>
            <sz val="8"/>
            <color indexed="81"/>
            <rFont val="Tahoma"/>
            <family val="2"/>
          </rPr>
          <t xml:space="preserve">
Jeff gave 29K, Roger's file has 28K.</t>
        </r>
      </text>
    </comment>
  </commentList>
</comments>
</file>

<file path=xl/sharedStrings.xml><?xml version="1.0" encoding="utf-8"?>
<sst xmlns="http://schemas.openxmlformats.org/spreadsheetml/2006/main" count="412" uniqueCount="308">
  <si>
    <t>District</t>
  </si>
  <si>
    <t>ARLINGTON</t>
  </si>
  <si>
    <t>BEDFORD</t>
  </si>
  <si>
    <t>BELMONT</t>
  </si>
  <si>
    <t>BRAINTREE</t>
  </si>
  <si>
    <t>BROOKLINE</t>
  </si>
  <si>
    <t>COHASSET</t>
  </si>
  <si>
    <t>CONCORD</t>
  </si>
  <si>
    <t>DOVER</t>
  </si>
  <si>
    <t>EAST LONGMEADOW</t>
  </si>
  <si>
    <t>FOXBOROUGH</t>
  </si>
  <si>
    <t>HINGHAM</t>
  </si>
  <si>
    <t>LEXINGTON</t>
  </si>
  <si>
    <t>LINCOLN</t>
  </si>
  <si>
    <t>LONGMEADOW</t>
  </si>
  <si>
    <t>LYNNFIELD</t>
  </si>
  <si>
    <t>MARBLEHEAD</t>
  </si>
  <si>
    <t>MELROSE</t>
  </si>
  <si>
    <t>NATICK</t>
  </si>
  <si>
    <t>NEEDHAM</t>
  </si>
  <si>
    <t>NEWTON</t>
  </si>
  <si>
    <t>READING</t>
  </si>
  <si>
    <t>SCITUATE</t>
  </si>
  <si>
    <t>SHARON</t>
  </si>
  <si>
    <t>SHERBORN</t>
  </si>
  <si>
    <t>SPRINGFIELD</t>
  </si>
  <si>
    <t>SUDBURY</t>
  </si>
  <si>
    <t>SWAMPSCOTT</t>
  </si>
  <si>
    <t>WAKEFIELD</t>
  </si>
  <si>
    <t>WALPOLE</t>
  </si>
  <si>
    <t>WAYLAND</t>
  </si>
  <si>
    <t>WELLESLEY</t>
  </si>
  <si>
    <t>WESTON</t>
  </si>
  <si>
    <t>WESTWOOD</t>
  </si>
  <si>
    <t>CONCORD CARLISLE</t>
  </si>
  <si>
    <t>DOVER SHERBORN</t>
  </si>
  <si>
    <t>HAMPDEN WILBRAHAM</t>
  </si>
  <si>
    <t>LINCOLN SUDBURY</t>
  </si>
  <si>
    <t>SOUTHWICK TOLLAND</t>
  </si>
  <si>
    <t>7010-0012 For grants to cities, towns and regional school districts for payments of certain costs and</t>
  </si>
  <si>
    <t>related expenses for the program to eliminate racial imbalance established under section</t>
  </si>
  <si>
    <t>12A of chapter 76 of the General Laws; provided, that funds shall be made available for</t>
  </si>
  <si>
    <t>payment for services rendered by METCO, Inc. and Springfield public schools ........................ $19,615,313</t>
  </si>
  <si>
    <t>FY07 Conference Committee</t>
  </si>
  <si>
    <t>7010-0012</t>
  </si>
  <si>
    <t>FY07 Governor's Veto</t>
  </si>
  <si>
    <t>FY07</t>
  </si>
  <si>
    <t>NOTES</t>
  </si>
  <si>
    <t>STATE BUDGET language for the funding the program:</t>
  </si>
  <si>
    <t>All grants in and final…</t>
  </si>
  <si>
    <t>Rec'd email from Jeff sent by DOE's budget dept.  Grants management takes a fee off the grant total</t>
  </si>
  <si>
    <t>I updated the grant summary page.</t>
  </si>
  <si>
    <t>Got final budget language, updated grant summary</t>
  </si>
  <si>
    <t xml:space="preserve">The Governor reduced the following item: </t>
  </si>
  <si>
    <t>The Legislature overrode the Governor's veto.</t>
  </si>
  <si>
    <t xml:space="preserve">For grants to cities, towns and regional school districts for payments of certain costs and related expenses for the program to eliminate racial imbalance established under section 12A of chapter 76 of the General Laws; provided, that funds shall be made available for payment for services rendered by METCO, Inc. and Springfield public schools </t>
  </si>
  <si>
    <t>FY08</t>
  </si>
  <si>
    <t>Copied over fy07's file, removed some data.</t>
  </si>
  <si>
    <t>Updated some headers in the some sheets.</t>
  </si>
  <si>
    <t>date</t>
  </si>
  <si>
    <t>sheets</t>
  </si>
  <si>
    <t>comments</t>
  </si>
  <si>
    <t>contacts</t>
  </si>
  <si>
    <t>Met with Jeffrey Wulfson to determine grant.  He directed the following:</t>
  </si>
  <si>
    <t>Give $40K to Springfield</t>
  </si>
  <si>
    <t>Give $1.2M to Metco Inc.</t>
  </si>
  <si>
    <t>Leave apx $25K for misc chargebacks.</t>
  </si>
  <si>
    <t>Let Supplemental transportation be folded in as Base Transportation</t>
  </si>
  <si>
    <t>Sent Jeff an email, need to finalize grants.  Framingham is an issue b/c of transportation.  If we level</t>
  </si>
  <si>
    <t>fund we'll essentially be giving them approximately $27K per pupil in transportation.</t>
  </si>
  <si>
    <t>The average transportation reimbursement per pupil is 1775 (5.8M divided by 3287 pupils).  Framingham's transportation</t>
  </si>
  <si>
    <t>allotment will be decreased from $109K to $7100 to reflect the significant drop in enrollment.</t>
  </si>
  <si>
    <t>Looked over instruction, settled on $3800 per pupil.</t>
  </si>
  <si>
    <t>When updating the grant apps sheet, my checks were coming back bad when the data seemed equal</t>
  </si>
  <si>
    <t xml:space="preserve">I deduced that the total transportation numbers I imported into the GRANT BASE sheet were not whole </t>
  </si>
  <si>
    <t>numbers.  If I rounded the numbers up the total was off by 1.  If I fix this then the grant summary data herein</t>
  </si>
  <si>
    <t>and posted on the web will all be off by $1, so I left the data as it.  I adjusted the calculation in the GRANT</t>
  </si>
  <si>
    <t>APPS sheet to round the data in the calc and that fixed the error.</t>
  </si>
  <si>
    <t>Notes</t>
  </si>
  <si>
    <t>Met with Jeff to finalize thesupplemental transportation #s.   Briefly discussed updating the transportation</t>
  </si>
  <si>
    <t>grants.  With the lawsuit, Jeff thinks it would be premature to worry about next year as there may be no</t>
  </si>
  <si>
    <t>this in his budget of which we'll get some idea in December.  I should speak to Jeff in December, or better yet</t>
  </si>
  <si>
    <t>right after Xmas to revisit this issue.</t>
  </si>
  <si>
    <t>next year, or if there is the grant will be revamped to conform to constitutional issues as</t>
  </si>
  <si>
    <t>a result of the supreme court ruling in the spring of 2007. He thinks Governor Patrick will be addressing</t>
  </si>
  <si>
    <t>original</t>
  </si>
  <si>
    <t>157 Lincoln's grant allotments have anomalies.  Both the base transportation grant shown in the Grant Base worksheet</t>
  </si>
  <si>
    <t>and the 40% of request calculation in the Supp Requests visually represent rounded down amounts.</t>
  </si>
  <si>
    <t>When added together in the Supp Request the sum was $1 greater than the calculation.  Grants Mgmt.</t>
  </si>
  <si>
    <t>wont process fractional amounts therefore I have had to redact the numbers manually and, in essence,</t>
  </si>
  <si>
    <t>fudge the numbers to generate the approved grant amount.</t>
  </si>
  <si>
    <t>base transportation</t>
  </si>
  <si>
    <t>calculated supplemental transportation</t>
  </si>
  <si>
    <t>total grant rounded</t>
  </si>
  <si>
    <t>I have retrofitted 157 Lincoln's grant app to conform to Grants Mgmt, as well as ensure the district gets the</t>
  </si>
  <si>
    <t xml:space="preserve">right amount of $.  This will however, incrementally increase the actual supplemental aid given to $1 </t>
  </si>
  <si>
    <t>more than the calculation.</t>
  </si>
  <si>
    <t>revised</t>
  </si>
  <si>
    <t>supplemental pupil</t>
  </si>
  <si>
    <t>supplemental transportation</t>
  </si>
  <si>
    <t>total supplemental</t>
  </si>
  <si>
    <t>40 Braintree has same grant anomaly due to rounding errors.</t>
  </si>
  <si>
    <t>330 Weston has grant anomaly due to rounding errors.</t>
  </si>
  <si>
    <t>FY09</t>
  </si>
  <si>
    <t>Updated the grant base sheet with preliminary 09 enrollment</t>
  </si>
  <si>
    <t>METb</t>
  </si>
  <si>
    <t>METa</t>
  </si>
  <si>
    <t>Updated file, imported final grant enrollment.</t>
  </si>
  <si>
    <t>The two allotments will be level funded from FY08.  The one noted exception is</t>
  </si>
  <si>
    <t>for Alrington.  Arlington requested but never filed an amendment to obtain the</t>
  </si>
  <si>
    <t xml:space="preserve">additional transportation funds.  Therefore, these funds were not included in </t>
  </si>
  <si>
    <t>the adjusted base transportation totals for FY09.</t>
  </si>
  <si>
    <t>The latest Senate budget funds metco at $21,615,313.</t>
  </si>
  <si>
    <t>METc</t>
  </si>
  <si>
    <t>Split the calc file into two files, calc and sum.</t>
  </si>
  <si>
    <t>The summary file should only have the totals summarized and not any calculations</t>
  </si>
  <si>
    <t>Removed several sheets, renamed one.</t>
  </si>
  <si>
    <t>Per email of 5/23  I updated the total FY09 grant.</t>
  </si>
  <si>
    <t>budget</t>
  </si>
  <si>
    <t>Finalized file changes.</t>
  </si>
  <si>
    <t>FINAL</t>
  </si>
  <si>
    <t>Updated the budget sheet</t>
  </si>
  <si>
    <t>Revised the budget sheet to reflect accurate disbursements; changed some cells to formulas,</t>
  </si>
  <si>
    <t>other cells to values.  Updated the FINAL sheet.</t>
  </si>
  <si>
    <t>On the budget page I had the rate to be a calculation of new instructional divided by enro</t>
  </si>
  <si>
    <t>Actually, the rate calculated by the new instruction on the FINAL sheet divided by the enro comes</t>
  </si>
  <si>
    <t>out to 3,979.</t>
  </si>
  <si>
    <t>Need to incorporate promises we made prior to the first 9c cuts regarding additional monies certain</t>
  </si>
  <si>
    <t>Need to work on the per pupil rates w/ the reductions….</t>
  </si>
  <si>
    <t>districts were to get.  See sheet.  DONE.</t>
  </si>
  <si>
    <t>The latest cut is $975,389.</t>
  </si>
  <si>
    <t>Updated budget with the House1 grant funding:  $18,491,758</t>
  </si>
  <si>
    <t>House Ways and Means budget released 4/15 is budgeting $19,991,758.</t>
  </si>
  <si>
    <t>FY10</t>
  </si>
  <si>
    <t>Did a little updating on the budget page in case questions come in.</t>
  </si>
  <si>
    <t>Senate budget has funded $18,491,758.</t>
  </si>
  <si>
    <t>Conference committee has agreed upon $18,491,758.  Jeff</t>
  </si>
  <si>
    <t>settled METCO Incs. Payment at 5% less than last year.</t>
  </si>
  <si>
    <t>Checked w/Jeanne Elby, there is no grants mgmt fee.</t>
  </si>
  <si>
    <t>Fixed error to Lexington &amp; Lynnfield's enro.  Updated the budget calculation.</t>
  </si>
  <si>
    <t>Budget</t>
  </si>
  <si>
    <t>TOTAL METCO GRANT</t>
  </si>
  <si>
    <t>SERVICE PROVIDER SUBTOTAL</t>
  </si>
  <si>
    <t>BASE GRANT ALLOTMENTS</t>
  </si>
  <si>
    <t xml:space="preserve">    N of pupils</t>
  </si>
  <si>
    <t xml:space="preserve">    Amount per pupil</t>
  </si>
  <si>
    <t xml:space="preserve">    Instructional*</t>
  </si>
  <si>
    <t xml:space="preserve">   Transportation</t>
  </si>
  <si>
    <t>REMAINING FUNDS</t>
  </si>
  <si>
    <t>LEA</t>
  </si>
  <si>
    <t>STATE TOTAL</t>
  </si>
  <si>
    <t xml:space="preserve">  E N R O L L M E N T</t>
  </si>
  <si>
    <t xml:space="preserve">  B A S E     G R A N T </t>
  </si>
  <si>
    <t xml:space="preserve">  L I N E   I T E M   A D J ' S</t>
  </si>
  <si>
    <t xml:space="preserve">  F I N A L   G R A N T  </t>
  </si>
  <si>
    <t>Transp-</t>
  </si>
  <si>
    <t>Correct-</t>
  </si>
  <si>
    <t>Adj</t>
  </si>
  <si>
    <t>Pupil</t>
  </si>
  <si>
    <t>ortation</t>
  </si>
  <si>
    <t>Sub</t>
  </si>
  <si>
    <t>SIMS Enro</t>
  </si>
  <si>
    <t>ions</t>
  </si>
  <si>
    <t>Enro</t>
  </si>
  <si>
    <t>Grant</t>
  </si>
  <si>
    <t>Total</t>
  </si>
  <si>
    <t>Reformatted entire file, as it was larger than it should be.</t>
  </si>
  <si>
    <t>FY11</t>
  </si>
  <si>
    <t>Updated the budget and grant summary pages.</t>
  </si>
  <si>
    <t>Springfield</t>
  </si>
  <si>
    <t>Began getting file ready for fy12</t>
  </si>
  <si>
    <t>FY12</t>
  </si>
  <si>
    <t>Per JW email from 6/14/11, the content providers were level funded.  The rate for the pupils has been</t>
  </si>
  <si>
    <t>set at 2,939.</t>
  </si>
  <si>
    <t>So it was determined that I should have used a different number.   The # I culled from the web on June 14, 2011 was redacted by</t>
  </si>
  <si>
    <t>the senate, per JW.</t>
  </si>
  <si>
    <r>
      <t xml:space="preserve">$19,615,313 </t>
    </r>
    <r>
      <rPr>
        <b/>
        <sz val="12"/>
        <rFont val="Calibri"/>
        <family val="2"/>
      </rPr>
      <t>$18,615,313</t>
    </r>
  </si>
  <si>
    <t>FY13</t>
  </si>
  <si>
    <t>Quick and dirty analysis using the House Ways and Means Committee budget of $16,642,582.</t>
  </si>
  <si>
    <t>diff</t>
  </si>
  <si>
    <t>Diff is 1M less, results in about a loss of 307 pp.</t>
  </si>
  <si>
    <t>Updated the budget.  Spoke w/RH about same.</t>
  </si>
  <si>
    <t>grant summary</t>
  </si>
  <si>
    <t>RH gave me the exact # for Metco's contract.</t>
  </si>
  <si>
    <t>SOUTHWICK TOLLAND GRANVILLE</t>
  </si>
  <si>
    <t>14METa</t>
  </si>
  <si>
    <t>There are two different amounts on the table for the grant, House1 &amp; Senate is $18,142,582.  The HWM amount</t>
  </si>
  <si>
    <t>is $18,642,582.    I am presently using the former in the summary to determine pp rate.</t>
  </si>
  <si>
    <t>The conference committee is in and the amount is $18,642,582.</t>
  </si>
  <si>
    <t>FY15</t>
  </si>
  <si>
    <t>--</t>
  </si>
  <si>
    <t>Updated budget to determine instruction allotments with the</t>
  </si>
  <si>
    <t>conference committee grant funding of $19,142,582</t>
  </si>
  <si>
    <t>Instruc-</t>
  </si>
  <si>
    <t>tional</t>
  </si>
  <si>
    <t>Trans-</t>
  </si>
  <si>
    <t>portation</t>
  </si>
  <si>
    <t>Calculated the 9c budget cut of 287,139.  As METCO Inc is being held harmless to the</t>
  </si>
  <si>
    <t>budget cut, so will Springfield.  (This adjustment eradicated the rounding issue.)</t>
  </si>
  <si>
    <t>Transportation Allotment</t>
  </si>
  <si>
    <t>Updated Dover Sherborns entries in the FINAL worksheet to incorporate Dover and Sherborn.</t>
  </si>
  <si>
    <t>Updated Grant Summary worksheet to accommodate 9c cuts.</t>
  </si>
  <si>
    <t>Reran merge letters and double checked totals, and Dover Sherborn in particular.</t>
  </si>
  <si>
    <t>Account</t>
  </si>
  <si>
    <t>FY14 Expenditures</t>
  </si>
  <si>
    <t>FY15 GAA</t>
  </si>
  <si>
    <t>November -9C Reduction</t>
  </si>
  <si>
    <t>Total Available Funding after November 9C Reduction</t>
  </si>
  <si>
    <t xml:space="preserve">February - 9C Reduction </t>
  </si>
  <si>
    <t>Total Available Funding after February 9C Reduction</t>
  </si>
  <si>
    <t xml:space="preserve">7010-0012 </t>
  </si>
  <si>
    <r>
      <t xml:space="preserve">source: </t>
    </r>
    <r>
      <rPr>
        <u/>
        <sz val="12"/>
        <color rgb="FF0070C0"/>
        <rFont val="Calibri"/>
        <family val="2"/>
      </rPr>
      <t xml:space="preserve"> http://www.mass.gov/anf/docs/anf/fy15/february-9c-table-for-web-with-highlight.xls</t>
    </r>
  </si>
  <si>
    <t>Worked on finalizing 9c cuts.  There were rounding issues.  Spent some time figuring out a new way to round.</t>
  </si>
  <si>
    <t>Basically, I moved the goalpost of the rounding from 49 to 55.   EXCEL uses 49.  To use a different number requires</t>
  </si>
  <si>
    <t>making a ridiculously long formula:</t>
  </si>
  <si>
    <t>1)  What is the # without rounding</t>
  </si>
  <si>
    <t>2)  How many cents are in the unrounded #  (this is a long formula!)</t>
  </si>
  <si>
    <t>3)  If the unrounded cents is greater than $0.55, then round, otherwise</t>
  </si>
  <si>
    <t xml:space="preserve">     deduct those 55 cents or less from the unrounded # to round down.</t>
  </si>
  <si>
    <t>I ran out of time to create the formula.  The columns are saved in a hidden sheet for further workout</t>
  </si>
  <si>
    <t>Grant Totals</t>
  </si>
  <si>
    <t>Original FY Budget</t>
  </si>
  <si>
    <t>9c Cut</t>
  </si>
  <si>
    <t>when time permits.  The sheet name is ROUNDING.</t>
  </si>
  <si>
    <t xml:space="preserve">TOTAL GRANT CUT = </t>
  </si>
  <si>
    <t xml:space="preserve">FY </t>
  </si>
  <si>
    <t xml:space="preserve">  9 C    G R AN T    D E C R E A S E - F E B</t>
  </si>
  <si>
    <t>The new per pupil amount is about $3,210.141</t>
  </si>
  <si>
    <t xml:space="preserve">  9 C    G R AN T    D E C R E A S E - N O V</t>
  </si>
  <si>
    <t>In updating the file to include the February 9c cut, HBC failed to aggregate the</t>
  </si>
  <si>
    <t>Dover, Sherborn, and Dover Sherborn cuts.  Fixed.</t>
  </si>
  <si>
    <t>In speaking with Heidi Perkins at Dover Sherborn it was made explicit that the reductions</t>
  </si>
  <si>
    <t>were done on the instructional side alone.  Ergo, the pro rates share is on a per pupil basis, not a total grant basis.</t>
  </si>
  <si>
    <t>Those with higher transportation costs, in the end, receive a larger proportional grant.</t>
  </si>
  <si>
    <t>15METb</t>
  </si>
  <si>
    <t>16METa</t>
  </si>
  <si>
    <t>Final</t>
  </si>
  <si>
    <t>FY16</t>
  </si>
  <si>
    <t xml:space="preserve">*  Springfield's service provider allocation is included in both the Service Provider and Grant Allocation </t>
  </si>
  <si>
    <t>Began updating file.</t>
  </si>
  <si>
    <t>SWM</t>
  </si>
  <si>
    <t>HWM</t>
  </si>
  <si>
    <t>House1</t>
  </si>
  <si>
    <t>no - detailed line item language</t>
  </si>
  <si>
    <t>yes - detailed line item language</t>
  </si>
  <si>
    <t xml:space="preserve">Looking back in FY15 and FY14, both the senate and the house had the detailed line item language.  I did not locate the </t>
  </si>
  <si>
    <t>Governor's info.</t>
  </si>
  <si>
    <t>Confer</t>
  </si>
  <si>
    <t>Initial</t>
  </si>
  <si>
    <t xml:space="preserve">    subtotals.  It's duplicate is netted out of the remaining funds calculation.    Also, there is always a </t>
  </si>
  <si>
    <t xml:space="preserve">    little left over with the grant, HBC suggests diverting this to Springfield.</t>
  </si>
  <si>
    <t>cleared prior year out</t>
  </si>
  <si>
    <t>updated</t>
  </si>
  <si>
    <t>Updated file</t>
  </si>
  <si>
    <t>In years past there has always been some leftover funding due to the fact I must dole out</t>
  </si>
  <si>
    <t>full dollar allotments I have diverted the balance to Springfield.  They haven't had an increase since I</t>
  </si>
  <si>
    <t>took over the program in 2005.</t>
  </si>
  <si>
    <t>FY14</t>
  </si>
  <si>
    <t>METCO Inc.</t>
  </si>
  <si>
    <t>FY06</t>
  </si>
  <si>
    <t>Metco, Inc.</t>
  </si>
  <si>
    <t>Springfield PSD*</t>
  </si>
  <si>
    <t>Grants Management Fee</t>
  </si>
  <si>
    <t>Funds Held Back per JW</t>
  </si>
  <si>
    <t>9c cut</t>
  </si>
  <si>
    <t>Actual</t>
  </si>
  <si>
    <t>differences</t>
  </si>
  <si>
    <t>RH's file had 28K, Jeff's had 29K</t>
  </si>
  <si>
    <t>JW funded METCO Inc. at 5% less than prior year</t>
  </si>
  <si>
    <t>No mention in notes on why METCO Inc.'s fee decreased</t>
  </si>
  <si>
    <t>METCO Inc. amount per their contract</t>
  </si>
  <si>
    <t>No mention in notes on METCO Inc. contract</t>
  </si>
  <si>
    <t>Service Provider Contract Funding Summary</t>
  </si>
  <si>
    <t>Per JW service providers level funded</t>
  </si>
  <si>
    <t>Spoke w/J Bynoe about Springfield and this brought up the issue of METCO Inc.'s funding.</t>
  </si>
  <si>
    <t>JW told him that $200K should be set aside.   I then had to redo the grant funding allotments.</t>
  </si>
  <si>
    <t>Grants mgmt already received allotments with funding including this $200K.</t>
  </si>
  <si>
    <t>provider sum</t>
  </si>
  <si>
    <t>Gave Springfield the left-over funding of $1,836.</t>
  </si>
  <si>
    <t>GAA Budget</t>
  </si>
  <si>
    <t>n/a - source is DESE budget, no line item language is provided</t>
  </si>
  <si>
    <t>Original Per Pupil Allotment</t>
  </si>
  <si>
    <t>The $200K Jeff Wulfson set aside at the beginning of the school year is being distributed to the grantees.</t>
  </si>
  <si>
    <t>The budget and grant summary sheets have been updated to reflect this.</t>
  </si>
  <si>
    <t>Email exchange with Julia Jou in bus ofc and John Bynoe.   12 of the 37 eligible districts never</t>
  </si>
  <si>
    <t>got their increase amendment in.   Per Julia the deadline for increase amendments for grants</t>
  </si>
  <si>
    <t>OVER $25K is May 2.  Or is it the first business day of May?  Either way the money is going</t>
  </si>
  <si>
    <t>back to state coffers and will require an overide from ANF.</t>
  </si>
  <si>
    <t>HBC got out email to the districts about losing increase $.</t>
  </si>
  <si>
    <t>**  In February the $200K held back by John Bynoe was released to districts.  In May nearly $40K was rescinded from districts</t>
  </si>
  <si>
    <t xml:space="preserve">      who failed to apply.  </t>
  </si>
  <si>
    <t xml:space="preserve">   Release of JW Funds **</t>
  </si>
  <si>
    <t>FY17</t>
  </si>
  <si>
    <t>Proposed†</t>
  </si>
  <si>
    <t>† As of 6/22/16 the Senate proposal is being used;  they level fund program.</t>
  </si>
  <si>
    <t>17METa</t>
  </si>
  <si>
    <t>no update from FY16 grant updates</t>
  </si>
  <si>
    <t>FY17  Metco Grant Distributions</t>
  </si>
  <si>
    <t>JW Funds Reverted to General Acct</t>
  </si>
  <si>
    <t>OTHER</t>
  </si>
  <si>
    <t xml:space="preserve">Updated portions of the file for the transition to Carole Learned.  </t>
  </si>
  <si>
    <t>FY17 Metco Budget Summary</t>
  </si>
  <si>
    <t>ZSTATE TOTAL</t>
  </si>
  <si>
    <t>10/1/16  Enrollm't</t>
  </si>
  <si>
    <t>FY18</t>
  </si>
  <si>
    <t>Per CC level funded</t>
  </si>
  <si>
    <r>
      <t xml:space="preserve">FY18 METCO </t>
    </r>
    <r>
      <rPr>
        <sz val="22"/>
        <color rgb="FFFF0000"/>
        <rFont val="Calibri"/>
        <family val="2"/>
        <scheme val="minor"/>
      </rPr>
      <t>PROJECTED</t>
    </r>
    <r>
      <rPr>
        <sz val="22"/>
        <rFont val="Calibri"/>
        <family val="2"/>
        <scheme val="minor"/>
      </rPr>
      <t xml:space="preserve"> Allocations*</t>
    </r>
  </si>
  <si>
    <t>*Pending Approval</t>
  </si>
</sst>
</file>

<file path=xl/styles.xml><?xml version="1.0" encoding="utf-8"?>
<styleSheet xmlns="http://schemas.openxmlformats.org/spreadsheetml/2006/main">
  <numFmts count="7">
    <numFmt numFmtId="6" formatCode="&quot;$&quot;#,##0_);[Red]\(&quot;$&quot;#,##0\)"/>
    <numFmt numFmtId="44" formatCode="_(&quot;$&quot;* #,##0.00_);_(&quot;$&quot;* \(#,##0.00\);_(&quot;$&quot;* &quot;-&quot;??_);_(@_)"/>
    <numFmt numFmtId="43" formatCode="_(* #,##0.00_);_(* \(#,##0.00\);_(* &quot;-&quot;??_);_(@_)"/>
    <numFmt numFmtId="164" formatCode="m/d/yy"/>
    <numFmt numFmtId="165" formatCode="_(&quot;$&quot;* #,##0_);_(&quot;$&quot;* \(#,##0\);_(&quot;$&quot;* &quot;-&quot;??_);_(@_)"/>
    <numFmt numFmtId="166" formatCode="_(* #,##0_);_(* \(#,##0\);_(* &quot;-&quot;??_);_(@_)"/>
    <numFmt numFmtId="167" formatCode="0.000"/>
  </numFmts>
  <fonts count="41">
    <font>
      <sz val="12"/>
      <name val="Calibri"/>
      <family val="2"/>
    </font>
    <font>
      <sz val="11"/>
      <color theme="1"/>
      <name val="Calibri"/>
      <family val="2"/>
      <scheme val="minor"/>
    </font>
    <font>
      <sz val="10"/>
      <name val="Arial"/>
      <family val="2"/>
    </font>
    <font>
      <sz val="9"/>
      <color indexed="9"/>
      <name val="Geneva"/>
    </font>
    <font>
      <sz val="12"/>
      <name val="Calibri"/>
      <family val="2"/>
    </font>
    <font>
      <sz val="8"/>
      <name val="Calibri"/>
      <family val="2"/>
    </font>
    <font>
      <sz val="7"/>
      <name val="Calibri"/>
      <family val="2"/>
    </font>
    <font>
      <sz val="16"/>
      <name val="Calibri"/>
      <family val="2"/>
    </font>
    <font>
      <sz val="20"/>
      <name val="Calibri"/>
      <family val="2"/>
    </font>
    <font>
      <sz val="14"/>
      <name val="Calibri"/>
      <family val="2"/>
    </font>
    <font>
      <sz val="14"/>
      <color indexed="10"/>
      <name val="Calibri"/>
      <family val="2"/>
    </font>
    <font>
      <b/>
      <sz val="24"/>
      <name val="Calibri"/>
      <family val="2"/>
    </font>
    <font>
      <sz val="12"/>
      <color indexed="9"/>
      <name val="Calibri"/>
      <family val="2"/>
    </font>
    <font>
      <b/>
      <sz val="12"/>
      <color indexed="9"/>
      <name val="Calibri"/>
      <family val="2"/>
    </font>
    <font>
      <b/>
      <sz val="12"/>
      <name val="Calibri"/>
      <family val="2"/>
    </font>
    <font>
      <sz val="12"/>
      <name val="Calibri"/>
      <family val="2"/>
    </font>
    <font>
      <b/>
      <u/>
      <sz val="12"/>
      <color indexed="20"/>
      <name val="Calibri"/>
      <family val="2"/>
    </font>
    <font>
      <sz val="12"/>
      <name val="Calibri"/>
      <family val="2"/>
    </font>
    <font>
      <b/>
      <sz val="12"/>
      <color indexed="10"/>
      <name val="Calibri"/>
      <family val="2"/>
    </font>
    <font>
      <sz val="12"/>
      <name val="Calibri"/>
      <family val="2"/>
    </font>
    <font>
      <b/>
      <u/>
      <sz val="12"/>
      <name val="Calibri"/>
      <family val="2"/>
    </font>
    <font>
      <sz val="12"/>
      <name val="Calibri"/>
      <family val="2"/>
    </font>
    <font>
      <b/>
      <sz val="12"/>
      <color indexed="63"/>
      <name val="Calibri"/>
      <family val="2"/>
    </font>
    <font>
      <sz val="12"/>
      <name val="Calibri"/>
      <family val="2"/>
    </font>
    <font>
      <b/>
      <sz val="20"/>
      <name val="Calibri"/>
      <family val="2"/>
    </font>
    <font>
      <sz val="11"/>
      <name val="Calibri"/>
      <family val="2"/>
    </font>
    <font>
      <i/>
      <sz val="8"/>
      <name val="Calibri"/>
      <family val="2"/>
    </font>
    <font>
      <b/>
      <sz val="10"/>
      <color theme="1"/>
      <name val="Calibri"/>
      <family val="2"/>
      <scheme val="minor"/>
    </font>
    <font>
      <sz val="11"/>
      <name val="Calibri"/>
      <family val="2"/>
      <scheme val="minor"/>
    </font>
    <font>
      <u/>
      <sz val="12"/>
      <color rgb="FF0070C0"/>
      <name val="Calibri"/>
      <family val="2"/>
    </font>
    <font>
      <b/>
      <sz val="12"/>
      <color rgb="FFFF0000"/>
      <name val="Calibri"/>
      <family val="2"/>
    </font>
    <font>
      <sz val="22"/>
      <name val="Calibri"/>
      <family val="2"/>
      <scheme val="minor"/>
    </font>
    <font>
      <b/>
      <sz val="28"/>
      <name val="Calibri"/>
      <family val="2"/>
    </font>
    <font>
      <sz val="18"/>
      <name val="Calibri"/>
      <family val="2"/>
    </font>
    <font>
      <b/>
      <sz val="8"/>
      <color indexed="81"/>
      <name val="Tahoma"/>
      <family val="2"/>
    </font>
    <font>
      <sz val="8"/>
      <color indexed="81"/>
      <name val="Tahoma"/>
      <family val="2"/>
    </font>
    <font>
      <sz val="14"/>
      <color rgb="FFFF0000"/>
      <name val="Calibri"/>
      <family val="2"/>
    </font>
    <font>
      <b/>
      <sz val="12"/>
      <name val="Arial"/>
      <family val="2"/>
    </font>
    <font>
      <sz val="9"/>
      <color indexed="81"/>
      <name val="Tahoma"/>
      <charset val="1"/>
    </font>
    <font>
      <b/>
      <sz val="9"/>
      <color indexed="81"/>
      <name val="Tahoma"/>
      <charset val="1"/>
    </font>
    <font>
      <sz val="22"/>
      <color rgb="FFFF0000"/>
      <name val="Calibri"/>
      <family val="2"/>
      <scheme val="minor"/>
    </font>
  </fonts>
  <fills count="12">
    <fill>
      <patternFill patternType="none"/>
    </fill>
    <fill>
      <patternFill patternType="gray125"/>
    </fill>
    <fill>
      <patternFill patternType="solid">
        <fgColor indexed="57"/>
        <bgColor indexed="64"/>
      </patternFill>
    </fill>
    <fill>
      <patternFill patternType="solid">
        <fgColor indexed="17"/>
        <bgColor indexed="64"/>
      </patternFill>
    </fill>
    <fill>
      <patternFill patternType="solid">
        <fgColor indexed="46"/>
        <bgColor indexed="64"/>
      </patternFill>
    </fill>
    <fill>
      <patternFill patternType="solid">
        <fgColor rgb="FFFFFFCC"/>
      </patternFill>
    </fill>
    <fill>
      <patternFill patternType="solid">
        <fgColor theme="0" tint="-0.14999847407452621"/>
        <bgColor indexed="64"/>
      </patternFill>
    </fill>
    <fill>
      <patternFill patternType="solid">
        <fgColor rgb="FFE8E8E8"/>
        <bgColor indexed="64"/>
      </patternFill>
    </fill>
    <fill>
      <patternFill patternType="solid">
        <fgColor rgb="FFE4F9C7"/>
        <bgColor indexed="64"/>
      </patternFill>
    </fill>
    <fill>
      <patternFill patternType="solid">
        <fgColor rgb="FFE1EFEA"/>
        <bgColor indexed="64"/>
      </patternFill>
    </fill>
    <fill>
      <patternFill patternType="solid">
        <fgColor rgb="FFC4C4BA"/>
        <bgColor indexed="64"/>
      </patternFill>
    </fill>
    <fill>
      <patternFill patternType="solid">
        <fgColor indexed="9"/>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3" fillId="0" borderId="0">
      <protection locked="0"/>
    </xf>
    <xf numFmtId="0" fontId="2" fillId="0" borderId="0"/>
    <xf numFmtId="43" fontId="4" fillId="0" borderId="0" applyFont="0" applyFill="0" applyBorder="0" applyAlignment="0" applyProtection="0"/>
    <xf numFmtId="44" fontId="4" fillId="0" borderId="0" applyFont="0" applyFill="0" applyBorder="0" applyAlignment="0" applyProtection="0"/>
    <xf numFmtId="0" fontId="4" fillId="5" borderId="23" applyNumberFormat="0" applyFont="0" applyAlignment="0" applyProtection="0"/>
  </cellStyleXfs>
  <cellXfs count="202">
    <xf numFmtId="0" fontId="0" fillId="0" borderId="0" xfId="0"/>
    <xf numFmtId="0" fontId="5" fillId="0" borderId="0" xfId="2" applyFont="1" applyAlignment="1">
      <alignment wrapText="1"/>
    </xf>
    <xf numFmtId="0" fontId="6" fillId="0" borderId="0" xfId="2" applyFont="1" applyAlignment="1">
      <alignment wrapText="1"/>
    </xf>
    <xf numFmtId="0" fontId="5" fillId="0" borderId="0" xfId="2" applyFont="1" applyFill="1" applyBorder="1" applyAlignment="1">
      <alignment wrapText="1"/>
    </xf>
    <xf numFmtId="3" fontId="5" fillId="0" borderId="0" xfId="2" applyNumberFormat="1" applyFont="1" applyAlignment="1">
      <alignment horizontal="center" wrapText="1"/>
    </xf>
    <xf numFmtId="0" fontId="5" fillId="0" borderId="0" xfId="2" applyFont="1"/>
    <xf numFmtId="0" fontId="5" fillId="0" borderId="0" xfId="2" applyFont="1" applyFill="1" applyBorder="1"/>
    <xf numFmtId="3" fontId="5" fillId="0" borderId="0" xfId="2" applyNumberFormat="1" applyFont="1" applyAlignment="1">
      <alignment horizontal="center"/>
    </xf>
    <xf numFmtId="0" fontId="5" fillId="0" borderId="0" xfId="0" applyFont="1"/>
    <xf numFmtId="0" fontId="8" fillId="0" borderId="0" xfId="2" applyFont="1" applyAlignment="1">
      <alignment horizontal="left" vertical="center"/>
    </xf>
    <xf numFmtId="0" fontId="8" fillId="0" borderId="0" xfId="0" applyFont="1"/>
    <xf numFmtId="0" fontId="4" fillId="0" borderId="0" xfId="0" applyFont="1" applyAlignment="1">
      <alignment wrapText="1"/>
    </xf>
    <xf numFmtId="0" fontId="4" fillId="0" borderId="0" xfId="0" applyFont="1" applyAlignment="1">
      <alignment horizontal="center"/>
    </xf>
    <xf numFmtId="0" fontId="4" fillId="0" borderId="0" xfId="0" applyFont="1"/>
    <xf numFmtId="38" fontId="4" fillId="0" borderId="0" xfId="0" applyNumberFormat="1" applyFont="1" applyAlignment="1">
      <alignment horizontal="center"/>
    </xf>
    <xf numFmtId="0" fontId="9" fillId="0" borderId="0" xfId="0" applyFont="1"/>
    <xf numFmtId="0" fontId="9" fillId="0" borderId="0" xfId="0" applyFont="1" applyAlignment="1">
      <alignment horizontal="center"/>
    </xf>
    <xf numFmtId="38" fontId="9" fillId="0" borderId="0" xfId="0" applyNumberFormat="1" applyFont="1" applyAlignment="1">
      <alignment horizontal="center"/>
    </xf>
    <xf numFmtId="0" fontId="10" fillId="0" borderId="0" xfId="0" applyFont="1"/>
    <xf numFmtId="0" fontId="7" fillId="0" borderId="0" xfId="0" applyFont="1"/>
    <xf numFmtId="0" fontId="11" fillId="0" borderId="0" xfId="0" applyFont="1"/>
    <xf numFmtId="0" fontId="4" fillId="0" borderId="0" xfId="0" applyFont="1" applyAlignment="1">
      <alignment horizontal="left"/>
    </xf>
    <xf numFmtId="0" fontId="12" fillId="2" borderId="3" xfId="0" applyFont="1" applyFill="1" applyBorder="1" applyAlignment="1">
      <alignment horizontal="left"/>
    </xf>
    <xf numFmtId="0" fontId="12" fillId="2" borderId="4" xfId="0" applyFont="1" applyFill="1" applyBorder="1" applyAlignment="1">
      <alignment horizontal="left"/>
    </xf>
    <xf numFmtId="0" fontId="12" fillId="2" borderId="5" xfId="0" applyFont="1" applyFill="1" applyBorder="1"/>
    <xf numFmtId="0" fontId="12" fillId="2" borderId="6" xfId="0" applyFont="1" applyFill="1" applyBorder="1"/>
    <xf numFmtId="0" fontId="12" fillId="2" borderId="5" xfId="0" applyFont="1" applyFill="1" applyBorder="1" applyAlignment="1">
      <alignment horizontal="center"/>
    </xf>
    <xf numFmtId="0" fontId="12" fillId="2" borderId="0" xfId="0" applyFont="1" applyFill="1" applyBorder="1" applyAlignment="1">
      <alignment horizontal="center"/>
    </xf>
    <xf numFmtId="0" fontId="12" fillId="2" borderId="6" xfId="0" applyFont="1" applyFill="1" applyBorder="1" applyAlignment="1">
      <alignment horizontal="center"/>
    </xf>
    <xf numFmtId="0" fontId="12" fillId="2" borderId="7" xfId="0" applyFont="1" applyFill="1" applyBorder="1" applyAlignment="1">
      <alignment horizontal="center" wrapText="1"/>
    </xf>
    <xf numFmtId="0" fontId="12" fillId="2" borderId="8" xfId="0" applyFont="1" applyFill="1" applyBorder="1" applyAlignment="1">
      <alignment wrapText="1"/>
    </xf>
    <xf numFmtId="0" fontId="12" fillId="2" borderId="9" xfId="0" applyFont="1" applyFill="1" applyBorder="1" applyAlignment="1">
      <alignment horizontal="center" wrapText="1"/>
    </xf>
    <xf numFmtId="0" fontId="12" fillId="2" borderId="8" xfId="0" applyFont="1" applyFill="1" applyBorder="1" applyAlignment="1">
      <alignment horizontal="center" wrapText="1"/>
    </xf>
    <xf numFmtId="0" fontId="12" fillId="3" borderId="10" xfId="0" applyFont="1" applyFill="1" applyBorder="1" applyAlignment="1">
      <alignment horizontal="left"/>
    </xf>
    <xf numFmtId="0" fontId="12" fillId="3" borderId="11" xfId="0" applyFont="1" applyFill="1" applyBorder="1" applyAlignment="1">
      <alignment horizontal="left"/>
    </xf>
    <xf numFmtId="0" fontId="12" fillId="3" borderId="12" xfId="0" applyFont="1" applyFill="1" applyBorder="1" applyAlignment="1">
      <alignment horizontal="left"/>
    </xf>
    <xf numFmtId="0" fontId="13" fillId="2" borderId="10" xfId="0" applyFont="1" applyFill="1" applyBorder="1" applyAlignment="1">
      <alignment horizontal="center"/>
    </xf>
    <xf numFmtId="0" fontId="13" fillId="2" borderId="11" xfId="0" applyFont="1" applyFill="1" applyBorder="1"/>
    <xf numFmtId="38" fontId="13" fillId="2" borderId="11" xfId="0" applyNumberFormat="1" applyFont="1" applyFill="1" applyBorder="1" applyAlignment="1">
      <alignment horizontal="center"/>
    </xf>
    <xf numFmtId="38" fontId="13" fillId="2" borderId="10" xfId="0" applyNumberFormat="1" applyFont="1" applyFill="1" applyBorder="1" applyAlignment="1">
      <alignment horizontal="center"/>
    </xf>
    <xf numFmtId="38" fontId="13" fillId="2" borderId="12" xfId="0" applyNumberFormat="1" applyFont="1" applyFill="1" applyBorder="1" applyAlignment="1">
      <alignment horizontal="center"/>
    </xf>
    <xf numFmtId="17" fontId="12" fillId="2" borderId="5" xfId="0" applyNumberFormat="1" applyFont="1" applyFill="1" applyBorder="1" applyAlignment="1">
      <alignment horizontal="center"/>
    </xf>
    <xf numFmtId="2" fontId="9" fillId="0" borderId="0" xfId="0" applyNumberFormat="1" applyFont="1"/>
    <xf numFmtId="0" fontId="14" fillId="0" borderId="14" xfId="0" applyFont="1" applyBorder="1"/>
    <xf numFmtId="0" fontId="15" fillId="0" borderId="14" xfId="0" applyFont="1" applyBorder="1"/>
    <xf numFmtId="0" fontId="15" fillId="0" borderId="0" xfId="0" applyFont="1"/>
    <xf numFmtId="164" fontId="15" fillId="0" borderId="0" xfId="0" applyNumberFormat="1" applyFont="1" applyAlignment="1">
      <alignment horizontal="center"/>
    </xf>
    <xf numFmtId="164" fontId="16" fillId="0" borderId="0" xfId="0" applyNumberFormat="1" applyFont="1" applyAlignment="1">
      <alignment horizontal="center"/>
    </xf>
    <xf numFmtId="0" fontId="17" fillId="4" borderId="1" xfId="0" applyFont="1" applyFill="1" applyBorder="1" applyAlignment="1">
      <alignment horizontal="center"/>
    </xf>
    <xf numFmtId="0" fontId="17" fillId="4" borderId="2" xfId="0" applyFont="1" applyFill="1" applyBorder="1" applyAlignment="1">
      <alignment horizontal="left"/>
    </xf>
    <xf numFmtId="0" fontId="17" fillId="0" borderId="0" xfId="0" applyFont="1"/>
    <xf numFmtId="164" fontId="17" fillId="0" borderId="0" xfId="0" applyNumberFormat="1" applyFont="1" applyAlignment="1">
      <alignment horizontal="center"/>
    </xf>
    <xf numFmtId="164" fontId="17" fillId="0" borderId="0" xfId="0" applyNumberFormat="1" applyFont="1" applyBorder="1" applyAlignment="1">
      <alignment horizontal="left" vertical="top"/>
    </xf>
    <xf numFmtId="0" fontId="17" fillId="0" borderId="0" xfId="0" applyFont="1" applyBorder="1" applyAlignment="1">
      <alignment horizontal="left" vertical="top"/>
    </xf>
    <xf numFmtId="0" fontId="17" fillId="0" borderId="0" xfId="0" applyFont="1" applyBorder="1" applyAlignment="1">
      <alignment vertical="top" wrapText="1"/>
    </xf>
    <xf numFmtId="3" fontId="17" fillId="0" borderId="0" xfId="2" applyNumberFormat="1" applyFont="1" applyFill="1" applyBorder="1" applyAlignment="1">
      <alignment horizontal="left"/>
    </xf>
    <xf numFmtId="164" fontId="18" fillId="0" borderId="0" xfId="0" applyNumberFormat="1" applyFont="1" applyBorder="1" applyAlignment="1">
      <alignment horizontal="left" vertical="top"/>
    </xf>
    <xf numFmtId="0" fontId="19" fillId="0" borderId="0" xfId="0" applyFont="1" applyBorder="1" applyAlignment="1">
      <alignment horizontal="left" vertical="top"/>
    </xf>
    <xf numFmtId="0" fontId="19" fillId="0" borderId="0" xfId="0" applyFont="1" applyBorder="1" applyAlignment="1">
      <alignment vertical="top" wrapText="1"/>
    </xf>
    <xf numFmtId="0" fontId="19" fillId="0" borderId="0" xfId="0" applyFont="1"/>
    <xf numFmtId="164" fontId="19" fillId="0" borderId="0" xfId="0" applyNumberFormat="1" applyFont="1" applyAlignment="1">
      <alignment horizontal="center"/>
    </xf>
    <xf numFmtId="164" fontId="19" fillId="0" borderId="0" xfId="0" applyNumberFormat="1" applyFont="1" applyBorder="1" applyAlignment="1">
      <alignment horizontal="left" vertical="top"/>
    </xf>
    <xf numFmtId="164" fontId="19" fillId="0" borderId="0" xfId="0" quotePrefix="1" applyNumberFormat="1" applyFont="1" applyBorder="1" applyAlignment="1">
      <alignment horizontal="left" vertical="top"/>
    </xf>
    <xf numFmtId="164" fontId="17" fillId="0" borderId="0" xfId="0" quotePrefix="1" applyNumberFormat="1" applyFont="1" applyBorder="1" applyAlignment="1">
      <alignment horizontal="left" vertical="top"/>
    </xf>
    <xf numFmtId="3" fontId="17" fillId="0" borderId="0" xfId="2" applyNumberFormat="1" applyFont="1" applyFill="1" applyAlignment="1">
      <alignment horizontal="center"/>
    </xf>
    <xf numFmtId="164" fontId="17" fillId="0" borderId="0" xfId="0" applyNumberFormat="1" applyFont="1" applyBorder="1" applyAlignment="1">
      <alignment horizontal="center" vertical="top"/>
    </xf>
    <xf numFmtId="4" fontId="17" fillId="0" borderId="0" xfId="0" applyNumberFormat="1" applyFont="1" applyBorder="1" applyAlignment="1">
      <alignment horizontal="center" vertical="top"/>
    </xf>
    <xf numFmtId="4" fontId="17" fillId="0" borderId="0" xfId="0" applyNumberFormat="1" applyFont="1" applyBorder="1" applyAlignment="1">
      <alignment horizontal="left" vertical="top"/>
    </xf>
    <xf numFmtId="3" fontId="17" fillId="0" borderId="0" xfId="0" applyNumberFormat="1" applyFont="1" applyBorder="1" applyAlignment="1">
      <alignment horizontal="left" vertical="top"/>
    </xf>
    <xf numFmtId="0" fontId="20" fillId="0" borderId="0" xfId="0" applyFont="1"/>
    <xf numFmtId="3" fontId="21" fillId="0" borderId="0" xfId="2" applyNumberFormat="1" applyFont="1" applyFill="1" applyAlignment="1">
      <alignment horizontal="center"/>
    </xf>
    <xf numFmtId="0" fontId="21" fillId="0" borderId="0" xfId="0" applyFont="1"/>
    <xf numFmtId="164" fontId="21" fillId="0" borderId="0" xfId="0" applyNumberFormat="1" applyFont="1" applyAlignment="1">
      <alignment horizontal="center"/>
    </xf>
    <xf numFmtId="38" fontId="21" fillId="0" borderId="0" xfId="2" applyNumberFormat="1" applyFont="1" applyFill="1" applyAlignment="1">
      <alignment horizontal="center"/>
    </xf>
    <xf numFmtId="0" fontId="23" fillId="0" borderId="0" xfId="0" applyFont="1"/>
    <xf numFmtId="164" fontId="23" fillId="0" borderId="0" xfId="0" applyNumberFormat="1" applyFont="1" applyAlignment="1">
      <alignment horizontal="center"/>
    </xf>
    <xf numFmtId="0" fontId="23" fillId="0" borderId="16" xfId="0" applyFont="1" applyBorder="1" applyAlignment="1">
      <alignment horizontal="justify"/>
    </xf>
    <xf numFmtId="0" fontId="23" fillId="0" borderId="0" xfId="0" applyFont="1" applyBorder="1"/>
    <xf numFmtId="0" fontId="23" fillId="0" borderId="17" xfId="0" applyFont="1" applyBorder="1"/>
    <xf numFmtId="6" fontId="14" fillId="0" borderId="18" xfId="0" applyNumberFormat="1" applyFont="1" applyBorder="1" applyAlignment="1">
      <alignment horizontal="justify"/>
    </xf>
    <xf numFmtId="0" fontId="15" fillId="0" borderId="19" xfId="0" applyFont="1" applyBorder="1" applyAlignment="1">
      <alignment horizontal="justify"/>
    </xf>
    <xf numFmtId="164" fontId="24" fillId="0" borderId="0" xfId="0" applyNumberFormat="1" applyFont="1" applyAlignment="1">
      <alignment horizontal="center"/>
    </xf>
    <xf numFmtId="164" fontId="0" fillId="0" borderId="0" xfId="0" applyNumberFormat="1" applyBorder="1" applyAlignment="1">
      <alignment horizontal="left" vertical="top"/>
    </xf>
    <xf numFmtId="38" fontId="9" fillId="0" borderId="0" xfId="0" applyNumberFormat="1" applyFont="1"/>
    <xf numFmtId="40" fontId="5" fillId="0" borderId="0" xfId="2" applyNumberFormat="1" applyFont="1" applyAlignment="1">
      <alignment horizontal="center"/>
    </xf>
    <xf numFmtId="0" fontId="0" fillId="0" borderId="0" xfId="0" applyAlignment="1">
      <alignment wrapText="1"/>
    </xf>
    <xf numFmtId="0" fontId="26" fillId="0" borderId="0" xfId="0" applyFont="1"/>
    <xf numFmtId="37" fontId="13" fillId="2" borderId="12" xfId="0" applyNumberFormat="1" applyFont="1" applyFill="1" applyBorder="1" applyAlignment="1">
      <alignment horizontal="center"/>
    </xf>
    <xf numFmtId="0" fontId="25" fillId="0" borderId="0" xfId="0" applyFont="1" applyAlignment="1">
      <alignment horizontal="center"/>
    </xf>
    <xf numFmtId="0" fontId="27" fillId="6" borderId="15" xfId="3" quotePrefix="1" applyNumberFormat="1" applyFont="1" applyFill="1" applyBorder="1" applyAlignment="1">
      <alignment horizontal="center" vertical="center" wrapText="1"/>
    </xf>
    <xf numFmtId="165" fontId="27" fillId="6" borderId="15" xfId="4" quotePrefix="1" applyNumberFormat="1" applyFont="1" applyFill="1" applyBorder="1" applyAlignment="1">
      <alignment horizontal="center" vertical="center" wrapText="1"/>
    </xf>
    <xf numFmtId="165" fontId="27" fillId="6" borderId="15" xfId="4" applyNumberFormat="1" applyFont="1" applyFill="1" applyBorder="1" applyAlignment="1">
      <alignment horizontal="center" vertical="center" wrapText="1"/>
    </xf>
    <xf numFmtId="0" fontId="28" fillId="0" borderId="15" xfId="0" applyFont="1" applyBorder="1"/>
    <xf numFmtId="166" fontId="28" fillId="0" borderId="15" xfId="3" applyNumberFormat="1" applyFont="1" applyFill="1" applyBorder="1" applyProtection="1">
      <protection locked="0"/>
    </xf>
    <xf numFmtId="166" fontId="28" fillId="0" borderId="15" xfId="3" applyNumberFormat="1" applyFont="1" applyBorder="1"/>
    <xf numFmtId="166" fontId="28" fillId="0" borderId="15" xfId="3" applyNumberFormat="1" applyFont="1" applyBorder="1" applyAlignment="1">
      <alignment horizontal="center"/>
    </xf>
    <xf numFmtId="166" fontId="28" fillId="5" borderId="23" xfId="5" applyNumberFormat="1" applyFont="1"/>
    <xf numFmtId="166" fontId="28" fillId="0" borderId="15" xfId="0" applyNumberFormat="1" applyFont="1" applyBorder="1"/>
    <xf numFmtId="164" fontId="25" fillId="0" borderId="0" xfId="0" applyNumberFormat="1" applyFont="1" applyAlignment="1">
      <alignment horizontal="center"/>
    </xf>
    <xf numFmtId="38" fontId="5" fillId="0" borderId="0" xfId="2" applyNumberFormat="1" applyFont="1"/>
    <xf numFmtId="40" fontId="4" fillId="0" borderId="0" xfId="0" applyNumberFormat="1" applyFont="1" applyAlignment="1">
      <alignment horizontal="center"/>
    </xf>
    <xf numFmtId="37" fontId="4" fillId="0" borderId="0" xfId="0" applyNumberFormat="1" applyFont="1" applyAlignment="1">
      <alignment horizontal="center" vertical="center"/>
    </xf>
    <xf numFmtId="0" fontId="0" fillId="0" borderId="0" xfId="0" applyAlignment="1">
      <alignment horizontal="left"/>
    </xf>
    <xf numFmtId="0" fontId="5" fillId="0" borderId="0" xfId="2" applyFont="1" applyAlignment="1">
      <alignment horizontal="center" wrapText="1"/>
    </xf>
    <xf numFmtId="0" fontId="5" fillId="0" borderId="0" xfId="2" applyFont="1" applyAlignment="1">
      <alignment horizontal="center"/>
    </xf>
    <xf numFmtId="0" fontId="0" fillId="0" borderId="0" xfId="0" applyAlignment="1">
      <alignment horizontal="center"/>
    </xf>
    <xf numFmtId="0" fontId="4" fillId="0" borderId="0" xfId="0" applyFont="1" applyAlignment="1">
      <alignment horizontal="center" wrapText="1"/>
    </xf>
    <xf numFmtId="0" fontId="0" fillId="0" borderId="0" xfId="0" applyAlignment="1">
      <alignment horizontal="center" wrapText="1"/>
    </xf>
    <xf numFmtId="0" fontId="5" fillId="0" borderId="0" xfId="0" applyFont="1" applyAlignment="1">
      <alignment horizontal="center"/>
    </xf>
    <xf numFmtId="39" fontId="4" fillId="0" borderId="0" xfId="0" applyNumberFormat="1" applyFont="1"/>
    <xf numFmtId="2" fontId="4" fillId="0" borderId="0" xfId="0" applyNumberFormat="1" applyFont="1"/>
    <xf numFmtId="2" fontId="4" fillId="0" borderId="0" xfId="0" applyNumberFormat="1" applyFont="1" applyAlignment="1">
      <alignment horizontal="center"/>
    </xf>
    <xf numFmtId="0" fontId="25" fillId="0" borderId="0" xfId="2" applyFont="1"/>
    <xf numFmtId="37" fontId="9" fillId="0" borderId="0" xfId="0" applyNumberFormat="1" applyFont="1" applyAlignment="1">
      <alignment horizontal="center"/>
    </xf>
    <xf numFmtId="37" fontId="9" fillId="0" borderId="0" xfId="0" applyNumberFormat="1" applyFont="1" applyAlignment="1">
      <alignment horizontal="center" vertical="center"/>
    </xf>
    <xf numFmtId="166" fontId="30" fillId="0" borderId="0" xfId="0" applyNumberFormat="1" applyFont="1" applyBorder="1" applyAlignment="1">
      <alignment vertical="top" wrapText="1"/>
    </xf>
    <xf numFmtId="37" fontId="0" fillId="0" borderId="0" xfId="0" applyNumberFormat="1" applyAlignment="1">
      <alignment horizontal="center" vertical="center"/>
    </xf>
    <xf numFmtId="37" fontId="5" fillId="0" borderId="0" xfId="0" applyNumberFormat="1" applyFont="1" applyAlignment="1">
      <alignment horizontal="center" vertical="center"/>
    </xf>
    <xf numFmtId="38" fontId="5" fillId="0" borderId="0" xfId="0" applyNumberFormat="1" applyFont="1"/>
    <xf numFmtId="164" fontId="0" fillId="0" borderId="0" xfId="0" applyNumberFormat="1" applyFill="1" applyBorder="1" applyAlignment="1">
      <alignment horizontal="left" vertical="top"/>
    </xf>
    <xf numFmtId="6" fontId="0" fillId="0" borderId="0" xfId="0" applyNumberFormat="1"/>
    <xf numFmtId="0" fontId="0" fillId="0" borderId="0" xfId="0" applyBorder="1" applyAlignment="1">
      <alignment vertical="top"/>
    </xf>
    <xf numFmtId="0" fontId="9" fillId="0" borderId="0" xfId="0" applyFont="1" applyFill="1"/>
    <xf numFmtId="38" fontId="9" fillId="7" borderId="0" xfId="0" applyNumberFormat="1" applyFont="1" applyFill="1" applyAlignment="1">
      <alignment horizontal="center"/>
    </xf>
    <xf numFmtId="0" fontId="9" fillId="7" borderId="0" xfId="0" applyFont="1" applyFill="1" applyAlignment="1">
      <alignment horizontal="center"/>
    </xf>
    <xf numFmtId="0" fontId="28" fillId="0" borderId="0" xfId="2" applyFont="1" applyAlignment="1">
      <alignment wrapText="1"/>
    </xf>
    <xf numFmtId="0" fontId="28" fillId="0" borderId="0" xfId="2" applyFont="1" applyAlignment="1">
      <alignment horizontal="left" vertical="center"/>
    </xf>
    <xf numFmtId="0" fontId="28" fillId="0" borderId="0" xfId="2" applyFont="1"/>
    <xf numFmtId="0" fontId="28" fillId="0" borderId="0" xfId="0" applyFont="1"/>
    <xf numFmtId="0" fontId="28" fillId="0" borderId="0" xfId="0" applyFont="1" applyAlignment="1">
      <alignment wrapText="1"/>
    </xf>
    <xf numFmtId="0" fontId="28" fillId="0" borderId="0" xfId="0" applyFont="1" applyAlignment="1">
      <alignment horizontal="center"/>
    </xf>
    <xf numFmtId="38" fontId="28" fillId="0" borderId="0" xfId="0" applyNumberFormat="1" applyFont="1" applyAlignment="1">
      <alignment horizontal="center"/>
    </xf>
    <xf numFmtId="38" fontId="28" fillId="0" borderId="0" xfId="0" applyNumberFormat="1" applyFont="1"/>
    <xf numFmtId="167" fontId="28" fillId="0" borderId="0" xfId="0" applyNumberFormat="1" applyFont="1"/>
    <xf numFmtId="38" fontId="28" fillId="8" borderId="0" xfId="0" applyNumberFormat="1" applyFont="1" applyFill="1" applyAlignment="1">
      <alignment horizontal="center"/>
    </xf>
    <xf numFmtId="0" fontId="28" fillId="6" borderId="0" xfId="0" applyFont="1" applyFill="1" applyAlignment="1">
      <alignment horizontal="center" vertical="center" wrapText="1"/>
    </xf>
    <xf numFmtId="0" fontId="28" fillId="6" borderId="0" xfId="0" applyFont="1" applyFill="1" applyAlignment="1">
      <alignment vertical="center" wrapText="1"/>
    </xf>
    <xf numFmtId="38" fontId="28" fillId="6" borderId="0" xfId="0" applyNumberFormat="1" applyFont="1" applyFill="1" applyAlignment="1">
      <alignment horizontal="center"/>
    </xf>
    <xf numFmtId="0" fontId="28" fillId="6" borderId="0" xfId="0" applyFont="1" applyFill="1" applyAlignment="1">
      <alignment horizontal="center"/>
    </xf>
    <xf numFmtId="0" fontId="28" fillId="6" borderId="0" xfId="0" applyFont="1" applyFill="1"/>
    <xf numFmtId="0" fontId="8" fillId="0" borderId="0" xfId="0" applyFont="1" applyAlignment="1">
      <alignment vertical="center"/>
    </xf>
    <xf numFmtId="0" fontId="10" fillId="0" borderId="0" xfId="0" applyFont="1" applyAlignment="1">
      <alignment horizontal="left"/>
    </xf>
    <xf numFmtId="0" fontId="32" fillId="0" borderId="0" xfId="2" applyFont="1" applyAlignment="1">
      <alignment horizontal="left" vertical="center"/>
    </xf>
    <xf numFmtId="37" fontId="9" fillId="0" borderId="0" xfId="0" applyNumberFormat="1" applyFont="1"/>
    <xf numFmtId="0" fontId="0" fillId="0" borderId="0" xfId="0" applyAlignment="1">
      <alignment vertical="center"/>
    </xf>
    <xf numFmtId="0" fontId="0" fillId="0" borderId="0" xfId="0" applyAlignment="1">
      <alignment horizontal="right" vertical="center"/>
    </xf>
    <xf numFmtId="37" fontId="0" fillId="0" borderId="0" xfId="0" applyNumberFormat="1" applyFill="1" applyAlignment="1">
      <alignment horizontal="right" vertical="center"/>
    </xf>
    <xf numFmtId="0" fontId="0" fillId="9" borderId="0" xfId="0" applyFill="1" applyAlignment="1">
      <alignment vertical="center"/>
    </xf>
    <xf numFmtId="0" fontId="33" fillId="0" borderId="0" xfId="0" applyFont="1" applyAlignment="1">
      <alignment vertical="center"/>
    </xf>
    <xf numFmtId="0" fontId="0" fillId="0" borderId="0" xfId="0" applyFont="1" applyAlignment="1">
      <alignment vertical="center"/>
    </xf>
    <xf numFmtId="0" fontId="9" fillId="0" borderId="0" xfId="0" applyFont="1" applyAlignment="1">
      <alignment horizontal="left" indent="2"/>
    </xf>
    <xf numFmtId="0" fontId="9" fillId="7" borderId="0" xfId="0" applyFont="1" applyFill="1"/>
    <xf numFmtId="37" fontId="0" fillId="0" borderId="0" xfId="0" applyNumberFormat="1" applyFill="1" applyAlignment="1">
      <alignment vertical="center"/>
    </xf>
    <xf numFmtId="0" fontId="0" fillId="0" borderId="0" xfId="0" applyFill="1" applyAlignment="1">
      <alignment vertical="center"/>
    </xf>
    <xf numFmtId="0" fontId="0" fillId="0" borderId="0" xfId="0" applyFill="1" applyAlignment="1">
      <alignment horizontal="right" vertical="center"/>
    </xf>
    <xf numFmtId="0" fontId="0" fillId="9" borderId="2" xfId="0" applyFill="1" applyBorder="1" applyAlignment="1">
      <alignment horizontal="right" vertical="center"/>
    </xf>
    <xf numFmtId="0" fontId="0" fillId="9" borderId="2" xfId="0" applyFill="1" applyBorder="1" applyAlignment="1">
      <alignment vertical="center"/>
    </xf>
    <xf numFmtId="0" fontId="36" fillId="0" borderId="0" xfId="0" applyFont="1"/>
    <xf numFmtId="38" fontId="9" fillId="0" borderId="0" xfId="0" applyNumberFormat="1" applyFont="1" applyFill="1" applyAlignment="1">
      <alignment horizontal="center"/>
    </xf>
    <xf numFmtId="0" fontId="9" fillId="0" borderId="0" xfId="0" applyFont="1" applyAlignment="1">
      <alignment horizontal="left"/>
    </xf>
    <xf numFmtId="164" fontId="17" fillId="0" borderId="0" xfId="0" applyNumberFormat="1" applyFont="1" applyAlignment="1">
      <alignment horizontal="center" vertical="center"/>
    </xf>
    <xf numFmtId="164" fontId="0" fillId="0" borderId="15" xfId="0" quotePrefix="1" applyNumberFormat="1" applyBorder="1" applyAlignment="1">
      <alignment horizontal="center" vertical="center"/>
    </xf>
    <xf numFmtId="0" fontId="17" fillId="0" borderId="2" xfId="0" applyFont="1" applyBorder="1" applyAlignment="1">
      <alignment horizontal="left" vertical="center"/>
    </xf>
    <xf numFmtId="0" fontId="17" fillId="0" borderId="0" xfId="0" applyFont="1" applyAlignment="1">
      <alignment vertical="center"/>
    </xf>
    <xf numFmtId="164" fontId="17" fillId="0" borderId="15" xfId="0" quotePrefix="1" applyNumberFormat="1" applyFont="1" applyBorder="1" applyAlignment="1">
      <alignment horizontal="center" vertical="center"/>
    </xf>
    <xf numFmtId="164" fontId="25" fillId="0" borderId="0" xfId="0" applyNumberFormat="1" applyFont="1" applyAlignment="1">
      <alignment horizontal="center" vertical="center"/>
    </xf>
    <xf numFmtId="0" fontId="0" fillId="0" borderId="2" xfId="0" applyBorder="1" applyAlignment="1">
      <alignment horizontal="left" vertical="center"/>
    </xf>
    <xf numFmtId="164" fontId="17" fillId="0" borderId="15" xfId="0" applyNumberFormat="1" applyFont="1" applyBorder="1" applyAlignment="1">
      <alignment horizontal="center" vertical="center"/>
    </xf>
    <xf numFmtId="38" fontId="9" fillId="10" borderId="0" xfId="0" applyNumberFormat="1" applyFont="1" applyFill="1" applyAlignment="1">
      <alignment horizontal="center"/>
    </xf>
    <xf numFmtId="0" fontId="9" fillId="10" borderId="24" xfId="0" applyFont="1" applyFill="1" applyBorder="1" applyAlignment="1">
      <alignment horizontal="center"/>
    </xf>
    <xf numFmtId="0" fontId="9" fillId="10" borderId="25" xfId="0" applyFont="1" applyFill="1" applyBorder="1" applyAlignment="1">
      <alignment horizontal="center"/>
    </xf>
    <xf numFmtId="0" fontId="9" fillId="0" borderId="25" xfId="0" applyFont="1" applyBorder="1"/>
    <xf numFmtId="37" fontId="9" fillId="0" borderId="25" xfId="0" applyNumberFormat="1" applyFont="1" applyBorder="1" applyAlignment="1">
      <alignment horizontal="center" vertical="center"/>
    </xf>
    <xf numFmtId="38" fontId="9" fillId="0" borderId="25" xfId="0" applyNumberFormat="1" applyFont="1" applyBorder="1" applyAlignment="1">
      <alignment horizontal="center"/>
    </xf>
    <xf numFmtId="38" fontId="9" fillId="10" borderId="25" xfId="0" applyNumberFormat="1" applyFont="1" applyFill="1" applyBorder="1" applyAlignment="1">
      <alignment horizontal="center"/>
    </xf>
    <xf numFmtId="38" fontId="9" fillId="0" borderId="26" xfId="0" applyNumberFormat="1" applyFont="1" applyBorder="1" applyAlignment="1">
      <alignment horizontal="center"/>
    </xf>
    <xf numFmtId="1" fontId="1" fillId="0" borderId="0" xfId="0" applyNumberFormat="1" applyFont="1"/>
    <xf numFmtId="1" fontId="1" fillId="6" borderId="0" xfId="0" applyNumberFormat="1" applyFont="1" applyFill="1"/>
    <xf numFmtId="0" fontId="9" fillId="6" borderId="24" xfId="0" applyFont="1" applyFill="1" applyBorder="1" applyAlignment="1">
      <alignment horizontal="center"/>
    </xf>
    <xf numFmtId="0" fontId="9" fillId="6" borderId="25" xfId="0" applyFont="1" applyFill="1" applyBorder="1" applyAlignment="1">
      <alignment horizontal="center"/>
    </xf>
    <xf numFmtId="38" fontId="9" fillId="7" borderId="25" xfId="0" applyNumberFormat="1" applyFont="1" applyFill="1" applyBorder="1" applyAlignment="1">
      <alignment horizontal="center"/>
    </xf>
    <xf numFmtId="166" fontId="0" fillId="0" borderId="0" xfId="3" applyNumberFormat="1" applyFont="1" applyFill="1" applyAlignment="1">
      <alignment vertical="center"/>
    </xf>
    <xf numFmtId="38" fontId="37" fillId="11" borderId="0" xfId="0" applyNumberFormat="1" applyFont="1" applyFill="1" applyBorder="1" applyAlignment="1" applyProtection="1">
      <alignment horizontal="right" vertical="center"/>
      <protection hidden="1"/>
    </xf>
    <xf numFmtId="0" fontId="17" fillId="4" borderId="2" xfId="0" applyFont="1" applyFill="1" applyBorder="1" applyAlignment="1">
      <alignment horizontal="center"/>
    </xf>
    <xf numFmtId="0" fontId="17" fillId="4" borderId="13" xfId="0" applyFont="1" applyFill="1" applyBorder="1" applyAlignment="1">
      <alignment horizontal="center"/>
    </xf>
    <xf numFmtId="0" fontId="0" fillId="0" borderId="15" xfId="0" applyBorder="1" applyAlignment="1">
      <alignment horizontal="left" vertical="center" wrapText="1"/>
    </xf>
    <xf numFmtId="0" fontId="17" fillId="0" borderId="15" xfId="0" applyFont="1" applyBorder="1" applyAlignment="1">
      <alignment horizontal="left" vertical="center" wrapText="1"/>
    </xf>
    <xf numFmtId="0" fontId="0" fillId="0" borderId="15" xfId="0" applyBorder="1" applyAlignment="1">
      <alignment vertical="center" wrapText="1"/>
    </xf>
    <xf numFmtId="0" fontId="17" fillId="0" borderId="15" xfId="0" applyFont="1" applyBorder="1" applyAlignment="1">
      <alignment vertical="center" wrapText="1"/>
    </xf>
    <xf numFmtId="0" fontId="22" fillId="0" borderId="16" xfId="0" applyFont="1" applyBorder="1" applyAlignment="1">
      <alignment horizontal="justify"/>
    </xf>
    <xf numFmtId="0" fontId="22" fillId="0" borderId="0" xfId="0" applyFont="1" applyBorder="1" applyAlignment="1">
      <alignment horizontal="justify"/>
    </xf>
    <xf numFmtId="0" fontId="22" fillId="0" borderId="17" xfId="0" applyFont="1" applyBorder="1" applyAlignment="1">
      <alignment horizontal="justify"/>
    </xf>
    <xf numFmtId="0" fontId="23" fillId="0" borderId="16" xfId="0" applyFont="1" applyBorder="1" applyAlignment="1">
      <alignment horizontal="left" wrapText="1"/>
    </xf>
    <xf numFmtId="0" fontId="23" fillId="0" borderId="0" xfId="0" applyFont="1" applyBorder="1" applyAlignment="1">
      <alignment horizontal="left" wrapText="1"/>
    </xf>
    <xf numFmtId="0" fontId="23" fillId="0" borderId="17" xfId="0" applyFont="1" applyBorder="1" applyAlignment="1">
      <alignment horizontal="left" wrapText="1"/>
    </xf>
    <xf numFmtId="0" fontId="14" fillId="0" borderId="20" xfId="0" applyFont="1" applyBorder="1" applyAlignment="1">
      <alignment horizontal="left"/>
    </xf>
    <xf numFmtId="0" fontId="14" fillId="0" borderId="21" xfId="0" applyFont="1" applyBorder="1" applyAlignment="1">
      <alignment horizontal="left"/>
    </xf>
    <xf numFmtId="0" fontId="14" fillId="0" borderId="22" xfId="0" applyFont="1" applyBorder="1" applyAlignment="1">
      <alignment horizontal="left"/>
    </xf>
    <xf numFmtId="0" fontId="0" fillId="0" borderId="1" xfId="0" applyBorder="1" applyAlignment="1">
      <alignment vertical="center" wrapText="1"/>
    </xf>
    <xf numFmtId="0" fontId="17" fillId="0" borderId="13" xfId="0" applyFont="1" applyBorder="1" applyAlignment="1">
      <alignment vertical="center" wrapText="1"/>
    </xf>
    <xf numFmtId="0" fontId="31" fillId="0" borderId="0" xfId="2" applyFont="1" applyAlignment="1">
      <alignment horizontal="left" vertical="center"/>
    </xf>
    <xf numFmtId="0" fontId="0" fillId="0" borderId="0" xfId="0" applyAlignment="1"/>
  </cellXfs>
  <cellStyles count="6">
    <cellStyle name="Comma" xfId="3" builtinId="3"/>
    <cellStyle name="Currency" xfId="4" builtinId="4"/>
    <cellStyle name="Default" xfId="1"/>
    <cellStyle name="Normal" xfId="0" builtinId="0"/>
    <cellStyle name="Normal_07 - MET enro" xfId="2"/>
    <cellStyle name="Note" xfId="5" builtinId="10"/>
  </cellStyles>
  <dxfs count="2">
    <dxf>
      <font>
        <condense val="0"/>
        <extend val="0"/>
        <color indexed="9"/>
      </font>
      <fill>
        <patternFill patternType="solid">
          <bgColor indexed="10"/>
        </patternFill>
      </fill>
    </dxf>
    <dxf>
      <font>
        <color rgb="FF9C0006"/>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CC9900"/>
      <rgbColor rgb="00993366"/>
      <rgbColor rgb="00FFFFCC"/>
      <rgbColor rgb="00CCFFFF"/>
      <rgbColor rgb="00660066"/>
      <rgbColor rgb="00FF8080"/>
      <rgbColor rgb="000066CC"/>
      <rgbColor rgb="00CCCCFF"/>
      <rgbColor rgb="00DFDF81"/>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8E8E8"/>
      <color rgb="FFC4C4BA"/>
      <color rgb="FFE1EFEA"/>
      <color rgb="FFEEF6F3"/>
      <color rgb="FFE5FFF7"/>
      <color rgb="FFE4F9C7"/>
      <color rgb="FFCCC6FA"/>
      <color rgb="FFFFEAAF"/>
      <color rgb="FFFFF2CD"/>
      <color rgb="FFE5B1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pageSetUpPr autoPageBreaks="0"/>
  </sheetPr>
  <dimension ref="A1:M296"/>
  <sheetViews>
    <sheetView showGridLines="0" zoomScale="88" zoomScaleNormal="88" workbookViewId="0">
      <selection activeCell="G14" sqref="G14"/>
    </sheetView>
  </sheetViews>
  <sheetFormatPr defaultColWidth="9" defaultRowHeight="15.75"/>
  <cols>
    <col min="1" max="1" width="9" style="46"/>
    <col min="2" max="2" width="10.5" style="45" customWidth="1"/>
    <col min="3" max="3" width="14.875" style="45" customWidth="1"/>
    <col min="4" max="4" width="14.375" style="45" customWidth="1"/>
    <col min="5" max="5" width="13.875" style="45" customWidth="1"/>
    <col min="6" max="6" width="7.125" style="45" customWidth="1"/>
    <col min="7" max="7" width="13.125" style="45" customWidth="1"/>
    <col min="8" max="8" width="16.625" style="45" customWidth="1"/>
    <col min="9" max="9" width="26.625" style="45" customWidth="1"/>
    <col min="10" max="10" width="13.625" style="45" customWidth="1"/>
    <col min="11" max="13" width="15.125" style="45" customWidth="1"/>
    <col min="14" max="16384" width="9" style="45"/>
  </cols>
  <sheetData>
    <row r="1" spans="1:13">
      <c r="A1" s="43" t="s">
        <v>47</v>
      </c>
      <c r="B1" s="44"/>
      <c r="C1" s="44"/>
      <c r="D1" s="44"/>
      <c r="E1" s="44"/>
      <c r="F1" s="44"/>
      <c r="G1" s="44"/>
      <c r="H1" s="44"/>
      <c r="I1" s="44"/>
      <c r="J1" s="44"/>
      <c r="K1" s="44"/>
      <c r="L1" s="44"/>
      <c r="M1" s="44"/>
    </row>
    <row r="3" spans="1:13" s="50" customFormat="1">
      <c r="A3" s="47" t="s">
        <v>295</v>
      </c>
      <c r="B3" s="48" t="s">
        <v>59</v>
      </c>
      <c r="C3" s="49" t="s">
        <v>60</v>
      </c>
      <c r="D3" s="183" t="s">
        <v>61</v>
      </c>
      <c r="E3" s="184"/>
    </row>
    <row r="4" spans="1:13" s="163" customFormat="1" ht="29.45" customHeight="1">
      <c r="A4" s="160"/>
      <c r="B4" s="161" t="s">
        <v>190</v>
      </c>
      <c r="C4" s="162" t="s">
        <v>62</v>
      </c>
      <c r="D4" s="198" t="s">
        <v>296</v>
      </c>
      <c r="E4" s="199"/>
    </row>
    <row r="5" spans="1:13" s="163" customFormat="1">
      <c r="A5" s="160"/>
      <c r="B5" s="164">
        <v>42543</v>
      </c>
      <c r="C5" s="162" t="s">
        <v>118</v>
      </c>
      <c r="D5" s="185" t="s">
        <v>252</v>
      </c>
      <c r="E5" s="186"/>
    </row>
    <row r="6" spans="1:13" s="163" customFormat="1">
      <c r="A6" s="165"/>
      <c r="B6" s="164">
        <v>42543</v>
      </c>
      <c r="C6" s="166" t="s">
        <v>182</v>
      </c>
      <c r="D6" s="187" t="s">
        <v>252</v>
      </c>
      <c r="E6" s="188"/>
    </row>
    <row r="7" spans="1:13" s="163" customFormat="1">
      <c r="A7" s="165"/>
      <c r="B7" s="164"/>
      <c r="C7" s="166" t="s">
        <v>277</v>
      </c>
      <c r="D7" s="187"/>
      <c r="E7" s="188"/>
    </row>
    <row r="8" spans="1:13" s="163" customFormat="1">
      <c r="A8" s="165"/>
      <c r="B8" s="167"/>
      <c r="C8" s="162" t="s">
        <v>120</v>
      </c>
      <c r="D8" s="187" t="s">
        <v>251</v>
      </c>
      <c r="E8" s="188"/>
    </row>
    <row r="9" spans="1:13" s="50" customFormat="1">
      <c r="A9" s="98"/>
      <c r="B9" s="52"/>
      <c r="C9" s="53"/>
      <c r="D9" s="54"/>
      <c r="E9" s="54"/>
    </row>
    <row r="10" spans="1:13" s="50" customFormat="1">
      <c r="A10" s="98"/>
      <c r="B10" s="52"/>
      <c r="C10" s="53"/>
      <c r="D10" s="54"/>
      <c r="E10" s="54"/>
    </row>
    <row r="11" spans="1:13" s="50" customFormat="1">
      <c r="A11" s="98"/>
      <c r="B11" s="52"/>
      <c r="C11" s="53"/>
      <c r="D11" s="54"/>
      <c r="E11" s="54"/>
    </row>
    <row r="12" spans="1:13" s="50" customFormat="1">
      <c r="A12" s="98">
        <v>42543</v>
      </c>
      <c r="B12" s="82" t="s">
        <v>300</v>
      </c>
      <c r="C12" s="53"/>
      <c r="D12" s="54"/>
      <c r="E12" s="54"/>
    </row>
    <row r="13" spans="1:13" s="50" customFormat="1">
      <c r="A13" s="98"/>
      <c r="B13" s="52"/>
      <c r="C13" s="53"/>
      <c r="D13" s="54"/>
      <c r="E13" s="54"/>
    </row>
    <row r="14" spans="1:13" s="50" customFormat="1">
      <c r="A14" s="98"/>
      <c r="B14" s="52"/>
      <c r="C14" s="53"/>
      <c r="D14" s="54"/>
      <c r="E14" s="54"/>
    </row>
    <row r="15" spans="1:13" s="50" customFormat="1">
      <c r="A15" s="47" t="s">
        <v>235</v>
      </c>
      <c r="B15" s="52"/>
      <c r="C15" s="53"/>
      <c r="D15" s="54"/>
      <c r="E15" s="54"/>
    </row>
    <row r="16" spans="1:13" s="50" customFormat="1">
      <c r="A16" s="98">
        <v>42503</v>
      </c>
      <c r="B16" s="82" t="s">
        <v>288</v>
      </c>
      <c r="C16" s="53"/>
      <c r="D16" s="54"/>
      <c r="E16" s="54"/>
    </row>
    <row r="17" spans="1:5" s="50" customFormat="1">
      <c r="A17" s="98"/>
      <c r="B17" s="82"/>
      <c r="C17" s="53"/>
      <c r="D17" s="54"/>
      <c r="E17" s="54"/>
    </row>
    <row r="18" spans="1:5" s="50" customFormat="1">
      <c r="A18" s="98"/>
      <c r="B18" s="82"/>
      <c r="C18" s="53"/>
      <c r="D18" s="54"/>
      <c r="E18" s="54"/>
    </row>
    <row r="19" spans="1:5" s="50" customFormat="1">
      <c r="A19" s="98">
        <v>42500</v>
      </c>
      <c r="B19" s="82" t="s">
        <v>284</v>
      </c>
      <c r="C19" s="53"/>
      <c r="D19" s="54"/>
      <c r="E19" s="54"/>
    </row>
    <row r="20" spans="1:5" s="50" customFormat="1">
      <c r="A20" s="98"/>
      <c r="B20" s="82" t="s">
        <v>285</v>
      </c>
      <c r="C20" s="53"/>
      <c r="D20" s="54"/>
      <c r="E20" s="54"/>
    </row>
    <row r="21" spans="1:5" s="50" customFormat="1">
      <c r="A21" s="98"/>
      <c r="B21" s="82" t="s">
        <v>286</v>
      </c>
      <c r="C21" s="53"/>
      <c r="D21" s="54"/>
      <c r="E21" s="54"/>
    </row>
    <row r="22" spans="1:5" s="50" customFormat="1">
      <c r="A22" s="98"/>
      <c r="B22" s="82" t="s">
        <v>287</v>
      </c>
      <c r="C22" s="53"/>
      <c r="D22" s="54"/>
      <c r="E22" s="54"/>
    </row>
    <row r="23" spans="1:5" s="50" customFormat="1">
      <c r="A23" s="98"/>
      <c r="B23" s="82"/>
      <c r="C23" s="53"/>
      <c r="D23" s="54"/>
      <c r="E23" s="54"/>
    </row>
    <row r="24" spans="1:5" s="50" customFormat="1">
      <c r="A24" s="98"/>
      <c r="B24" s="52"/>
      <c r="C24" s="53"/>
      <c r="D24" s="54"/>
      <c r="E24" s="54"/>
    </row>
    <row r="25" spans="1:5" s="50" customFormat="1">
      <c r="A25" s="98">
        <v>42401</v>
      </c>
      <c r="B25" s="82" t="s">
        <v>282</v>
      </c>
      <c r="C25" s="53"/>
      <c r="D25" s="54"/>
      <c r="E25" s="54"/>
    </row>
    <row r="26" spans="1:5" s="50" customFormat="1">
      <c r="A26" s="98"/>
      <c r="B26" s="82" t="s">
        <v>283</v>
      </c>
      <c r="C26" s="53"/>
      <c r="D26" s="54"/>
      <c r="E26" s="54"/>
    </row>
    <row r="27" spans="1:5" s="50" customFormat="1">
      <c r="A27" s="98"/>
      <c r="B27" s="82"/>
      <c r="C27" s="53"/>
      <c r="D27" s="54"/>
      <c r="E27" s="54"/>
    </row>
    <row r="28" spans="1:5" s="50" customFormat="1">
      <c r="A28" s="98"/>
      <c r="B28" s="52"/>
      <c r="C28" s="53"/>
      <c r="D28" s="54"/>
      <c r="E28" s="54"/>
    </row>
    <row r="29" spans="1:5" s="50" customFormat="1">
      <c r="A29" s="98"/>
      <c r="B29" s="52"/>
      <c r="C29" s="53"/>
      <c r="D29" s="54"/>
      <c r="E29" s="54"/>
    </row>
    <row r="30" spans="1:5" s="50" customFormat="1">
      <c r="A30" s="98">
        <v>42205</v>
      </c>
      <c r="B30" s="82" t="s">
        <v>274</v>
      </c>
      <c r="C30" s="53"/>
      <c r="D30" s="54"/>
      <c r="E30" s="54"/>
    </row>
    <row r="31" spans="1:5" s="50" customFormat="1">
      <c r="A31" s="98"/>
      <c r="B31" s="82" t="s">
        <v>275</v>
      </c>
      <c r="C31" s="53"/>
      <c r="D31" s="54"/>
      <c r="E31" s="54"/>
    </row>
    <row r="32" spans="1:5" s="50" customFormat="1">
      <c r="A32" s="98"/>
      <c r="B32" s="82" t="s">
        <v>276</v>
      </c>
      <c r="C32" s="53"/>
      <c r="D32" s="54"/>
      <c r="E32" s="54"/>
    </row>
    <row r="33" spans="1:5" s="50" customFormat="1">
      <c r="A33" s="98"/>
      <c r="B33" s="52"/>
      <c r="C33" s="53"/>
      <c r="D33" s="54"/>
      <c r="E33" s="54"/>
    </row>
    <row r="34" spans="1:5" s="50" customFormat="1">
      <c r="A34" s="98"/>
      <c r="B34" s="82" t="s">
        <v>278</v>
      </c>
      <c r="C34" s="53"/>
      <c r="D34" s="54"/>
      <c r="E34" s="54"/>
    </row>
    <row r="35" spans="1:5" s="50" customFormat="1">
      <c r="A35" s="98"/>
      <c r="B35" s="82"/>
      <c r="C35" s="53"/>
      <c r="D35" s="54"/>
      <c r="E35" s="54"/>
    </row>
    <row r="36" spans="1:5" s="50" customFormat="1">
      <c r="A36" s="98"/>
      <c r="B36" s="52"/>
      <c r="C36" s="53"/>
      <c r="D36" s="54"/>
      <c r="E36" s="54"/>
    </row>
    <row r="37" spans="1:5" s="50" customFormat="1">
      <c r="A37" s="98">
        <v>42195</v>
      </c>
      <c r="B37" s="82" t="s">
        <v>253</v>
      </c>
      <c r="C37" s="53"/>
      <c r="D37" s="54"/>
      <c r="E37" s="54"/>
    </row>
    <row r="38" spans="1:5" s="50" customFormat="1">
      <c r="A38" s="98"/>
      <c r="B38" s="52"/>
      <c r="C38" s="53"/>
      <c r="D38" s="54"/>
      <c r="E38" s="54"/>
    </row>
    <row r="39" spans="1:5" s="50" customFormat="1">
      <c r="A39" s="98"/>
      <c r="B39" s="82" t="s">
        <v>254</v>
      </c>
      <c r="C39" s="53"/>
      <c r="D39" s="54"/>
      <c r="E39" s="54"/>
    </row>
    <row r="40" spans="1:5" s="50" customFormat="1">
      <c r="A40" s="98"/>
      <c r="B40" s="82" t="s">
        <v>255</v>
      </c>
      <c r="C40" s="53"/>
      <c r="D40" s="54"/>
      <c r="E40" s="54"/>
    </row>
    <row r="41" spans="1:5" s="50" customFormat="1">
      <c r="A41" s="98"/>
      <c r="B41" s="82" t="s">
        <v>256</v>
      </c>
      <c r="C41" s="53"/>
      <c r="D41" s="54"/>
      <c r="E41" s="54"/>
    </row>
    <row r="42" spans="1:5" s="50" customFormat="1">
      <c r="A42" s="98"/>
      <c r="B42" s="82"/>
      <c r="C42" s="53"/>
      <c r="D42" s="54"/>
      <c r="E42" s="54"/>
    </row>
    <row r="43" spans="1:5" s="50" customFormat="1">
      <c r="A43" s="98"/>
      <c r="B43" s="82"/>
      <c r="C43" s="53"/>
      <c r="D43" s="54"/>
      <c r="E43" s="54"/>
    </row>
    <row r="44" spans="1:5" s="50" customFormat="1">
      <c r="A44" s="98"/>
      <c r="B44" s="52"/>
      <c r="C44" s="53"/>
      <c r="D44" s="54"/>
      <c r="E44" s="54"/>
    </row>
    <row r="45" spans="1:5" s="50" customFormat="1">
      <c r="A45" s="98">
        <v>42180</v>
      </c>
      <c r="B45" s="82" t="s">
        <v>239</v>
      </c>
      <c r="C45" s="53"/>
      <c r="D45" s="54"/>
      <c r="E45" s="54"/>
    </row>
    <row r="46" spans="1:5" s="50" customFormat="1">
      <c r="A46" s="98"/>
      <c r="B46" s="52"/>
      <c r="C46" s="53"/>
      <c r="D46" s="54"/>
      <c r="E46" s="54"/>
    </row>
    <row r="47" spans="1:5" s="50" customFormat="1">
      <c r="A47" s="98"/>
      <c r="B47" s="82" t="s">
        <v>242</v>
      </c>
      <c r="C47" s="120">
        <v>19142582</v>
      </c>
      <c r="D47" s="121" t="s">
        <v>243</v>
      </c>
      <c r="E47" s="54"/>
    </row>
    <row r="48" spans="1:5" s="50" customFormat="1">
      <c r="A48" s="98"/>
      <c r="B48" s="82" t="s">
        <v>241</v>
      </c>
      <c r="C48" s="120">
        <v>20142582</v>
      </c>
      <c r="D48" s="121" t="s">
        <v>244</v>
      </c>
      <c r="E48" s="54"/>
    </row>
    <row r="49" spans="1:5" s="50" customFormat="1">
      <c r="A49" s="98"/>
      <c r="B49" t="s">
        <v>240</v>
      </c>
      <c r="C49" s="120">
        <v>17912443</v>
      </c>
      <c r="D49" s="121" t="s">
        <v>243</v>
      </c>
      <c r="E49" s="54"/>
    </row>
    <row r="50" spans="1:5" s="50" customFormat="1">
      <c r="A50" s="98"/>
      <c r="B50" s="119" t="s">
        <v>247</v>
      </c>
      <c r="C50" s="120">
        <v>20142582</v>
      </c>
      <c r="D50" s="121" t="s">
        <v>244</v>
      </c>
      <c r="E50" s="54"/>
    </row>
    <row r="51" spans="1:5" s="50" customFormat="1">
      <c r="A51" s="98"/>
      <c r="B51" s="119" t="s">
        <v>279</v>
      </c>
      <c r="C51" s="120">
        <v>20142582</v>
      </c>
      <c r="D51" s="121" t="s">
        <v>280</v>
      </c>
      <c r="E51" s="54"/>
    </row>
    <row r="52" spans="1:5" s="50" customFormat="1">
      <c r="A52" s="98"/>
      <c r="B52"/>
      <c r="C52" s="120"/>
      <c r="D52" s="121"/>
      <c r="E52" s="54"/>
    </row>
    <row r="53" spans="1:5" s="50" customFormat="1">
      <c r="A53" s="98"/>
      <c r="B53"/>
      <c r="C53" s="53"/>
      <c r="D53" s="54"/>
      <c r="E53" s="54"/>
    </row>
    <row r="54" spans="1:5" s="50" customFormat="1">
      <c r="A54" s="98"/>
      <c r="B54" s="82" t="s">
        <v>245</v>
      </c>
      <c r="C54" s="53"/>
      <c r="D54" s="54"/>
      <c r="E54" s="54"/>
    </row>
    <row r="55" spans="1:5" s="50" customFormat="1">
      <c r="A55" s="98"/>
      <c r="B55" s="82" t="s">
        <v>246</v>
      </c>
      <c r="C55" s="53"/>
      <c r="D55" s="54"/>
      <c r="E55" s="54"/>
    </row>
    <row r="56" spans="1:5" s="50" customFormat="1">
      <c r="A56" s="98"/>
      <c r="B56" s="52"/>
      <c r="C56" s="53"/>
      <c r="D56" s="54"/>
      <c r="E56" s="54"/>
    </row>
    <row r="57" spans="1:5" s="50" customFormat="1">
      <c r="A57" s="98"/>
      <c r="B57" s="52"/>
      <c r="C57" s="53"/>
      <c r="D57" s="54"/>
      <c r="E57" s="54"/>
    </row>
    <row r="58" spans="1:5" s="50" customFormat="1">
      <c r="A58" s="47" t="s">
        <v>234</v>
      </c>
      <c r="B58" s="52"/>
      <c r="C58" s="53"/>
      <c r="D58" s="54"/>
      <c r="E58" s="54"/>
    </row>
    <row r="59" spans="1:5" s="50" customFormat="1">
      <c r="A59" s="98"/>
      <c r="B59" s="82" t="s">
        <v>224</v>
      </c>
      <c r="C59" s="53"/>
      <c r="D59" s="115">
        <f>E85+G85</f>
        <v>-1230139</v>
      </c>
      <c r="E59" s="54"/>
    </row>
    <row r="60" spans="1:5" s="50" customFormat="1">
      <c r="A60" s="98"/>
      <c r="B60" s="52"/>
      <c r="C60" s="53"/>
      <c r="D60" s="54"/>
      <c r="E60" s="54"/>
    </row>
    <row r="61" spans="1:5">
      <c r="A61" s="46">
        <v>42059</v>
      </c>
      <c r="B61" t="s">
        <v>229</v>
      </c>
    </row>
    <row r="62" spans="1:5">
      <c r="B62" t="s">
        <v>230</v>
      </c>
    </row>
    <row r="63" spans="1:5" s="50" customFormat="1">
      <c r="A63" s="98"/>
      <c r="B63" s="82"/>
      <c r="C63" s="53"/>
      <c r="D63" s="54"/>
      <c r="E63" s="54"/>
    </row>
    <row r="64" spans="1:5" s="50" customFormat="1">
      <c r="A64" s="98"/>
      <c r="B64" s="82" t="s">
        <v>231</v>
      </c>
      <c r="C64" s="53"/>
      <c r="D64" s="54"/>
      <c r="E64" s="54"/>
    </row>
    <row r="65" spans="1:5" s="50" customFormat="1">
      <c r="A65" s="98"/>
      <c r="B65" s="119" t="s">
        <v>232</v>
      </c>
      <c r="E65" s="54"/>
    </row>
    <row r="66" spans="1:5" s="50" customFormat="1">
      <c r="A66" s="98"/>
      <c r="B66" s="119" t="s">
        <v>233</v>
      </c>
      <c r="E66" s="54"/>
    </row>
    <row r="67" spans="1:5" s="50" customFormat="1">
      <c r="A67" s="98"/>
      <c r="B67" s="119"/>
      <c r="E67" s="54"/>
    </row>
    <row r="68" spans="1:5" s="50" customFormat="1">
      <c r="A68" s="98"/>
      <c r="B68" s="119"/>
      <c r="E68" s="54"/>
    </row>
    <row r="69" spans="1:5" s="50" customFormat="1">
      <c r="A69" s="98"/>
      <c r="B69" s="52"/>
      <c r="C69" s="53"/>
      <c r="D69" s="54"/>
      <c r="E69" s="54"/>
    </row>
    <row r="70" spans="1:5" s="50" customFormat="1">
      <c r="A70" s="98">
        <v>42055</v>
      </c>
      <c r="B70" s="82" t="s">
        <v>212</v>
      </c>
      <c r="C70" s="53"/>
      <c r="D70" s="54"/>
      <c r="E70" s="54"/>
    </row>
    <row r="71" spans="1:5" s="50" customFormat="1">
      <c r="A71" s="98"/>
      <c r="B71" s="82" t="s">
        <v>213</v>
      </c>
      <c r="C71" s="53"/>
      <c r="D71" s="54"/>
      <c r="E71" s="54"/>
    </row>
    <row r="72" spans="1:5" s="50" customFormat="1">
      <c r="A72" s="98"/>
      <c r="B72" s="82" t="s">
        <v>214</v>
      </c>
      <c r="C72" s="53"/>
      <c r="D72" s="54"/>
      <c r="E72" s="54"/>
    </row>
    <row r="73" spans="1:5" s="50" customFormat="1">
      <c r="A73" s="98"/>
      <c r="B73" s="52"/>
      <c r="C73" s="53"/>
      <c r="D73" s="54"/>
      <c r="E73" s="54"/>
    </row>
    <row r="74" spans="1:5" s="50" customFormat="1">
      <c r="A74" s="98"/>
      <c r="B74" s="82" t="s">
        <v>215</v>
      </c>
      <c r="C74" s="53"/>
      <c r="D74" s="54"/>
      <c r="E74" s="54"/>
    </row>
    <row r="75" spans="1:5" s="50" customFormat="1">
      <c r="A75" s="98"/>
      <c r="B75" s="82" t="s">
        <v>216</v>
      </c>
      <c r="C75" s="53"/>
      <c r="D75" s="54"/>
      <c r="E75" s="54"/>
    </row>
    <row r="76" spans="1:5" s="50" customFormat="1">
      <c r="A76" s="98"/>
      <c r="B76" s="82" t="s">
        <v>217</v>
      </c>
      <c r="C76" s="53"/>
      <c r="D76" s="54"/>
      <c r="E76" s="54"/>
    </row>
    <row r="77" spans="1:5" s="50" customFormat="1">
      <c r="A77" s="98"/>
      <c r="B77" s="82" t="s">
        <v>218</v>
      </c>
      <c r="C77" s="53"/>
      <c r="D77" s="54"/>
      <c r="E77" s="54"/>
    </row>
    <row r="78" spans="1:5" s="50" customFormat="1">
      <c r="A78" s="98"/>
      <c r="B78" s="82"/>
      <c r="C78" s="53"/>
      <c r="D78" s="54"/>
      <c r="E78" s="54"/>
    </row>
    <row r="79" spans="1:5" s="50" customFormat="1">
      <c r="A79" s="98"/>
      <c r="B79" s="82" t="s">
        <v>219</v>
      </c>
      <c r="C79" s="53"/>
      <c r="D79" s="54"/>
      <c r="E79" s="54"/>
    </row>
    <row r="80" spans="1:5" s="50" customFormat="1">
      <c r="A80" s="98"/>
      <c r="B80" s="82" t="s">
        <v>223</v>
      </c>
      <c r="C80" s="53"/>
      <c r="D80" s="54"/>
      <c r="E80" s="54"/>
    </row>
    <row r="81" spans="1:8" s="50" customFormat="1">
      <c r="A81" s="98"/>
      <c r="B81" s="82"/>
      <c r="C81" s="53"/>
      <c r="D81" s="54"/>
      <c r="E81" s="54"/>
    </row>
    <row r="82" spans="1:8" s="50" customFormat="1">
      <c r="A82" s="98"/>
      <c r="B82" s="82" t="s">
        <v>227</v>
      </c>
      <c r="C82" s="53"/>
      <c r="D82" s="54"/>
      <c r="E82" s="54"/>
    </row>
    <row r="83" spans="1:8" s="50" customFormat="1">
      <c r="A83" s="98"/>
      <c r="B83" s="82"/>
      <c r="C83" s="53"/>
      <c r="D83" s="54"/>
      <c r="E83" s="54"/>
    </row>
    <row r="84" spans="1:8" s="50" customFormat="1" ht="44.1" customHeight="1">
      <c r="A84" s="98">
        <v>42039</v>
      </c>
      <c r="B84" s="89" t="s">
        <v>203</v>
      </c>
      <c r="C84" s="90" t="s">
        <v>204</v>
      </c>
      <c r="D84" s="90" t="s">
        <v>205</v>
      </c>
      <c r="E84" s="90" t="s">
        <v>206</v>
      </c>
      <c r="F84" s="91" t="s">
        <v>207</v>
      </c>
      <c r="G84" s="90" t="s">
        <v>208</v>
      </c>
      <c r="H84" s="91" t="s">
        <v>209</v>
      </c>
    </row>
    <row r="85" spans="1:8" s="50" customFormat="1">
      <c r="A85" s="98"/>
      <c r="B85" s="92" t="s">
        <v>210</v>
      </c>
      <c r="C85" s="93">
        <v>18640211</v>
      </c>
      <c r="D85" s="94">
        <v>19142582</v>
      </c>
      <c r="E85" s="94">
        <v>-287139</v>
      </c>
      <c r="F85" s="95">
        <v>18855443</v>
      </c>
      <c r="G85" s="96">
        <v>-943000</v>
      </c>
      <c r="H85" s="97">
        <v>17912443</v>
      </c>
    </row>
    <row r="86" spans="1:8" s="50" customFormat="1">
      <c r="A86" s="98"/>
      <c r="B86" s="52"/>
      <c r="C86" s="53"/>
      <c r="D86" s="54"/>
      <c r="E86" s="54"/>
    </row>
    <row r="87" spans="1:8" s="50" customFormat="1">
      <c r="A87" s="98"/>
      <c r="B87" s="82" t="s">
        <v>211</v>
      </c>
      <c r="C87" s="53"/>
      <c r="D87" s="54"/>
      <c r="E87" s="54"/>
    </row>
    <row r="88" spans="1:8" s="50" customFormat="1">
      <c r="A88" s="98"/>
      <c r="B88" s="82"/>
      <c r="C88" s="53"/>
      <c r="D88" s="54"/>
      <c r="E88" s="54"/>
    </row>
    <row r="89" spans="1:8" s="50" customFormat="1">
      <c r="A89" s="98">
        <v>41968</v>
      </c>
      <c r="B89" s="82" t="s">
        <v>200</v>
      </c>
      <c r="C89" s="53"/>
      <c r="D89" s="54"/>
      <c r="E89" s="54"/>
    </row>
    <row r="90" spans="1:8" s="50" customFormat="1">
      <c r="A90" s="98"/>
      <c r="B90" s="82" t="s">
        <v>201</v>
      </c>
      <c r="C90" s="53"/>
      <c r="D90" s="54"/>
      <c r="E90" s="54"/>
    </row>
    <row r="91" spans="1:8" s="50" customFormat="1">
      <c r="A91" s="98"/>
      <c r="B91" s="82"/>
      <c r="C91" s="53"/>
      <c r="D91" s="54"/>
      <c r="E91" s="54"/>
    </row>
    <row r="92" spans="1:8" s="50" customFormat="1">
      <c r="A92" s="98"/>
      <c r="B92" s="82" t="s">
        <v>202</v>
      </c>
      <c r="C92" s="53"/>
      <c r="D92" s="54"/>
      <c r="E92" s="54"/>
    </row>
    <row r="93" spans="1:8" s="50" customFormat="1">
      <c r="A93" s="98"/>
      <c r="B93" s="82"/>
      <c r="C93" s="53"/>
      <c r="D93" s="54"/>
      <c r="E93" s="54"/>
    </row>
    <row r="94" spans="1:8" s="50" customFormat="1">
      <c r="A94" s="98"/>
      <c r="B94" s="52"/>
      <c r="C94" s="53"/>
      <c r="D94" s="54"/>
      <c r="E94" s="54"/>
    </row>
    <row r="95" spans="1:8" s="50" customFormat="1">
      <c r="A95" s="98">
        <v>41967</v>
      </c>
      <c r="B95" s="82" t="s">
        <v>197</v>
      </c>
      <c r="C95" s="53"/>
      <c r="D95" s="54"/>
      <c r="E95" s="54"/>
    </row>
    <row r="96" spans="1:8" s="50" customFormat="1">
      <c r="A96" s="98"/>
      <c r="B96" s="82" t="s">
        <v>198</v>
      </c>
      <c r="C96" s="53"/>
      <c r="D96" s="54"/>
      <c r="E96" s="54"/>
    </row>
    <row r="97" spans="1:5" s="50" customFormat="1">
      <c r="A97" s="98"/>
      <c r="B97" s="52"/>
      <c r="C97" s="53"/>
      <c r="D97" s="54"/>
      <c r="E97" s="54"/>
    </row>
    <row r="98" spans="1:5" s="50" customFormat="1">
      <c r="A98" s="98">
        <v>41821</v>
      </c>
      <c r="B98" s="82" t="s">
        <v>191</v>
      </c>
      <c r="C98" s="53"/>
      <c r="D98" s="54"/>
      <c r="E98" s="54"/>
    </row>
    <row r="99" spans="1:5" s="50" customFormat="1">
      <c r="A99" s="98"/>
      <c r="B99" s="82" t="s">
        <v>192</v>
      </c>
      <c r="C99" s="53"/>
      <c r="D99" s="54"/>
      <c r="E99" s="54"/>
    </row>
    <row r="100" spans="1:5" s="50" customFormat="1">
      <c r="A100" s="98"/>
      <c r="B100" s="52"/>
      <c r="C100" s="53"/>
      <c r="D100" s="54"/>
      <c r="E100" s="54"/>
    </row>
    <row r="101" spans="1:5" s="50" customFormat="1">
      <c r="A101" s="98"/>
      <c r="B101" s="52"/>
      <c r="C101" s="53"/>
      <c r="D101" s="54"/>
      <c r="E101" s="54"/>
    </row>
    <row r="102" spans="1:5" s="50" customFormat="1">
      <c r="A102" s="98"/>
      <c r="B102" s="52"/>
      <c r="C102" s="53"/>
      <c r="D102" s="54"/>
      <c r="E102" s="54"/>
    </row>
    <row r="103" spans="1:5" s="50" customFormat="1">
      <c r="A103" s="47" t="s">
        <v>185</v>
      </c>
      <c r="B103" s="52"/>
      <c r="C103" s="53"/>
      <c r="D103" s="54"/>
      <c r="E103" s="54"/>
    </row>
    <row r="104" spans="1:5" s="50" customFormat="1">
      <c r="A104" s="51">
        <v>41456</v>
      </c>
      <c r="B104" s="82" t="s">
        <v>188</v>
      </c>
      <c r="C104" s="53"/>
      <c r="D104" s="54"/>
      <c r="E104" s="54"/>
    </row>
    <row r="105" spans="1:5" s="50" customFormat="1">
      <c r="A105" s="51"/>
      <c r="B105" s="52"/>
      <c r="C105" s="53"/>
      <c r="D105" s="54"/>
      <c r="E105" s="54"/>
    </row>
    <row r="106" spans="1:5" s="50" customFormat="1">
      <c r="A106" s="51">
        <v>41449</v>
      </c>
      <c r="B106" s="82" t="s">
        <v>186</v>
      </c>
      <c r="C106" s="53"/>
      <c r="D106" s="54"/>
      <c r="E106" s="54"/>
    </row>
    <row r="107" spans="1:5" s="50" customFormat="1">
      <c r="A107" s="51"/>
      <c r="B107" s="82" t="s">
        <v>187</v>
      </c>
      <c r="C107" s="53"/>
      <c r="D107" s="54"/>
      <c r="E107" s="54"/>
    </row>
    <row r="108" spans="1:5" s="50" customFormat="1">
      <c r="A108" s="51"/>
      <c r="B108" s="52"/>
      <c r="C108" s="53"/>
      <c r="D108" s="54"/>
      <c r="E108" s="54"/>
    </row>
    <row r="109" spans="1:5" s="50" customFormat="1">
      <c r="A109" s="51"/>
      <c r="B109" s="52"/>
      <c r="C109" s="53"/>
      <c r="D109" s="54"/>
      <c r="E109" s="54"/>
    </row>
    <row r="110" spans="1:5" s="50" customFormat="1" ht="26.25">
      <c r="A110" s="81" t="s">
        <v>177</v>
      </c>
      <c r="B110" s="52"/>
      <c r="C110" s="53"/>
      <c r="D110" s="54"/>
      <c r="E110" s="54"/>
    </row>
    <row r="111" spans="1:5" s="50" customFormat="1">
      <c r="A111" s="47" t="s">
        <v>105</v>
      </c>
      <c r="B111" s="52"/>
      <c r="C111" s="53"/>
      <c r="D111" s="54"/>
      <c r="E111" s="54"/>
    </row>
    <row r="112" spans="1:5" s="50" customFormat="1">
      <c r="A112" s="51">
        <v>41093</v>
      </c>
      <c r="B112" s="82" t="s">
        <v>181</v>
      </c>
      <c r="C112" s="53"/>
      <c r="D112" s="54"/>
      <c r="E112" s="54"/>
    </row>
    <row r="113" spans="1:5" s="50" customFormat="1">
      <c r="A113" s="51"/>
      <c r="B113" s="82"/>
      <c r="C113" s="53"/>
      <c r="D113" s="54"/>
      <c r="E113" s="54"/>
    </row>
    <row r="114" spans="1:5" s="50" customFormat="1">
      <c r="A114" s="51"/>
      <c r="B114" s="82" t="s">
        <v>183</v>
      </c>
      <c r="C114" s="53"/>
      <c r="D114" s="54"/>
      <c r="E114" s="54"/>
    </row>
    <row r="115" spans="1:5" s="50" customFormat="1">
      <c r="A115" s="51"/>
      <c r="B115" s="82"/>
      <c r="C115" s="53"/>
      <c r="D115" s="54"/>
      <c r="E115" s="54"/>
    </row>
    <row r="116" spans="1:5" s="50" customFormat="1">
      <c r="A116" s="51"/>
      <c r="B116" s="52"/>
      <c r="C116" s="53"/>
      <c r="D116" s="54"/>
      <c r="E116" s="54"/>
    </row>
    <row r="117" spans="1:5" s="50" customFormat="1">
      <c r="A117" s="47" t="s">
        <v>106</v>
      </c>
      <c r="B117" s="82"/>
      <c r="C117" s="53"/>
      <c r="D117" s="54"/>
      <c r="E117" s="54"/>
    </row>
    <row r="118" spans="1:5" s="50" customFormat="1">
      <c r="A118" s="51">
        <v>41016</v>
      </c>
      <c r="B118" s="82" t="s">
        <v>178</v>
      </c>
      <c r="C118" s="53"/>
      <c r="D118" s="54"/>
      <c r="E118" s="54"/>
    </row>
    <row r="119" spans="1:5" s="50" customFormat="1">
      <c r="A119" s="51"/>
      <c r="B119" s="82" t="s">
        <v>180</v>
      </c>
      <c r="C119" s="53"/>
      <c r="D119" s="54"/>
      <c r="E119" s="54"/>
    </row>
    <row r="120" spans="1:5" s="50" customFormat="1">
      <c r="A120" s="51"/>
      <c r="B120" s="52"/>
      <c r="C120" s="53"/>
      <c r="D120" s="54"/>
      <c r="E120" s="54"/>
    </row>
    <row r="121" spans="1:5" s="50" customFormat="1" ht="26.25">
      <c r="A121" s="81" t="s">
        <v>171</v>
      </c>
      <c r="B121" s="52"/>
      <c r="C121" s="53"/>
      <c r="D121" s="54"/>
      <c r="E121" s="54"/>
    </row>
    <row r="122" spans="1:5" s="50" customFormat="1">
      <c r="A122" s="47" t="s">
        <v>105</v>
      </c>
      <c r="B122" s="52"/>
      <c r="C122" s="53"/>
      <c r="D122" s="54"/>
      <c r="E122" s="54"/>
    </row>
    <row r="123" spans="1:5" s="50" customFormat="1">
      <c r="A123" s="51">
        <v>40731</v>
      </c>
      <c r="B123" s="52" t="s">
        <v>174</v>
      </c>
      <c r="C123" s="53"/>
      <c r="D123" s="54"/>
      <c r="E123" s="54"/>
    </row>
    <row r="124" spans="1:5" s="50" customFormat="1">
      <c r="A124" s="51"/>
      <c r="B124" s="52" t="s">
        <v>175</v>
      </c>
      <c r="C124" s="53"/>
      <c r="D124" s="54"/>
      <c r="E124" s="54"/>
    </row>
    <row r="125" spans="1:5" s="50" customFormat="1">
      <c r="A125" s="51"/>
      <c r="B125" s="52"/>
      <c r="C125" s="53"/>
      <c r="D125" s="54"/>
      <c r="E125" s="54"/>
    </row>
    <row r="126" spans="1:5" s="50" customFormat="1">
      <c r="A126" s="47" t="s">
        <v>106</v>
      </c>
      <c r="B126" s="52"/>
      <c r="C126" s="53"/>
      <c r="D126" s="54"/>
      <c r="E126" s="54"/>
    </row>
    <row r="127" spans="1:5" s="50" customFormat="1">
      <c r="A127" s="51">
        <v>40709</v>
      </c>
      <c r="B127" s="50" t="s">
        <v>172</v>
      </c>
      <c r="C127" s="53"/>
      <c r="D127" s="54"/>
      <c r="E127" s="54"/>
    </row>
    <row r="128" spans="1:5" s="50" customFormat="1">
      <c r="A128" s="51"/>
      <c r="B128" s="52" t="s">
        <v>173</v>
      </c>
      <c r="C128" s="53"/>
      <c r="D128" s="54"/>
      <c r="E128" s="54"/>
    </row>
    <row r="129" spans="1:5" s="50" customFormat="1">
      <c r="A129" s="51"/>
      <c r="B129" s="52"/>
      <c r="C129" s="53"/>
      <c r="D129" s="54"/>
      <c r="E129" s="54"/>
    </row>
    <row r="130" spans="1:5" s="50" customFormat="1">
      <c r="A130" s="51"/>
      <c r="B130" s="52"/>
      <c r="C130" s="53"/>
      <c r="D130" s="54"/>
      <c r="E130" s="54"/>
    </row>
    <row r="131" spans="1:5" s="50" customFormat="1">
      <c r="A131" s="51">
        <v>40588</v>
      </c>
      <c r="B131" s="52" t="s">
        <v>170</v>
      </c>
      <c r="C131" s="53"/>
      <c r="D131" s="54"/>
      <c r="E131" s="54"/>
    </row>
    <row r="132" spans="1:5" s="50" customFormat="1">
      <c r="A132" s="51"/>
      <c r="B132" s="52"/>
      <c r="C132" s="53"/>
      <c r="D132" s="54"/>
      <c r="E132" s="54"/>
    </row>
    <row r="133" spans="1:5" s="50" customFormat="1">
      <c r="A133" s="51"/>
      <c r="B133" s="52"/>
      <c r="C133" s="53"/>
      <c r="D133" s="54"/>
      <c r="E133" s="54"/>
    </row>
    <row r="134" spans="1:5" s="50" customFormat="1">
      <c r="A134" s="47" t="s">
        <v>167</v>
      </c>
      <c r="B134" s="52"/>
      <c r="C134" s="53"/>
      <c r="D134" s="54"/>
      <c r="E134" s="54"/>
    </row>
    <row r="135" spans="1:5" s="50" customFormat="1">
      <c r="A135" s="47" t="s">
        <v>106</v>
      </c>
      <c r="B135" s="52"/>
      <c r="C135" s="53"/>
      <c r="D135" s="54"/>
      <c r="E135" s="54"/>
    </row>
    <row r="136" spans="1:5" s="50" customFormat="1">
      <c r="A136" s="51">
        <v>40358</v>
      </c>
      <c r="B136" s="52" t="s">
        <v>168</v>
      </c>
      <c r="C136" s="53"/>
      <c r="D136" s="54"/>
      <c r="E136" s="54"/>
    </row>
    <row r="137" spans="1:5" s="50" customFormat="1">
      <c r="A137" s="51"/>
      <c r="B137" s="52"/>
      <c r="C137" s="53"/>
      <c r="D137" s="54"/>
      <c r="E137" s="54"/>
    </row>
    <row r="138" spans="1:5" s="50" customFormat="1">
      <c r="A138" s="51">
        <v>40357</v>
      </c>
      <c r="B138" s="52" t="s">
        <v>166</v>
      </c>
      <c r="C138" s="53"/>
      <c r="D138" s="54"/>
      <c r="E138" s="54"/>
    </row>
    <row r="139" spans="1:5" s="50" customFormat="1">
      <c r="A139" s="51"/>
      <c r="B139" s="52"/>
      <c r="C139" s="53"/>
      <c r="D139" s="54"/>
      <c r="E139" s="54"/>
    </row>
    <row r="140" spans="1:5" s="50" customFormat="1">
      <c r="A140" s="51"/>
      <c r="B140" s="52"/>
      <c r="C140" s="53"/>
      <c r="D140" s="54"/>
      <c r="E140" s="54"/>
    </row>
    <row r="141" spans="1:5" s="50" customFormat="1">
      <c r="A141" s="47" t="s">
        <v>133</v>
      </c>
      <c r="B141" s="52"/>
      <c r="C141" s="53"/>
      <c r="D141" s="54"/>
      <c r="E141" s="54"/>
    </row>
    <row r="142" spans="1:5" s="50" customFormat="1">
      <c r="A142" s="47" t="s">
        <v>113</v>
      </c>
      <c r="B142" s="52"/>
      <c r="C142" s="53"/>
      <c r="D142" s="54"/>
      <c r="E142" s="54"/>
    </row>
    <row r="143" spans="1:5" s="50" customFormat="1">
      <c r="A143" s="51">
        <v>39995</v>
      </c>
      <c r="B143" s="52" t="s">
        <v>139</v>
      </c>
      <c r="C143" s="53"/>
      <c r="D143" s="54"/>
      <c r="E143" s="54"/>
    </row>
    <row r="144" spans="1:5" s="50" customFormat="1">
      <c r="A144" s="51"/>
      <c r="B144" s="52"/>
      <c r="C144" s="53"/>
      <c r="D144" s="54"/>
      <c r="E144" s="54"/>
    </row>
    <row r="145" spans="1:5" s="50" customFormat="1">
      <c r="A145" s="51">
        <v>39993</v>
      </c>
      <c r="B145" s="52" t="s">
        <v>136</v>
      </c>
      <c r="C145" s="53"/>
      <c r="D145" s="54"/>
      <c r="E145" s="54"/>
    </row>
    <row r="146" spans="1:5" s="50" customFormat="1">
      <c r="A146" s="51"/>
      <c r="B146" s="52" t="s">
        <v>137</v>
      </c>
      <c r="C146" s="53"/>
      <c r="D146" s="54"/>
      <c r="E146" s="54"/>
    </row>
    <row r="147" spans="1:5" s="50" customFormat="1">
      <c r="A147" s="51"/>
      <c r="B147" s="52"/>
      <c r="C147" s="53"/>
      <c r="D147" s="54"/>
      <c r="E147" s="54"/>
    </row>
    <row r="148" spans="1:5" s="50" customFormat="1">
      <c r="A148" s="51"/>
      <c r="B148" s="52" t="s">
        <v>138</v>
      </c>
      <c r="C148" s="53"/>
      <c r="D148" s="54"/>
      <c r="E148" s="54"/>
    </row>
    <row r="149" spans="1:5" s="50" customFormat="1">
      <c r="A149" s="51"/>
      <c r="B149" s="52"/>
      <c r="C149" s="53"/>
      <c r="D149" s="54"/>
      <c r="E149" s="54"/>
    </row>
    <row r="150" spans="1:5" s="50" customFormat="1">
      <c r="A150" s="51"/>
      <c r="B150" s="52"/>
      <c r="C150" s="53"/>
      <c r="D150" s="54"/>
      <c r="E150" s="54"/>
    </row>
    <row r="151" spans="1:5" s="50" customFormat="1">
      <c r="A151" s="51">
        <v>39946</v>
      </c>
      <c r="B151" s="52" t="s">
        <v>135</v>
      </c>
      <c r="C151" s="53"/>
      <c r="D151" s="54"/>
      <c r="E151" s="54"/>
    </row>
    <row r="152" spans="1:5" s="50" customFormat="1">
      <c r="A152" s="51"/>
      <c r="B152" s="52"/>
      <c r="C152" s="53"/>
      <c r="D152" s="54"/>
      <c r="E152" s="54"/>
    </row>
    <row r="153" spans="1:5" s="50" customFormat="1">
      <c r="A153" s="51">
        <v>39919</v>
      </c>
      <c r="B153" s="52" t="s">
        <v>132</v>
      </c>
      <c r="C153" s="53"/>
      <c r="D153" s="54"/>
      <c r="E153" s="54"/>
    </row>
    <row r="154" spans="1:5" s="50" customFormat="1">
      <c r="A154" s="51"/>
      <c r="B154" s="52" t="s">
        <v>134</v>
      </c>
      <c r="C154" s="53"/>
      <c r="D154" s="54"/>
      <c r="E154" s="54"/>
    </row>
    <row r="155" spans="1:5" s="50" customFormat="1">
      <c r="A155" s="51"/>
      <c r="B155" s="52"/>
      <c r="C155" s="53"/>
      <c r="D155" s="54"/>
      <c r="E155" s="54"/>
    </row>
    <row r="156" spans="1:5" s="50" customFormat="1">
      <c r="A156" s="51"/>
      <c r="B156" s="52"/>
      <c r="C156" s="53"/>
      <c r="D156" s="54"/>
      <c r="E156" s="54"/>
    </row>
    <row r="157" spans="1:5" s="50" customFormat="1">
      <c r="A157" s="51">
        <v>39854</v>
      </c>
      <c r="B157" s="52" t="s">
        <v>131</v>
      </c>
      <c r="C157" s="53"/>
      <c r="D157" s="54"/>
      <c r="E157" s="54"/>
    </row>
    <row r="158" spans="1:5" s="50" customFormat="1">
      <c r="A158" s="51"/>
      <c r="B158" s="52"/>
      <c r="C158" s="53"/>
      <c r="D158" s="54"/>
      <c r="E158" s="54"/>
    </row>
    <row r="159" spans="1:5" s="50" customFormat="1">
      <c r="A159" s="51"/>
      <c r="C159" s="53"/>
      <c r="D159" s="54"/>
      <c r="E159" s="54"/>
    </row>
    <row r="160" spans="1:5" s="50" customFormat="1">
      <c r="A160" s="51"/>
      <c r="B160" s="52"/>
      <c r="C160" s="53"/>
      <c r="D160" s="54"/>
      <c r="E160" s="54"/>
    </row>
    <row r="161" spans="1:5" s="50" customFormat="1">
      <c r="A161" s="51"/>
      <c r="B161" s="52"/>
      <c r="C161" s="53"/>
      <c r="D161" s="54"/>
      <c r="E161" s="54"/>
    </row>
    <row r="162" spans="1:5" s="50" customFormat="1">
      <c r="A162" s="51"/>
      <c r="B162" s="52"/>
      <c r="C162" s="53"/>
      <c r="D162" s="54"/>
      <c r="E162" s="54"/>
    </row>
    <row r="163" spans="1:5" s="50" customFormat="1">
      <c r="A163" s="51"/>
      <c r="B163" s="52"/>
      <c r="C163" s="53"/>
      <c r="D163" s="54"/>
      <c r="E163" s="54"/>
    </row>
    <row r="164" spans="1:5" s="50" customFormat="1">
      <c r="A164" s="47" t="s">
        <v>103</v>
      </c>
      <c r="B164" s="52"/>
      <c r="C164" s="53"/>
      <c r="D164" s="54"/>
      <c r="E164" s="54"/>
    </row>
    <row r="165" spans="1:5" s="50" customFormat="1">
      <c r="A165" s="51">
        <v>39848</v>
      </c>
      <c r="B165" s="55" t="s">
        <v>130</v>
      </c>
      <c r="C165" s="53"/>
      <c r="D165" s="54"/>
      <c r="E165" s="54"/>
    </row>
    <row r="166" spans="1:5" s="50" customFormat="1">
      <c r="A166" s="51"/>
      <c r="B166" s="52"/>
      <c r="C166" s="53"/>
      <c r="D166" s="54"/>
      <c r="E166" s="54"/>
    </row>
    <row r="167" spans="1:5" s="50" customFormat="1">
      <c r="A167" s="51">
        <v>39846</v>
      </c>
      <c r="B167" s="52" t="s">
        <v>127</v>
      </c>
      <c r="C167" s="53"/>
      <c r="D167" s="54"/>
      <c r="E167" s="54"/>
    </row>
    <row r="168" spans="1:5" s="50" customFormat="1">
      <c r="A168" s="51"/>
      <c r="B168" s="52" t="s">
        <v>129</v>
      </c>
      <c r="C168" s="53"/>
      <c r="D168" s="54"/>
      <c r="E168" s="54"/>
    </row>
    <row r="169" spans="1:5" s="59" customFormat="1">
      <c r="A169" s="51"/>
      <c r="B169" s="56"/>
      <c r="C169" s="57"/>
      <c r="D169" s="58"/>
      <c r="E169" s="58"/>
    </row>
    <row r="170" spans="1:5" s="59" customFormat="1">
      <c r="A170" s="60"/>
      <c r="B170" s="56" t="s">
        <v>128</v>
      </c>
      <c r="C170" s="57"/>
      <c r="D170" s="58"/>
      <c r="E170" s="58"/>
    </row>
    <row r="171" spans="1:5" s="59" customFormat="1">
      <c r="A171" s="60"/>
      <c r="B171" s="61"/>
      <c r="C171" s="57"/>
      <c r="D171" s="58"/>
      <c r="E171" s="58"/>
    </row>
    <row r="172" spans="1:5" s="59" customFormat="1">
      <c r="A172" s="60">
        <v>39840</v>
      </c>
      <c r="B172" s="56" t="s">
        <v>124</v>
      </c>
      <c r="C172" s="57"/>
      <c r="D172" s="58"/>
      <c r="E172" s="58"/>
    </row>
    <row r="173" spans="1:5" s="59" customFormat="1">
      <c r="A173" s="60"/>
      <c r="B173" s="61" t="s">
        <v>125</v>
      </c>
      <c r="C173" s="57"/>
      <c r="D173" s="58"/>
      <c r="E173" s="58"/>
    </row>
    <row r="174" spans="1:5" s="59" customFormat="1">
      <c r="A174" s="60"/>
      <c r="B174" s="61" t="s">
        <v>126</v>
      </c>
      <c r="C174" s="57"/>
      <c r="D174" s="58"/>
      <c r="E174" s="58"/>
    </row>
    <row r="175" spans="1:5" s="59" customFormat="1">
      <c r="A175" s="60"/>
      <c r="B175" s="61"/>
      <c r="C175" s="57"/>
      <c r="D175" s="58"/>
      <c r="E175" s="58"/>
    </row>
    <row r="176" spans="1:5" s="59" customFormat="1">
      <c r="A176" s="60"/>
      <c r="B176" s="61"/>
      <c r="C176" s="57"/>
      <c r="D176" s="58"/>
      <c r="E176" s="58"/>
    </row>
    <row r="177" spans="1:5" s="59" customFormat="1">
      <c r="A177" s="60">
        <v>39813</v>
      </c>
      <c r="B177" s="61" t="s">
        <v>122</v>
      </c>
      <c r="C177" s="57"/>
      <c r="D177" s="58"/>
      <c r="E177" s="58"/>
    </row>
    <row r="178" spans="1:5" s="59" customFormat="1">
      <c r="A178" s="60"/>
      <c r="B178" s="61" t="s">
        <v>123</v>
      </c>
      <c r="C178" s="57"/>
      <c r="D178" s="58"/>
      <c r="E178" s="58"/>
    </row>
    <row r="179" spans="1:5" s="59" customFormat="1">
      <c r="A179" s="60"/>
      <c r="B179" s="61"/>
      <c r="C179" s="57"/>
      <c r="D179" s="58"/>
      <c r="E179" s="58"/>
    </row>
    <row r="180" spans="1:5" s="59" customFormat="1">
      <c r="A180" s="60">
        <v>39737</v>
      </c>
      <c r="B180" s="61" t="s">
        <v>121</v>
      </c>
      <c r="C180" s="57"/>
      <c r="D180" s="58"/>
      <c r="E180" s="58"/>
    </row>
    <row r="181" spans="1:5" s="59" customFormat="1">
      <c r="A181" s="60"/>
      <c r="B181" s="61"/>
      <c r="C181" s="57"/>
      <c r="D181" s="58"/>
      <c r="E181" s="58"/>
    </row>
    <row r="182" spans="1:5" s="59" customFormat="1">
      <c r="A182" s="60">
        <v>39626</v>
      </c>
      <c r="B182" s="61" t="s">
        <v>119</v>
      </c>
      <c r="C182" s="57"/>
      <c r="D182" s="58"/>
      <c r="E182" s="58"/>
    </row>
    <row r="183" spans="1:5" s="59" customFormat="1">
      <c r="A183" s="60"/>
      <c r="B183" s="62"/>
      <c r="C183" s="57"/>
      <c r="D183" s="58"/>
    </row>
    <row r="184" spans="1:5" s="59" customFormat="1">
      <c r="A184" s="60"/>
      <c r="B184" s="62"/>
      <c r="C184" s="57"/>
      <c r="D184" s="58"/>
    </row>
    <row r="185" spans="1:5" s="59" customFormat="1">
      <c r="A185" s="60">
        <v>39623</v>
      </c>
      <c r="B185" s="61" t="s">
        <v>114</v>
      </c>
      <c r="C185" s="57"/>
      <c r="D185" s="58"/>
    </row>
    <row r="186" spans="1:5" s="59" customFormat="1">
      <c r="A186" s="60"/>
      <c r="B186" s="61" t="s">
        <v>115</v>
      </c>
      <c r="C186" s="57"/>
      <c r="D186" s="58"/>
    </row>
    <row r="187" spans="1:5" s="59" customFormat="1">
      <c r="A187" s="60"/>
      <c r="B187" s="61" t="s">
        <v>116</v>
      </c>
      <c r="C187" s="57"/>
      <c r="D187" s="58"/>
    </row>
    <row r="188" spans="1:5" s="59" customFormat="1">
      <c r="A188" s="60"/>
      <c r="B188" s="61"/>
      <c r="C188" s="57"/>
      <c r="D188" s="58"/>
    </row>
    <row r="189" spans="1:5" s="59" customFormat="1">
      <c r="A189" s="60"/>
      <c r="B189" s="61" t="s">
        <v>117</v>
      </c>
      <c r="C189" s="57"/>
      <c r="D189" s="58"/>
    </row>
    <row r="190" spans="1:5" s="59" customFormat="1">
      <c r="A190" s="60"/>
      <c r="B190" s="61"/>
      <c r="C190" s="57"/>
      <c r="D190" s="58"/>
    </row>
    <row r="191" spans="1:5" s="59" customFormat="1">
      <c r="A191" s="60"/>
      <c r="B191" s="61"/>
      <c r="C191" s="57"/>
      <c r="D191" s="58"/>
    </row>
    <row r="192" spans="1:5" s="59" customFormat="1">
      <c r="A192" s="60"/>
      <c r="B192" s="62"/>
      <c r="C192" s="57"/>
      <c r="D192" s="58"/>
    </row>
    <row r="193" spans="1:12" s="50" customFormat="1">
      <c r="A193" s="47" t="s">
        <v>105</v>
      </c>
      <c r="B193" s="63"/>
      <c r="C193" s="53"/>
      <c r="D193" s="54"/>
    </row>
    <row r="194" spans="1:12" s="50" customFormat="1">
      <c r="A194" s="51">
        <v>39605</v>
      </c>
      <c r="B194" s="52" t="s">
        <v>112</v>
      </c>
      <c r="C194" s="53"/>
      <c r="D194" s="54"/>
    </row>
    <row r="195" spans="1:12" s="50" customFormat="1">
      <c r="A195" s="51"/>
      <c r="B195" s="63"/>
      <c r="C195" s="53"/>
      <c r="D195" s="54"/>
    </row>
    <row r="196" spans="1:12" s="50" customFormat="1">
      <c r="A196" s="51">
        <v>39555</v>
      </c>
      <c r="B196" s="52" t="s">
        <v>108</v>
      </c>
      <c r="C196" s="53"/>
      <c r="D196" s="54"/>
    </row>
    <row r="197" spans="1:12" s="50" customFormat="1">
      <c r="A197" s="51"/>
      <c r="B197" s="52" t="s">
        <v>109</v>
      </c>
      <c r="C197" s="53"/>
      <c r="D197" s="54"/>
    </row>
    <row r="198" spans="1:12" s="50" customFormat="1">
      <c r="A198" s="51"/>
      <c r="B198" s="52" t="s">
        <v>110</v>
      </c>
      <c r="C198" s="53"/>
      <c r="D198" s="54"/>
    </row>
    <row r="199" spans="1:12" s="50" customFormat="1">
      <c r="A199" s="51"/>
      <c r="B199" s="52" t="s">
        <v>111</v>
      </c>
      <c r="C199" s="53"/>
      <c r="D199" s="54"/>
    </row>
    <row r="200" spans="1:12" s="50" customFormat="1">
      <c r="A200" s="51"/>
      <c r="B200" s="63"/>
      <c r="C200" s="53"/>
      <c r="D200" s="54"/>
    </row>
    <row r="201" spans="1:12" s="50" customFormat="1">
      <c r="A201" s="51"/>
    </row>
    <row r="202" spans="1:12" s="50" customFormat="1">
      <c r="A202" s="51">
        <v>39553</v>
      </c>
      <c r="B202" s="52" t="s">
        <v>107</v>
      </c>
      <c r="C202" s="53"/>
      <c r="D202" s="54"/>
      <c r="L202" s="64"/>
    </row>
    <row r="203" spans="1:12" s="50" customFormat="1">
      <c r="A203" s="51"/>
      <c r="B203" s="63"/>
      <c r="C203" s="53"/>
      <c r="D203" s="54"/>
      <c r="L203" s="64"/>
    </row>
    <row r="204" spans="1:12" s="50" customFormat="1">
      <c r="A204" s="47" t="s">
        <v>106</v>
      </c>
      <c r="B204" s="63"/>
      <c r="C204" s="53"/>
      <c r="D204" s="54"/>
    </row>
    <row r="205" spans="1:12" s="50" customFormat="1">
      <c r="A205" s="51">
        <v>39434</v>
      </c>
      <c r="B205" s="52" t="s">
        <v>104</v>
      </c>
      <c r="C205" s="53"/>
      <c r="D205" s="54"/>
    </row>
    <row r="206" spans="1:12" s="50" customFormat="1">
      <c r="A206" s="51"/>
      <c r="B206" s="63"/>
      <c r="C206" s="53"/>
      <c r="D206" s="54"/>
    </row>
    <row r="207" spans="1:12" s="50" customFormat="1">
      <c r="A207" s="47" t="s">
        <v>56</v>
      </c>
      <c r="B207" s="63"/>
      <c r="C207" s="53"/>
      <c r="D207" s="54"/>
    </row>
    <row r="208" spans="1:12" s="50" customFormat="1">
      <c r="A208" s="51">
        <v>39401</v>
      </c>
      <c r="B208" s="52" t="s">
        <v>102</v>
      </c>
      <c r="C208" s="53"/>
      <c r="D208" s="54"/>
    </row>
    <row r="209" spans="1:4" s="50" customFormat="1">
      <c r="A209" s="51"/>
      <c r="B209" s="63"/>
      <c r="C209" s="53"/>
      <c r="D209" s="54"/>
    </row>
    <row r="210" spans="1:4" s="50" customFormat="1">
      <c r="A210" s="51"/>
      <c r="B210" s="65" t="s">
        <v>85</v>
      </c>
      <c r="C210" s="66" t="s">
        <v>97</v>
      </c>
      <c r="D210" s="54"/>
    </row>
    <row r="211" spans="1:4" s="50" customFormat="1" ht="31.5">
      <c r="A211" s="51"/>
      <c r="B211" s="66">
        <v>104669.68</v>
      </c>
      <c r="C211" s="66">
        <v>33400</v>
      </c>
      <c r="D211" s="54" t="s">
        <v>98</v>
      </c>
    </row>
    <row r="212" spans="1:4" s="50" customFormat="1" ht="31.5">
      <c r="A212" s="51"/>
      <c r="B212" s="66">
        <v>9625.6</v>
      </c>
      <c r="C212" s="66">
        <v>16146.8</v>
      </c>
      <c r="D212" s="54" t="s">
        <v>99</v>
      </c>
    </row>
    <row r="213" spans="1:4" s="50" customFormat="1" ht="31.5">
      <c r="A213" s="51"/>
      <c r="B213" s="66">
        <f>SUM(B211:B212)</f>
        <v>114295.28</v>
      </c>
      <c r="C213" s="66">
        <f>SUM(C211:C212)</f>
        <v>49546.8</v>
      </c>
      <c r="D213" s="54" t="s">
        <v>100</v>
      </c>
    </row>
    <row r="214" spans="1:4" s="50" customFormat="1">
      <c r="A214" s="51"/>
      <c r="B214" s="66"/>
      <c r="C214" s="66"/>
      <c r="D214" s="54"/>
    </row>
    <row r="215" spans="1:4" s="50" customFormat="1">
      <c r="A215" s="51">
        <v>39392</v>
      </c>
      <c r="B215" s="52" t="s">
        <v>101</v>
      </c>
      <c r="C215" s="53"/>
      <c r="D215" s="54"/>
    </row>
    <row r="216" spans="1:4" s="50" customFormat="1">
      <c r="A216" s="51"/>
      <c r="B216" s="52"/>
      <c r="C216" s="53"/>
      <c r="D216" s="54"/>
    </row>
    <row r="217" spans="1:4" s="50" customFormat="1">
      <c r="A217" s="51"/>
      <c r="B217" s="65" t="s">
        <v>85</v>
      </c>
      <c r="C217" s="66" t="s">
        <v>97</v>
      </c>
      <c r="D217" s="54"/>
    </row>
    <row r="218" spans="1:4" s="50" customFormat="1" ht="31.5">
      <c r="A218" s="51"/>
      <c r="B218" s="66">
        <v>104669.68</v>
      </c>
      <c r="C218" s="66">
        <v>104670</v>
      </c>
      <c r="D218" s="54" t="s">
        <v>98</v>
      </c>
    </row>
    <row r="219" spans="1:4" s="50" customFormat="1" ht="31.5">
      <c r="A219" s="51"/>
      <c r="B219" s="66">
        <v>9625.6</v>
      </c>
      <c r="C219" s="66">
        <v>9625</v>
      </c>
      <c r="D219" s="54" t="s">
        <v>99</v>
      </c>
    </row>
    <row r="220" spans="1:4" s="50" customFormat="1" ht="31.5">
      <c r="A220" s="51"/>
      <c r="B220" s="66">
        <f>SUM(B218:B219)</f>
        <v>114295.28</v>
      </c>
      <c r="C220" s="66">
        <f>SUM(C218:C219)</f>
        <v>114295</v>
      </c>
      <c r="D220" s="54" t="s">
        <v>100</v>
      </c>
    </row>
    <row r="221" spans="1:4" s="50" customFormat="1">
      <c r="A221" s="51"/>
      <c r="B221" s="63"/>
      <c r="C221" s="53"/>
      <c r="D221" s="54"/>
    </row>
    <row r="222" spans="1:4" s="50" customFormat="1">
      <c r="A222" s="51">
        <v>39388</v>
      </c>
      <c r="B222" s="52" t="s">
        <v>86</v>
      </c>
      <c r="C222" s="53"/>
      <c r="D222" s="54"/>
    </row>
    <row r="223" spans="1:4" s="50" customFormat="1">
      <c r="A223" s="51"/>
      <c r="B223" s="52" t="s">
        <v>87</v>
      </c>
      <c r="C223" s="53"/>
      <c r="D223" s="54"/>
    </row>
    <row r="224" spans="1:4" s="50" customFormat="1">
      <c r="A224" s="51"/>
      <c r="B224" s="52" t="s">
        <v>88</v>
      </c>
      <c r="C224" s="53"/>
      <c r="D224" s="54"/>
    </row>
    <row r="225" spans="1:4" s="50" customFormat="1">
      <c r="A225" s="51"/>
      <c r="B225" s="52" t="s">
        <v>89</v>
      </c>
      <c r="C225" s="53"/>
      <c r="D225" s="54"/>
    </row>
    <row r="226" spans="1:4" s="50" customFormat="1">
      <c r="A226" s="51"/>
      <c r="B226" s="52" t="s">
        <v>90</v>
      </c>
      <c r="C226" s="53"/>
      <c r="D226" s="54"/>
    </row>
    <row r="227" spans="1:4" s="50" customFormat="1">
      <c r="A227" s="51"/>
      <c r="B227" s="52"/>
      <c r="C227" s="53"/>
      <c r="D227" s="54"/>
    </row>
    <row r="228" spans="1:4" s="50" customFormat="1" ht="31.5">
      <c r="A228" s="51"/>
      <c r="B228" s="52"/>
      <c r="C228" s="67">
        <v>155099.43</v>
      </c>
      <c r="D228" s="54" t="s">
        <v>91</v>
      </c>
    </row>
    <row r="229" spans="1:4" s="50" customFormat="1" ht="47.25">
      <c r="A229" s="51"/>
      <c r="B229" s="52"/>
      <c r="C229" s="67">
        <v>6014.4</v>
      </c>
      <c r="D229" s="54" t="s">
        <v>92</v>
      </c>
    </row>
    <row r="230" spans="1:4" s="50" customFormat="1" ht="31.5">
      <c r="A230" s="51"/>
      <c r="B230" s="52"/>
      <c r="C230" s="68">
        <f>SUM(C228:C229)</f>
        <v>161113.82999999999</v>
      </c>
      <c r="D230" s="54" t="s">
        <v>93</v>
      </c>
    </row>
    <row r="231" spans="1:4" s="50" customFormat="1">
      <c r="A231" s="51"/>
      <c r="B231" s="52"/>
      <c r="C231" s="67"/>
      <c r="D231" s="54"/>
    </row>
    <row r="232" spans="1:4" s="50" customFormat="1">
      <c r="A232" s="51"/>
      <c r="B232" s="52" t="s">
        <v>94</v>
      </c>
      <c r="C232" s="67"/>
      <c r="D232" s="54"/>
    </row>
    <row r="233" spans="1:4" s="50" customFormat="1">
      <c r="A233" s="51"/>
      <c r="B233" s="52" t="s">
        <v>95</v>
      </c>
      <c r="C233" s="67"/>
      <c r="D233" s="54"/>
    </row>
    <row r="234" spans="1:4" s="50" customFormat="1">
      <c r="A234" s="51"/>
      <c r="B234" s="52" t="s">
        <v>96</v>
      </c>
      <c r="C234" s="67"/>
      <c r="D234" s="54"/>
    </row>
    <row r="235" spans="1:4" s="50" customFormat="1">
      <c r="A235" s="51"/>
      <c r="B235" s="52"/>
      <c r="C235" s="67"/>
      <c r="D235" s="54"/>
    </row>
    <row r="236" spans="1:4" s="50" customFormat="1">
      <c r="A236" s="51"/>
      <c r="B236" s="65" t="s">
        <v>85</v>
      </c>
      <c r="C236" s="66" t="s">
        <v>97</v>
      </c>
      <c r="D236" s="54"/>
    </row>
    <row r="237" spans="1:4" s="50" customFormat="1" ht="31.5">
      <c r="A237" s="51"/>
      <c r="B237" s="66">
        <v>17800</v>
      </c>
      <c r="C237" s="66">
        <v>17800</v>
      </c>
      <c r="D237" s="54" t="s">
        <v>98</v>
      </c>
    </row>
    <row r="238" spans="1:4" s="50" customFormat="1" ht="31.5">
      <c r="A238" s="51"/>
      <c r="B238" s="66">
        <v>6014.4</v>
      </c>
      <c r="C238" s="66">
        <v>6015</v>
      </c>
      <c r="D238" s="54" t="s">
        <v>99</v>
      </c>
    </row>
    <row r="239" spans="1:4" s="50" customFormat="1" ht="31.5">
      <c r="A239" s="51"/>
      <c r="B239" s="66">
        <f>SUM(B237:B238)</f>
        <v>23814.400000000001</v>
      </c>
      <c r="C239" s="66">
        <f>SUM(C237:C238)</f>
        <v>23815</v>
      </c>
      <c r="D239" s="54" t="s">
        <v>100</v>
      </c>
    </row>
    <row r="240" spans="1:4" s="50" customFormat="1">
      <c r="A240" s="51"/>
      <c r="B240" s="66"/>
      <c r="C240" s="66"/>
      <c r="D240" s="54"/>
    </row>
    <row r="241" spans="1:4" s="50" customFormat="1">
      <c r="A241" s="51"/>
      <c r="B241" s="63"/>
      <c r="C241" s="68"/>
      <c r="D241" s="54"/>
    </row>
    <row r="242" spans="1:4" s="50" customFormat="1">
      <c r="A242" s="51">
        <v>39338</v>
      </c>
      <c r="B242" s="52" t="s">
        <v>79</v>
      </c>
      <c r="C242" s="53"/>
      <c r="D242" s="54"/>
    </row>
    <row r="243" spans="1:4" s="50" customFormat="1">
      <c r="A243" s="51"/>
      <c r="B243" s="52" t="s">
        <v>80</v>
      </c>
      <c r="C243" s="53"/>
      <c r="D243" s="54"/>
    </row>
    <row r="244" spans="1:4" s="50" customFormat="1">
      <c r="A244" s="51"/>
      <c r="B244" s="50" t="s">
        <v>83</v>
      </c>
    </row>
    <row r="245" spans="1:4" s="50" customFormat="1">
      <c r="A245" s="51"/>
      <c r="B245" s="50" t="s">
        <v>84</v>
      </c>
    </row>
    <row r="246" spans="1:4" s="50" customFormat="1">
      <c r="A246" s="51"/>
      <c r="B246" s="50" t="s">
        <v>81</v>
      </c>
    </row>
    <row r="247" spans="1:4" s="50" customFormat="1">
      <c r="A247" s="51"/>
      <c r="B247" s="50" t="s">
        <v>82</v>
      </c>
    </row>
    <row r="248" spans="1:4" s="50" customFormat="1">
      <c r="A248" s="51"/>
    </row>
    <row r="249" spans="1:4" s="50" customFormat="1">
      <c r="A249" s="51">
        <v>39202</v>
      </c>
      <c r="B249" s="50" t="s">
        <v>73</v>
      </c>
    </row>
    <row r="250" spans="1:4" s="50" customFormat="1">
      <c r="A250" s="51"/>
      <c r="B250" s="50" t="s">
        <v>74</v>
      </c>
    </row>
    <row r="251" spans="1:4" s="50" customFormat="1">
      <c r="A251" s="51"/>
      <c r="B251" s="50" t="s">
        <v>75</v>
      </c>
    </row>
    <row r="252" spans="1:4" s="50" customFormat="1">
      <c r="A252" s="51"/>
      <c r="B252" s="50" t="s">
        <v>76</v>
      </c>
    </row>
    <row r="253" spans="1:4" s="50" customFormat="1">
      <c r="A253" s="51"/>
      <c r="B253" s="50" t="s">
        <v>77</v>
      </c>
    </row>
    <row r="254" spans="1:4" s="50" customFormat="1">
      <c r="A254" s="51"/>
    </row>
    <row r="255" spans="1:4" s="50" customFormat="1">
      <c r="A255" s="51"/>
    </row>
    <row r="256" spans="1:4" s="50" customFormat="1">
      <c r="A256" s="51">
        <v>39189</v>
      </c>
      <c r="B256" s="50" t="s">
        <v>63</v>
      </c>
    </row>
    <row r="257" spans="1:2" s="50" customFormat="1">
      <c r="A257" s="51"/>
    </row>
    <row r="258" spans="1:2" s="50" customFormat="1">
      <c r="A258" s="51"/>
      <c r="B258" s="50" t="s">
        <v>64</v>
      </c>
    </row>
    <row r="259" spans="1:2" s="50" customFormat="1">
      <c r="A259" s="51"/>
      <c r="B259" s="50" t="s">
        <v>65</v>
      </c>
    </row>
    <row r="260" spans="1:2" s="50" customFormat="1">
      <c r="A260" s="51"/>
      <c r="B260" s="50" t="s">
        <v>66</v>
      </c>
    </row>
    <row r="261" spans="1:2" s="50" customFormat="1">
      <c r="A261" s="51"/>
      <c r="B261" s="50" t="s">
        <v>67</v>
      </c>
    </row>
    <row r="262" spans="1:2" s="50" customFormat="1">
      <c r="A262" s="51"/>
      <c r="B262" s="50" t="s">
        <v>72</v>
      </c>
    </row>
    <row r="263" spans="1:2" s="50" customFormat="1">
      <c r="A263" s="51"/>
      <c r="B263" s="50" t="s">
        <v>70</v>
      </c>
    </row>
    <row r="264" spans="1:2" s="50" customFormat="1">
      <c r="A264" s="51"/>
      <c r="B264" s="50" t="s">
        <v>71</v>
      </c>
    </row>
    <row r="265" spans="1:2" s="50" customFormat="1">
      <c r="A265" s="51"/>
    </row>
    <row r="266" spans="1:2" s="50" customFormat="1">
      <c r="A266" s="51">
        <v>39178</v>
      </c>
      <c r="B266" s="50" t="s">
        <v>68</v>
      </c>
    </row>
    <row r="267" spans="1:2" s="50" customFormat="1">
      <c r="A267" s="51"/>
      <c r="B267" s="50" t="s">
        <v>69</v>
      </c>
    </row>
    <row r="268" spans="1:2" s="50" customFormat="1">
      <c r="A268" s="51"/>
    </row>
    <row r="269" spans="1:2" s="50" customFormat="1">
      <c r="A269" s="51">
        <v>39108</v>
      </c>
      <c r="B269" s="50" t="s">
        <v>57</v>
      </c>
    </row>
    <row r="270" spans="1:2" s="50" customFormat="1">
      <c r="A270" s="51"/>
    </row>
    <row r="271" spans="1:2" s="50" customFormat="1">
      <c r="A271" s="51"/>
      <c r="B271" s="50" t="s">
        <v>58</v>
      </c>
    </row>
    <row r="272" spans="1:2" s="50" customFormat="1">
      <c r="A272" s="51"/>
    </row>
    <row r="273" spans="1:5" s="50" customFormat="1">
      <c r="A273" s="47" t="s">
        <v>46</v>
      </c>
    </row>
    <row r="274" spans="1:5" s="50" customFormat="1">
      <c r="A274" s="51">
        <v>38917</v>
      </c>
      <c r="B274" s="50" t="s">
        <v>48</v>
      </c>
    </row>
    <row r="275" spans="1:5" s="50" customFormat="1">
      <c r="A275" s="51"/>
    </row>
    <row r="276" spans="1:5" s="71" customFormat="1">
      <c r="A276" s="51"/>
      <c r="B276" s="69" t="s">
        <v>43</v>
      </c>
      <c r="C276" s="70"/>
      <c r="D276" s="70"/>
      <c r="E276" s="70"/>
    </row>
    <row r="277" spans="1:5" s="71" customFormat="1">
      <c r="A277" s="72"/>
      <c r="B277" s="71" t="s">
        <v>39</v>
      </c>
      <c r="C277" s="70"/>
      <c r="D277" s="70"/>
      <c r="E277" s="70"/>
    </row>
    <row r="278" spans="1:5" s="71" customFormat="1">
      <c r="A278" s="72"/>
      <c r="B278" s="71" t="s">
        <v>40</v>
      </c>
      <c r="C278" s="70"/>
      <c r="D278" s="70"/>
      <c r="E278" s="70"/>
    </row>
    <row r="279" spans="1:5" s="71" customFormat="1">
      <c r="A279" s="72"/>
      <c r="B279" s="71" t="s">
        <v>41</v>
      </c>
      <c r="C279" s="70"/>
      <c r="D279" s="70"/>
      <c r="E279" s="70"/>
    </row>
    <row r="280" spans="1:5" s="71" customFormat="1">
      <c r="A280" s="72"/>
      <c r="B280" s="71" t="s">
        <v>42</v>
      </c>
      <c r="C280" s="70"/>
      <c r="D280" s="70"/>
      <c r="E280" s="70"/>
    </row>
    <row r="281" spans="1:5" s="71" customFormat="1">
      <c r="A281" s="72"/>
      <c r="C281" s="70"/>
      <c r="D281" s="70"/>
      <c r="E281" s="70"/>
    </row>
    <row r="282" spans="1:5" s="71" customFormat="1">
      <c r="A282" s="72"/>
      <c r="B282" s="69" t="s">
        <v>45</v>
      </c>
      <c r="C282" s="70"/>
      <c r="D282" s="70"/>
      <c r="E282" s="70"/>
    </row>
    <row r="283" spans="1:5" s="71" customFormat="1">
      <c r="A283" s="72"/>
      <c r="B283" s="71" t="s">
        <v>44</v>
      </c>
      <c r="C283" s="73">
        <v>-1000000</v>
      </c>
      <c r="D283" s="70">
        <f>19615313+C283</f>
        <v>18615313</v>
      </c>
      <c r="E283" s="70"/>
    </row>
    <row r="284" spans="1:5" s="71" customFormat="1">
      <c r="A284" s="72"/>
    </row>
    <row r="285" spans="1:5" s="71" customFormat="1">
      <c r="A285" s="72">
        <v>38954</v>
      </c>
      <c r="B285" s="71" t="s">
        <v>49</v>
      </c>
    </row>
    <row r="286" spans="1:5" s="71" customFormat="1">
      <c r="A286" s="72"/>
    </row>
    <row r="287" spans="1:5" s="71" customFormat="1">
      <c r="A287" s="72">
        <v>39000</v>
      </c>
      <c r="B287" s="71" t="s">
        <v>50</v>
      </c>
    </row>
    <row r="288" spans="1:5" s="71" customFormat="1">
      <c r="A288" s="72"/>
      <c r="B288" s="71" t="s">
        <v>51</v>
      </c>
    </row>
    <row r="289" spans="1:5" s="71" customFormat="1">
      <c r="A289" s="72"/>
    </row>
    <row r="290" spans="1:5" s="71" customFormat="1">
      <c r="A290" s="72">
        <v>39014</v>
      </c>
      <c r="B290" s="71" t="s">
        <v>52</v>
      </c>
    </row>
    <row r="291" spans="1:5" s="71" customFormat="1">
      <c r="A291" s="72"/>
    </row>
    <row r="292" spans="1:5">
      <c r="A292" s="72"/>
      <c r="B292" s="195" t="s">
        <v>53</v>
      </c>
      <c r="C292" s="196"/>
      <c r="D292" s="196"/>
      <c r="E292" s="197"/>
    </row>
    <row r="293" spans="1:5" s="74" customFormat="1">
      <c r="A293" s="46"/>
      <c r="B293" s="189" t="s">
        <v>54</v>
      </c>
      <c r="C293" s="190"/>
      <c r="D293" s="190"/>
      <c r="E293" s="191"/>
    </row>
    <row r="294" spans="1:5" s="74" customFormat="1">
      <c r="A294" s="75"/>
      <c r="B294" s="76" t="s">
        <v>44</v>
      </c>
      <c r="C294" s="77"/>
      <c r="D294" s="77"/>
      <c r="E294" s="78"/>
    </row>
    <row r="295" spans="1:5" s="74" customFormat="1">
      <c r="A295" s="75"/>
      <c r="B295" s="192" t="s">
        <v>55</v>
      </c>
      <c r="C295" s="193"/>
      <c r="D295" s="193"/>
      <c r="E295" s="194"/>
    </row>
    <row r="296" spans="1:5" ht="31.5">
      <c r="A296" s="75"/>
      <c r="B296" s="79"/>
      <c r="C296" s="44"/>
      <c r="D296" s="44"/>
      <c r="E296" s="80" t="s">
        <v>176</v>
      </c>
    </row>
  </sheetData>
  <mergeCells count="9">
    <mergeCell ref="D3:E3"/>
    <mergeCell ref="D5:E5"/>
    <mergeCell ref="D6:E6"/>
    <mergeCell ref="B293:E293"/>
    <mergeCell ref="B295:E295"/>
    <mergeCell ref="B292:E292"/>
    <mergeCell ref="D4:E4"/>
    <mergeCell ref="D8:E8"/>
    <mergeCell ref="D7:E7"/>
  </mergeCells>
  <phoneticPr fontId="0" type="noConversion"/>
  <conditionalFormatting sqref="G84:G85 E84:E85">
    <cfRule type="cellIs" dxfId="1" priority="2" stopIfTrue="1" operator="lessThan">
      <formula>0</formula>
    </cfRule>
  </conditionalFormatting>
  <pageMargins left="0.75" right="0.75" top="1" bottom="1" header="0.5" footer="0.5"/>
  <pageSetup scale="165"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3">
    <pageSetUpPr autoPageBreaks="0" fitToPage="1"/>
  </sheetPr>
  <dimension ref="B1:N41"/>
  <sheetViews>
    <sheetView showGridLines="0" topLeftCell="A26" zoomScale="81" zoomScaleNormal="81" workbookViewId="0">
      <selection activeCell="L40" sqref="L40"/>
    </sheetView>
  </sheetViews>
  <sheetFormatPr defaultColWidth="9" defaultRowHeight="18.75"/>
  <cols>
    <col min="1" max="1" width="1.625" style="15" customWidth="1"/>
    <col min="2" max="2" width="34.125" style="15" customWidth="1"/>
    <col min="3" max="3" width="16.875" style="16" customWidth="1"/>
    <col min="4" max="4" width="1.5" style="16" customWidth="1"/>
    <col min="5" max="5" width="14.625" style="16" customWidth="1"/>
    <col min="6" max="6" width="12.5" style="15" customWidth="1"/>
    <col min="7" max="7" width="1.5" style="15" customWidth="1"/>
    <col min="8" max="8" width="16.75" style="15" customWidth="1"/>
    <col min="9" max="9" width="1.5" style="15" customWidth="1"/>
    <col min="10" max="10" width="16.75" style="15" customWidth="1"/>
    <col min="11" max="11" width="14.5" style="16" customWidth="1"/>
    <col min="12" max="12" width="15.5" style="15" customWidth="1"/>
    <col min="13" max="14" width="12.75" style="15" bestFit="1" customWidth="1"/>
    <col min="15" max="16384" width="9" style="15"/>
  </cols>
  <sheetData>
    <row r="1" spans="2:14" ht="45" customHeight="1">
      <c r="B1" s="140" t="s">
        <v>301</v>
      </c>
    </row>
    <row r="2" spans="2:14" ht="20.25" hidden="1" customHeight="1">
      <c r="B2" s="20"/>
    </row>
    <row r="3" spans="2:14" ht="20.25" hidden="1" customHeight="1">
      <c r="B3" s="10"/>
      <c r="N3" s="122"/>
    </row>
    <row r="4" spans="2:14" ht="20.25" hidden="1" customHeight="1">
      <c r="B4" s="19"/>
    </row>
    <row r="5" spans="2:14" ht="20.25" hidden="1" customHeight="1"/>
    <row r="6" spans="2:14" ht="20.25" customHeight="1">
      <c r="F6" s="16"/>
      <c r="H6" s="16"/>
      <c r="J6" s="16"/>
    </row>
    <row r="7" spans="2:14">
      <c r="B7" s="151"/>
      <c r="C7" s="124" t="s">
        <v>189</v>
      </c>
      <c r="E7" s="124" t="s">
        <v>237</v>
      </c>
      <c r="F7" s="124" t="s">
        <v>237</v>
      </c>
      <c r="H7" s="178" t="s">
        <v>292</v>
      </c>
      <c r="J7" s="169" t="s">
        <v>304</v>
      </c>
      <c r="K7" s="124"/>
    </row>
    <row r="8" spans="2:14">
      <c r="B8" s="151"/>
      <c r="C8" s="124" t="s">
        <v>236</v>
      </c>
      <c r="E8" s="124" t="s">
        <v>248</v>
      </c>
      <c r="F8" s="124" t="s">
        <v>236</v>
      </c>
      <c r="H8" s="179" t="s">
        <v>236</v>
      </c>
      <c r="J8" s="170" t="s">
        <v>293</v>
      </c>
      <c r="K8" s="124" t="s">
        <v>225</v>
      </c>
    </row>
    <row r="9" spans="2:14">
      <c r="B9" s="151"/>
      <c r="C9" s="124" t="s">
        <v>140</v>
      </c>
      <c r="E9" s="124" t="s">
        <v>140</v>
      </c>
      <c r="F9" s="124" t="s">
        <v>140</v>
      </c>
      <c r="H9" s="179" t="s">
        <v>140</v>
      </c>
      <c r="J9" s="170" t="s">
        <v>140</v>
      </c>
      <c r="K9" s="124" t="s">
        <v>179</v>
      </c>
    </row>
    <row r="10" spans="2:14">
      <c r="H10" s="171"/>
      <c r="J10" s="171"/>
    </row>
    <row r="11" spans="2:14">
      <c r="B11" s="15" t="s">
        <v>221</v>
      </c>
      <c r="C11" s="114">
        <v>19142582</v>
      </c>
      <c r="E11" s="114">
        <v>20142582</v>
      </c>
      <c r="F11" s="114">
        <v>20142582</v>
      </c>
      <c r="H11" s="172">
        <v>20642582</v>
      </c>
      <c r="J11" s="172">
        <v>20642582</v>
      </c>
      <c r="K11" s="113">
        <f>J11-H11</f>
        <v>0</v>
      </c>
    </row>
    <row r="12" spans="2:14">
      <c r="B12" s="15" t="s">
        <v>222</v>
      </c>
      <c r="C12" s="114">
        <v>-1230139</v>
      </c>
      <c r="E12" s="114"/>
      <c r="F12" s="17"/>
      <c r="H12" s="173"/>
      <c r="J12" s="173"/>
      <c r="K12" s="113">
        <f t="shared" ref="K12:K32" si="0">J12-H12</f>
        <v>0</v>
      </c>
    </row>
    <row r="13" spans="2:14">
      <c r="B13" s="151" t="s">
        <v>141</v>
      </c>
      <c r="C13" s="123">
        <f>SUM(C11:C12)</f>
        <v>17912443</v>
      </c>
      <c r="E13" s="123">
        <f>SUM(E11:E12)</f>
        <v>20142582</v>
      </c>
      <c r="F13" s="123">
        <f>SUM(F11:F12)</f>
        <v>20142582</v>
      </c>
      <c r="H13" s="180">
        <f>SUM(H11:H12)</f>
        <v>20642582</v>
      </c>
      <c r="J13" s="174">
        <f>SUM(J11:J12)</f>
        <v>20642582</v>
      </c>
      <c r="K13" s="113">
        <f t="shared" si="0"/>
        <v>0</v>
      </c>
      <c r="L13" s="83"/>
      <c r="M13" s="83"/>
    </row>
    <row r="14" spans="2:14">
      <c r="C14" s="17"/>
      <c r="E14" s="17"/>
      <c r="F14" s="17"/>
      <c r="H14" s="173"/>
      <c r="J14" s="173"/>
      <c r="K14" s="113">
        <f t="shared" si="0"/>
        <v>0</v>
      </c>
      <c r="L14" s="83"/>
      <c r="N14" s="83"/>
    </row>
    <row r="15" spans="2:14">
      <c r="B15" s="151" t="s">
        <v>142</v>
      </c>
      <c r="C15" s="123">
        <f>SUM(C16:C18)</f>
        <v>1262016</v>
      </c>
      <c r="E15" s="123">
        <f>SUM(E16:E18)</f>
        <v>1263852</v>
      </c>
      <c r="F15" s="123">
        <f>SUM(F16:F18)</f>
        <v>1263852</v>
      </c>
      <c r="H15" s="180">
        <f>SUM(H16:H18)</f>
        <v>1303130</v>
      </c>
      <c r="J15" s="174">
        <f>SUM(J16:J18)</f>
        <v>1303130</v>
      </c>
      <c r="K15" s="113">
        <f t="shared" si="0"/>
        <v>0</v>
      </c>
      <c r="L15" s="83"/>
      <c r="M15" s="83"/>
      <c r="N15" s="83"/>
    </row>
    <row r="16" spans="2:14">
      <c r="B16" s="150" t="s">
        <v>260</v>
      </c>
      <c r="C16" s="17">
        <v>1222016</v>
      </c>
      <c r="E16" s="17">
        <v>1222016</v>
      </c>
      <c r="F16" s="17">
        <v>1222016</v>
      </c>
      <c r="H16" s="173">
        <v>1258677</v>
      </c>
      <c r="J16" s="173">
        <v>1258677</v>
      </c>
      <c r="K16" s="113">
        <f t="shared" si="0"/>
        <v>0</v>
      </c>
      <c r="L16" s="83"/>
      <c r="M16" s="83"/>
      <c r="N16" s="83"/>
    </row>
    <row r="17" spans="2:14">
      <c r="B17" s="150" t="s">
        <v>261</v>
      </c>
      <c r="C17" s="17">
        <v>40000</v>
      </c>
      <c r="E17" s="158">
        <v>41836</v>
      </c>
      <c r="F17" s="17">
        <v>41836</v>
      </c>
      <c r="H17" s="173">
        <v>44453</v>
      </c>
      <c r="J17" s="173">
        <v>44453</v>
      </c>
      <c r="K17" s="113">
        <f t="shared" si="0"/>
        <v>0</v>
      </c>
      <c r="L17" s="83"/>
      <c r="M17" s="83"/>
      <c r="N17" s="83"/>
    </row>
    <row r="18" spans="2:14">
      <c r="B18" s="150" t="s">
        <v>262</v>
      </c>
      <c r="C18" s="17">
        <v>0</v>
      </c>
      <c r="E18" s="17">
        <v>0</v>
      </c>
      <c r="F18" s="17">
        <v>0</v>
      </c>
      <c r="H18" s="173">
        <v>0</v>
      </c>
      <c r="J18" s="173">
        <v>0</v>
      </c>
      <c r="K18" s="113">
        <f t="shared" si="0"/>
        <v>0</v>
      </c>
      <c r="L18" s="83"/>
    </row>
    <row r="19" spans="2:14">
      <c r="B19" s="150"/>
      <c r="C19" s="17"/>
      <c r="E19" s="17"/>
      <c r="F19" s="17"/>
      <c r="H19" s="173"/>
      <c r="J19" s="173"/>
      <c r="K19" s="113">
        <f t="shared" si="0"/>
        <v>0</v>
      </c>
      <c r="L19" s="83"/>
    </row>
    <row r="20" spans="2:14">
      <c r="B20" s="151" t="s">
        <v>299</v>
      </c>
      <c r="C20" s="123">
        <f>SUM(C21:C22)</f>
        <v>0</v>
      </c>
      <c r="E20" s="123">
        <f>SUM(E21:E22)</f>
        <v>200000</v>
      </c>
      <c r="F20" s="123">
        <f>SUM(F21:F22)</f>
        <v>39977</v>
      </c>
      <c r="H20" s="180">
        <f>SUM(H21:H22)</f>
        <v>0</v>
      </c>
      <c r="J20" s="174">
        <f>SUM(J21:J22)</f>
        <v>0</v>
      </c>
      <c r="K20" s="113">
        <f t="shared" si="0"/>
        <v>0</v>
      </c>
      <c r="L20" s="83"/>
    </row>
    <row r="21" spans="2:14">
      <c r="B21" s="150" t="s">
        <v>263</v>
      </c>
      <c r="C21" s="17">
        <v>0</v>
      </c>
      <c r="E21" s="17">
        <v>200000</v>
      </c>
      <c r="F21" s="17">
        <v>0</v>
      </c>
      <c r="H21" s="173">
        <v>0</v>
      </c>
      <c r="J21" s="173">
        <v>0</v>
      </c>
      <c r="K21" s="113">
        <f t="shared" si="0"/>
        <v>0</v>
      </c>
      <c r="L21" s="83"/>
      <c r="N21" s="83"/>
    </row>
    <row r="22" spans="2:14">
      <c r="B22" s="150" t="s">
        <v>298</v>
      </c>
      <c r="C22" s="17">
        <v>0</v>
      </c>
      <c r="E22" s="17">
        <v>0</v>
      </c>
      <c r="F22" s="17">
        <v>39977</v>
      </c>
      <c r="H22" s="173">
        <v>0</v>
      </c>
      <c r="J22" s="173">
        <v>0</v>
      </c>
      <c r="K22" s="113">
        <f t="shared" si="0"/>
        <v>0</v>
      </c>
      <c r="L22" s="83"/>
      <c r="N22" s="83"/>
    </row>
    <row r="23" spans="2:14">
      <c r="C23" s="17"/>
      <c r="E23" s="17"/>
      <c r="F23" s="17"/>
      <c r="H23" s="173"/>
      <c r="J23" s="173"/>
      <c r="K23" s="113">
        <f t="shared" si="0"/>
        <v>0</v>
      </c>
      <c r="L23" s="83"/>
    </row>
    <row r="24" spans="2:14">
      <c r="B24" s="151" t="s">
        <v>143</v>
      </c>
      <c r="C24" s="123">
        <f>(C25*C26)+C17+C29</f>
        <v>16688808.697000001</v>
      </c>
      <c r="E24" s="123">
        <f>(E25*E26)+E17+E29+E30</f>
        <v>18720566</v>
      </c>
      <c r="F24" s="123">
        <f>(F25*F26)+F17+F29+F30</f>
        <v>18880589</v>
      </c>
      <c r="H24" s="180">
        <f>(H25*H26)+H17+H29+H30</f>
        <v>19382489</v>
      </c>
      <c r="J24" s="174">
        <f>(J25*J26)+J17+J29+J30</f>
        <v>19383542</v>
      </c>
      <c r="K24" s="113">
        <f t="shared" si="0"/>
        <v>1053</v>
      </c>
      <c r="L24" s="83"/>
    </row>
    <row r="25" spans="2:14">
      <c r="B25" s="15" t="s">
        <v>144</v>
      </c>
      <c r="C25" s="17">
        <v>3317</v>
      </c>
      <c r="E25" s="17">
        <v>3287</v>
      </c>
      <c r="F25" s="17">
        <v>3287</v>
      </c>
      <c r="H25" s="173">
        <v>3281</v>
      </c>
      <c r="J25" s="173">
        <v>3262</v>
      </c>
      <c r="K25" s="113">
        <f t="shared" si="0"/>
        <v>-19</v>
      </c>
      <c r="L25" s="83"/>
      <c r="M25" s="83"/>
      <c r="N25" s="83"/>
    </row>
    <row r="26" spans="2:14">
      <c r="B26" s="15" t="s">
        <v>145</v>
      </c>
      <c r="C26" s="17">
        <v>3210.1410000000001</v>
      </c>
      <c r="E26" s="17">
        <v>3857</v>
      </c>
      <c r="F26" s="17">
        <v>3857</v>
      </c>
      <c r="H26" s="173">
        <v>4065</v>
      </c>
      <c r="J26" s="173">
        <v>4089</v>
      </c>
      <c r="K26" s="113">
        <f t="shared" si="0"/>
        <v>24</v>
      </c>
      <c r="L26" s="83"/>
    </row>
    <row r="27" spans="2:14">
      <c r="C27" s="17"/>
      <c r="E27" s="17"/>
      <c r="F27" s="17"/>
      <c r="H27" s="173"/>
      <c r="J27" s="173"/>
      <c r="K27" s="113">
        <f t="shared" si="0"/>
        <v>0</v>
      </c>
      <c r="L27" s="83"/>
    </row>
    <row r="28" spans="2:14">
      <c r="B28" s="15" t="s">
        <v>146</v>
      </c>
      <c r="C28" s="17">
        <f>C17 + (C26*C25)</f>
        <v>10688037.697000001</v>
      </c>
      <c r="E28" s="17">
        <f>E17 + (E26*E25)</f>
        <v>12719795</v>
      </c>
      <c r="F28" s="17">
        <f>F17 + (F26*F25)</f>
        <v>12719795</v>
      </c>
      <c r="H28" s="173">
        <f>H17 + (H26*H25)</f>
        <v>13381718</v>
      </c>
      <c r="J28" s="173">
        <f>J17 + (J26*J25)</f>
        <v>13382771</v>
      </c>
      <c r="K28" s="113">
        <f t="shared" si="0"/>
        <v>1053</v>
      </c>
      <c r="L28" s="83"/>
    </row>
    <row r="29" spans="2:14">
      <c r="B29" s="15" t="s">
        <v>147</v>
      </c>
      <c r="C29" s="17">
        <v>6000771</v>
      </c>
      <c r="E29" s="17">
        <v>6000771</v>
      </c>
      <c r="F29" s="17">
        <v>6000771</v>
      </c>
      <c r="H29" s="173">
        <v>6000771</v>
      </c>
      <c r="J29" s="173">
        <v>6000771</v>
      </c>
      <c r="K29" s="113">
        <f t="shared" si="0"/>
        <v>0</v>
      </c>
      <c r="L29" s="83"/>
      <c r="M29" s="83"/>
      <c r="N29" s="83"/>
    </row>
    <row r="30" spans="2:14">
      <c r="B30" s="159" t="s">
        <v>291</v>
      </c>
      <c r="C30" s="114"/>
      <c r="E30" s="114"/>
      <c r="F30" s="17">
        <v>160023</v>
      </c>
      <c r="H30" s="173"/>
      <c r="J30" s="173"/>
      <c r="K30" s="113">
        <f t="shared" si="0"/>
        <v>0</v>
      </c>
      <c r="L30" s="83"/>
    </row>
    <row r="31" spans="2:14">
      <c r="C31" s="17"/>
      <c r="E31" s="17"/>
      <c r="F31" s="17"/>
      <c r="H31" s="175"/>
      <c r="J31" s="175"/>
      <c r="K31" s="113">
        <f t="shared" si="0"/>
        <v>0</v>
      </c>
      <c r="L31" s="83"/>
    </row>
    <row r="32" spans="2:14">
      <c r="B32" s="151" t="s">
        <v>148</v>
      </c>
      <c r="C32" s="123">
        <f>C13-C16-C17-C29-(C26*C25)</f>
        <v>1618.3029999993742</v>
      </c>
      <c r="E32" s="123">
        <f>E13-E24-E16</f>
        <v>200000</v>
      </c>
      <c r="F32" s="123">
        <f>F13-F24-F16</f>
        <v>39977</v>
      </c>
      <c r="G32" s="42"/>
      <c r="H32" s="123">
        <f>H13-H24-H16</f>
        <v>1416</v>
      </c>
      <c r="I32" s="42"/>
      <c r="J32" s="168">
        <f>J13-J24-J16</f>
        <v>363</v>
      </c>
      <c r="K32" s="113">
        <f t="shared" si="0"/>
        <v>-1053</v>
      </c>
      <c r="M32" s="83"/>
      <c r="N32" s="83"/>
    </row>
    <row r="33" spans="2:12">
      <c r="E33" s="17"/>
    </row>
    <row r="34" spans="2:12">
      <c r="B34" s="18" t="s">
        <v>238</v>
      </c>
      <c r="K34" s="113"/>
    </row>
    <row r="35" spans="2:12">
      <c r="B35" s="18" t="s">
        <v>249</v>
      </c>
      <c r="L35" s="83"/>
    </row>
    <row r="36" spans="2:12">
      <c r="B36" s="141" t="s">
        <v>250</v>
      </c>
    </row>
    <row r="38" spans="2:12">
      <c r="B38" s="157" t="s">
        <v>289</v>
      </c>
    </row>
    <row r="39" spans="2:12">
      <c r="B39" s="157" t="s">
        <v>290</v>
      </c>
      <c r="C39" s="113"/>
      <c r="D39" s="113"/>
      <c r="E39" s="113"/>
      <c r="F39" s="143"/>
      <c r="G39" s="143"/>
      <c r="H39" s="143"/>
      <c r="I39" s="143"/>
      <c r="J39" s="143"/>
    </row>
    <row r="41" spans="2:12">
      <c r="B41" s="157" t="s">
        <v>294</v>
      </c>
    </row>
  </sheetData>
  <phoneticPr fontId="0" type="noConversion"/>
  <pageMargins left="0.75" right="0.75" top="1" bottom="1" header="0.5" footer="0.5"/>
  <pageSetup scale="88"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4">
    <pageSetUpPr autoPageBreaks="0"/>
  </sheetPr>
  <dimension ref="A1:I52"/>
  <sheetViews>
    <sheetView showGridLines="0" tabSelected="1" zoomScaleNormal="100" workbookViewId="0">
      <pane ySplit="9" topLeftCell="A10" activePane="bottomLeft" state="frozen"/>
      <selection pane="bottomLeft" activeCell="A10" sqref="A10"/>
    </sheetView>
  </sheetViews>
  <sheetFormatPr defaultColWidth="9" defaultRowHeight="15"/>
  <cols>
    <col min="1" max="1" width="6" style="128" customWidth="1"/>
    <col min="2" max="2" width="21.5" style="128" customWidth="1"/>
    <col min="3" max="3" width="8.375" style="128" customWidth="1"/>
    <col min="4" max="4" width="11.375" style="128" customWidth="1"/>
    <col min="5" max="5" width="13.625" style="128" customWidth="1"/>
    <col min="6" max="6" width="10.125" style="128" customWidth="1"/>
    <col min="7" max="7" width="11.875" style="128" customWidth="1"/>
    <col min="8" max="8" width="12.5" style="128" customWidth="1"/>
    <col min="9" max="9" width="11.625" style="128" customWidth="1"/>
    <col min="10" max="16384" width="9" style="128"/>
  </cols>
  <sheetData>
    <row r="1" spans="1:9" s="125" customFormat="1" ht="33.75" customHeight="1">
      <c r="A1" s="200" t="s">
        <v>306</v>
      </c>
      <c r="B1" s="201"/>
      <c r="C1" s="201"/>
      <c r="D1" s="201"/>
      <c r="E1" s="201"/>
    </row>
    <row r="2" spans="1:9" s="127" customFormat="1" ht="18.75" hidden="1" customHeight="1">
      <c r="A2" s="126"/>
    </row>
    <row r="3" spans="1:9" s="127" customFormat="1" ht="18.75" hidden="1" customHeight="1">
      <c r="A3" s="126"/>
      <c r="G3" s="128"/>
      <c r="H3" s="128"/>
      <c r="I3" s="128"/>
    </row>
    <row r="4" spans="1:9" ht="18.75" hidden="1" customHeight="1"/>
    <row r="5" spans="1:9" ht="18.75" hidden="1" customHeight="1"/>
    <row r="6" spans="1:9" ht="18.75" hidden="1" customHeight="1">
      <c r="G6" s="129"/>
      <c r="H6" s="129"/>
      <c r="I6" s="129"/>
    </row>
    <row r="7" spans="1:9" ht="18.75" hidden="1" customHeight="1"/>
    <row r="8" spans="1:9" ht="30" hidden="1" customHeight="1">
      <c r="D8" s="131">
        <f>(IF(A8=281,41329,C8*3857))</f>
        <v>0</v>
      </c>
    </row>
    <row r="9" spans="1:9" s="129" customFormat="1" ht="59.1" customHeight="1">
      <c r="A9" s="135" t="s">
        <v>149</v>
      </c>
      <c r="B9" s="136" t="s">
        <v>0</v>
      </c>
      <c r="C9" s="135" t="s">
        <v>303</v>
      </c>
      <c r="D9" s="135" t="s">
        <v>281</v>
      </c>
      <c r="E9" s="135" t="s">
        <v>199</v>
      </c>
      <c r="F9" s="135" t="s">
        <v>220</v>
      </c>
      <c r="G9" s="128"/>
      <c r="H9" s="128"/>
      <c r="I9" s="128"/>
    </row>
    <row r="10" spans="1:9" ht="15.75">
      <c r="A10" s="130">
        <v>10</v>
      </c>
      <c r="B10" s="128" t="s">
        <v>1</v>
      </c>
      <c r="C10" s="176">
        <v>75</v>
      </c>
      <c r="D10" s="131">
        <f>(IF(A10=281,44453,C10*4089))</f>
        <v>306675</v>
      </c>
      <c r="E10" s="131">
        <v>133844</v>
      </c>
      <c r="F10" s="134">
        <f t="shared" ref="F10:F47" si="0">SUM(D10:E10)</f>
        <v>440519</v>
      </c>
      <c r="G10" s="132"/>
      <c r="H10" s="131"/>
      <c r="I10" s="182"/>
    </row>
    <row r="11" spans="1:9">
      <c r="A11" s="130">
        <v>23</v>
      </c>
      <c r="B11" s="128" t="s">
        <v>2</v>
      </c>
      <c r="C11" s="176">
        <v>98</v>
      </c>
      <c r="D11" s="131">
        <f t="shared" ref="D11:D47" si="1">(IF(A11=281,44453,C11*4089))</f>
        <v>400722</v>
      </c>
      <c r="E11" s="131">
        <v>221778</v>
      </c>
      <c r="F11" s="134">
        <f t="shared" si="0"/>
        <v>622500</v>
      </c>
      <c r="G11" s="132"/>
      <c r="H11" s="131"/>
      <c r="I11" s="131"/>
    </row>
    <row r="12" spans="1:9">
      <c r="A12" s="130">
        <v>26</v>
      </c>
      <c r="B12" s="128" t="s">
        <v>3</v>
      </c>
      <c r="C12" s="176">
        <v>104</v>
      </c>
      <c r="D12" s="131">
        <f t="shared" si="1"/>
        <v>425256</v>
      </c>
      <c r="E12" s="131">
        <v>128660</v>
      </c>
      <c r="F12" s="134">
        <f t="shared" si="0"/>
        <v>553916</v>
      </c>
      <c r="G12" s="132"/>
      <c r="H12" s="131"/>
      <c r="I12" s="131"/>
    </row>
    <row r="13" spans="1:9">
      <c r="A13" s="130">
        <v>40</v>
      </c>
      <c r="B13" s="128" t="s">
        <v>4</v>
      </c>
      <c r="C13" s="176">
        <v>18</v>
      </c>
      <c r="D13" s="131">
        <f t="shared" si="1"/>
        <v>73602</v>
      </c>
      <c r="E13" s="131">
        <v>114295</v>
      </c>
      <c r="F13" s="134">
        <f t="shared" si="0"/>
        <v>187897</v>
      </c>
      <c r="G13" s="132"/>
      <c r="H13" s="131"/>
      <c r="I13" s="131"/>
    </row>
    <row r="14" spans="1:9">
      <c r="A14" s="130">
        <v>46</v>
      </c>
      <c r="B14" s="128" t="s">
        <v>5</v>
      </c>
      <c r="C14" s="176">
        <v>292</v>
      </c>
      <c r="D14" s="131">
        <f t="shared" si="1"/>
        <v>1193988</v>
      </c>
      <c r="E14" s="131">
        <v>315884</v>
      </c>
      <c r="F14" s="134">
        <f t="shared" si="0"/>
        <v>1509872</v>
      </c>
      <c r="G14" s="132"/>
      <c r="H14" s="131"/>
      <c r="I14" s="131"/>
    </row>
    <row r="15" spans="1:9">
      <c r="A15" s="130">
        <v>65</v>
      </c>
      <c r="B15" s="128" t="s">
        <v>6</v>
      </c>
      <c r="C15" s="176">
        <v>44</v>
      </c>
      <c r="D15" s="131">
        <f t="shared" si="1"/>
        <v>179916</v>
      </c>
      <c r="E15" s="131">
        <v>100080</v>
      </c>
      <c r="F15" s="134">
        <f t="shared" si="0"/>
        <v>279996</v>
      </c>
      <c r="G15" s="132"/>
      <c r="H15" s="131"/>
      <c r="I15" s="131"/>
    </row>
    <row r="16" spans="1:9">
      <c r="A16" s="130">
        <v>67</v>
      </c>
      <c r="B16" s="128" t="s">
        <v>7</v>
      </c>
      <c r="C16" s="176">
        <v>86</v>
      </c>
      <c r="D16" s="131">
        <f t="shared" si="1"/>
        <v>351654</v>
      </c>
      <c r="E16" s="131">
        <v>138599</v>
      </c>
      <c r="F16" s="134">
        <f t="shared" si="0"/>
        <v>490253</v>
      </c>
      <c r="G16" s="132"/>
      <c r="H16" s="131"/>
      <c r="I16" s="131"/>
    </row>
    <row r="17" spans="1:9">
      <c r="A17" s="130">
        <v>640</v>
      </c>
      <c r="B17" s="128" t="s">
        <v>34</v>
      </c>
      <c r="C17" s="176">
        <v>51</v>
      </c>
      <c r="D17" s="131">
        <f t="shared" si="1"/>
        <v>208539</v>
      </c>
      <c r="E17" s="131">
        <v>148901</v>
      </c>
      <c r="F17" s="134">
        <f t="shared" si="0"/>
        <v>357440</v>
      </c>
      <c r="G17" s="132"/>
      <c r="H17" s="131"/>
      <c r="I17" s="131"/>
    </row>
    <row r="18" spans="1:9">
      <c r="A18" s="130">
        <v>78</v>
      </c>
      <c r="B18" s="128" t="s">
        <v>8</v>
      </c>
      <c r="C18" s="176">
        <v>7</v>
      </c>
      <c r="D18" s="131">
        <f t="shared" si="1"/>
        <v>28623</v>
      </c>
      <c r="E18" s="131">
        <v>0</v>
      </c>
      <c r="F18" s="134">
        <f t="shared" si="0"/>
        <v>28623</v>
      </c>
      <c r="G18" s="132"/>
      <c r="H18" s="131"/>
      <c r="I18" s="131"/>
    </row>
    <row r="19" spans="1:9">
      <c r="A19" s="130">
        <v>655</v>
      </c>
      <c r="B19" s="128" t="s">
        <v>35</v>
      </c>
      <c r="C19" s="176">
        <v>24</v>
      </c>
      <c r="D19" s="131">
        <f t="shared" si="1"/>
        <v>98136</v>
      </c>
      <c r="E19" s="131">
        <v>58478</v>
      </c>
      <c r="F19" s="134">
        <f t="shared" si="0"/>
        <v>156614</v>
      </c>
      <c r="G19" s="132"/>
      <c r="H19" s="131"/>
      <c r="I19" s="131"/>
    </row>
    <row r="20" spans="1:9">
      <c r="A20" s="130">
        <v>87</v>
      </c>
      <c r="B20" s="128" t="s">
        <v>9</v>
      </c>
      <c r="C20" s="176">
        <v>38</v>
      </c>
      <c r="D20" s="131">
        <f t="shared" si="1"/>
        <v>155382</v>
      </c>
      <c r="E20" s="131">
        <v>81342</v>
      </c>
      <c r="F20" s="134">
        <f t="shared" si="0"/>
        <v>236724</v>
      </c>
      <c r="G20" s="132"/>
      <c r="H20" s="131"/>
      <c r="I20" s="131"/>
    </row>
    <row r="21" spans="1:9">
      <c r="A21" s="130">
        <v>99</v>
      </c>
      <c r="B21" s="128" t="s">
        <v>10</v>
      </c>
      <c r="C21" s="176">
        <v>35</v>
      </c>
      <c r="D21" s="131">
        <f t="shared" si="1"/>
        <v>143115</v>
      </c>
      <c r="E21" s="131">
        <v>84575</v>
      </c>
      <c r="F21" s="134">
        <f t="shared" si="0"/>
        <v>227690</v>
      </c>
      <c r="G21" s="132"/>
      <c r="H21" s="131"/>
      <c r="I21" s="131"/>
    </row>
    <row r="22" spans="1:9">
      <c r="A22" s="130">
        <v>680</v>
      </c>
      <c r="B22" s="128" t="s">
        <v>36</v>
      </c>
      <c r="C22" s="176">
        <v>19</v>
      </c>
      <c r="D22" s="131">
        <f t="shared" si="1"/>
        <v>77691</v>
      </c>
      <c r="E22" s="131">
        <v>47776</v>
      </c>
      <c r="F22" s="134">
        <f t="shared" si="0"/>
        <v>125467</v>
      </c>
      <c r="G22" s="132"/>
      <c r="H22" s="131"/>
      <c r="I22" s="131"/>
    </row>
    <row r="23" spans="1:9">
      <c r="A23" s="130">
        <v>131</v>
      </c>
      <c r="B23" s="128" t="s">
        <v>11</v>
      </c>
      <c r="C23" s="176">
        <v>40</v>
      </c>
      <c r="D23" s="131">
        <f t="shared" si="1"/>
        <v>163560</v>
      </c>
      <c r="E23" s="131">
        <v>80723</v>
      </c>
      <c r="F23" s="134">
        <f t="shared" si="0"/>
        <v>244283</v>
      </c>
      <c r="G23" s="132"/>
      <c r="H23" s="131"/>
      <c r="I23" s="131"/>
    </row>
    <row r="24" spans="1:9">
      <c r="A24" s="130">
        <v>155</v>
      </c>
      <c r="B24" s="128" t="s">
        <v>12</v>
      </c>
      <c r="C24" s="176">
        <v>243</v>
      </c>
      <c r="D24" s="131">
        <f t="shared" si="1"/>
        <v>993627</v>
      </c>
      <c r="E24" s="131">
        <v>525094</v>
      </c>
      <c r="F24" s="134">
        <f t="shared" si="0"/>
        <v>1518721</v>
      </c>
      <c r="G24" s="132"/>
      <c r="H24" s="131"/>
      <c r="I24" s="131"/>
    </row>
    <row r="25" spans="1:9">
      <c r="A25" s="130">
        <v>157</v>
      </c>
      <c r="B25" s="128" t="s">
        <v>13</v>
      </c>
      <c r="C25" s="176">
        <v>90</v>
      </c>
      <c r="D25" s="131">
        <f t="shared" si="1"/>
        <v>368010</v>
      </c>
      <c r="E25" s="131">
        <v>161114</v>
      </c>
      <c r="F25" s="134">
        <f t="shared" si="0"/>
        <v>529124</v>
      </c>
      <c r="G25" s="132"/>
      <c r="H25" s="131"/>
      <c r="I25" s="131"/>
    </row>
    <row r="26" spans="1:9">
      <c r="A26" s="130">
        <v>695</v>
      </c>
      <c r="B26" s="128" t="s">
        <v>37</v>
      </c>
      <c r="C26" s="176">
        <v>91</v>
      </c>
      <c r="D26" s="131">
        <f t="shared" si="1"/>
        <v>372099</v>
      </c>
      <c r="E26" s="131">
        <v>141733</v>
      </c>
      <c r="F26" s="134">
        <f t="shared" si="0"/>
        <v>513832</v>
      </c>
      <c r="G26" s="132"/>
      <c r="H26" s="131"/>
      <c r="I26" s="131"/>
    </row>
    <row r="27" spans="1:9">
      <c r="A27" s="130">
        <v>159</v>
      </c>
      <c r="B27" s="128" t="s">
        <v>14</v>
      </c>
      <c r="C27" s="176">
        <v>36</v>
      </c>
      <c r="D27" s="131">
        <f t="shared" si="1"/>
        <v>147204</v>
      </c>
      <c r="E27" s="131">
        <v>72900</v>
      </c>
      <c r="F27" s="134">
        <f t="shared" si="0"/>
        <v>220104</v>
      </c>
      <c r="G27" s="132"/>
      <c r="H27" s="131"/>
      <c r="I27" s="131"/>
    </row>
    <row r="28" spans="1:9">
      <c r="A28" s="130">
        <v>164</v>
      </c>
      <c r="B28" s="128" t="s">
        <v>15</v>
      </c>
      <c r="C28" s="176">
        <v>40</v>
      </c>
      <c r="D28" s="131">
        <f t="shared" si="1"/>
        <v>163560</v>
      </c>
      <c r="E28" s="131">
        <v>72346</v>
      </c>
      <c r="F28" s="134">
        <f t="shared" si="0"/>
        <v>235906</v>
      </c>
      <c r="G28" s="132"/>
      <c r="H28" s="131"/>
      <c r="I28" s="131"/>
    </row>
    <row r="29" spans="1:9">
      <c r="A29" s="130">
        <v>168</v>
      </c>
      <c r="B29" s="128" t="s">
        <v>16</v>
      </c>
      <c r="C29" s="176">
        <v>76</v>
      </c>
      <c r="D29" s="131">
        <f t="shared" si="1"/>
        <v>310764</v>
      </c>
      <c r="E29" s="131">
        <v>158650</v>
      </c>
      <c r="F29" s="134">
        <f t="shared" si="0"/>
        <v>469414</v>
      </c>
      <c r="G29" s="132"/>
      <c r="H29" s="131"/>
      <c r="I29" s="131"/>
    </row>
    <row r="30" spans="1:9">
      <c r="A30" s="130">
        <v>178</v>
      </c>
      <c r="B30" s="128" t="s">
        <v>17</v>
      </c>
      <c r="C30" s="176">
        <v>125</v>
      </c>
      <c r="D30" s="131">
        <f t="shared" si="1"/>
        <v>511125</v>
      </c>
      <c r="E30" s="131">
        <v>197988</v>
      </c>
      <c r="F30" s="134">
        <f t="shared" si="0"/>
        <v>709113</v>
      </c>
      <c r="G30" s="132"/>
      <c r="H30" s="131"/>
      <c r="I30" s="131"/>
    </row>
    <row r="31" spans="1:9">
      <c r="A31" s="130">
        <v>198</v>
      </c>
      <c r="B31" s="128" t="s">
        <v>18</v>
      </c>
      <c r="C31" s="176">
        <v>54</v>
      </c>
      <c r="D31" s="131">
        <f t="shared" si="1"/>
        <v>220806</v>
      </c>
      <c r="E31" s="131">
        <v>127358</v>
      </c>
      <c r="F31" s="134">
        <f t="shared" si="0"/>
        <v>348164</v>
      </c>
      <c r="G31" s="132"/>
      <c r="H31" s="131"/>
      <c r="I31" s="131"/>
    </row>
    <row r="32" spans="1:9">
      <c r="A32" s="130">
        <v>199</v>
      </c>
      <c r="B32" s="128" t="s">
        <v>19</v>
      </c>
      <c r="C32" s="176">
        <v>181</v>
      </c>
      <c r="D32" s="131">
        <f t="shared" si="1"/>
        <v>740109</v>
      </c>
      <c r="E32" s="131">
        <v>306157</v>
      </c>
      <c r="F32" s="134">
        <f t="shared" si="0"/>
        <v>1046266</v>
      </c>
      <c r="G32" s="132"/>
      <c r="H32" s="131"/>
      <c r="I32" s="131"/>
    </row>
    <row r="33" spans="1:9">
      <c r="A33" s="130">
        <v>207</v>
      </c>
      <c r="B33" s="128" t="s">
        <v>20</v>
      </c>
      <c r="C33" s="176">
        <v>427</v>
      </c>
      <c r="D33" s="131">
        <f t="shared" si="1"/>
        <v>1746003</v>
      </c>
      <c r="E33" s="131">
        <v>761463</v>
      </c>
      <c r="F33" s="134">
        <f t="shared" si="0"/>
        <v>2507466</v>
      </c>
      <c r="G33" s="132"/>
      <c r="H33" s="131"/>
      <c r="I33" s="131"/>
    </row>
    <row r="34" spans="1:9">
      <c r="A34" s="130">
        <v>246</v>
      </c>
      <c r="B34" s="128" t="s">
        <v>21</v>
      </c>
      <c r="C34" s="176">
        <v>70</v>
      </c>
      <c r="D34" s="131">
        <f t="shared" si="1"/>
        <v>286230</v>
      </c>
      <c r="E34" s="131">
        <v>117400</v>
      </c>
      <c r="F34" s="134">
        <f t="shared" si="0"/>
        <v>403630</v>
      </c>
      <c r="G34" s="132"/>
      <c r="H34" s="131"/>
      <c r="I34" s="131"/>
    </row>
    <row r="35" spans="1:9">
      <c r="A35" s="130">
        <v>264</v>
      </c>
      <c r="B35" s="128" t="s">
        <v>22</v>
      </c>
      <c r="C35" s="176">
        <v>67</v>
      </c>
      <c r="D35" s="131">
        <f t="shared" si="1"/>
        <v>273963</v>
      </c>
      <c r="E35" s="131">
        <v>173537</v>
      </c>
      <c r="F35" s="134">
        <f t="shared" si="0"/>
        <v>447500</v>
      </c>
      <c r="G35" s="132"/>
      <c r="H35" s="131"/>
      <c r="I35" s="131"/>
    </row>
    <row r="36" spans="1:9">
      <c r="A36" s="130">
        <v>266</v>
      </c>
      <c r="B36" s="128" t="s">
        <v>23</v>
      </c>
      <c r="C36" s="176">
        <v>65</v>
      </c>
      <c r="D36" s="131">
        <f t="shared" si="1"/>
        <v>265785</v>
      </c>
      <c r="E36" s="131">
        <v>165386</v>
      </c>
      <c r="F36" s="134">
        <f t="shared" si="0"/>
        <v>431171</v>
      </c>
      <c r="G36" s="132"/>
      <c r="H36" s="131"/>
      <c r="I36" s="131"/>
    </row>
    <row r="37" spans="1:9">
      <c r="A37" s="130">
        <v>269</v>
      </c>
      <c r="B37" s="128" t="s">
        <v>24</v>
      </c>
      <c r="C37" s="176">
        <v>8</v>
      </c>
      <c r="D37" s="131">
        <f t="shared" si="1"/>
        <v>32712</v>
      </c>
      <c r="E37" s="131">
        <v>0</v>
      </c>
      <c r="F37" s="134">
        <f t="shared" si="0"/>
        <v>32712</v>
      </c>
      <c r="G37" s="132"/>
      <c r="H37" s="131"/>
      <c r="I37" s="131"/>
    </row>
    <row r="38" spans="1:9">
      <c r="A38" s="130">
        <v>766</v>
      </c>
      <c r="B38" s="128" t="s">
        <v>184</v>
      </c>
      <c r="C38" s="176">
        <v>19</v>
      </c>
      <c r="D38" s="131">
        <f t="shared" si="1"/>
        <v>77691</v>
      </c>
      <c r="E38" s="131">
        <v>58969</v>
      </c>
      <c r="F38" s="134">
        <f t="shared" si="0"/>
        <v>136660</v>
      </c>
      <c r="G38" s="132"/>
      <c r="H38" s="131"/>
      <c r="I38" s="131"/>
    </row>
    <row r="39" spans="1:9">
      <c r="A39" s="130">
        <v>281</v>
      </c>
      <c r="B39" s="128" t="s">
        <v>25</v>
      </c>
      <c r="C39" s="176">
        <v>0</v>
      </c>
      <c r="D39" s="131">
        <f t="shared" si="1"/>
        <v>44453</v>
      </c>
      <c r="E39" s="131">
        <v>0</v>
      </c>
      <c r="F39" s="134">
        <f t="shared" si="0"/>
        <v>44453</v>
      </c>
      <c r="G39" s="132"/>
      <c r="H39" s="131"/>
      <c r="I39" s="131"/>
    </row>
    <row r="40" spans="1:9">
      <c r="A40" s="130">
        <v>288</v>
      </c>
      <c r="B40" s="128" t="s">
        <v>26</v>
      </c>
      <c r="C40" s="176">
        <v>70</v>
      </c>
      <c r="D40" s="131">
        <f t="shared" si="1"/>
        <v>286230</v>
      </c>
      <c r="E40" s="131">
        <v>170559</v>
      </c>
      <c r="F40" s="134">
        <f t="shared" si="0"/>
        <v>456789</v>
      </c>
      <c r="G40" s="132"/>
      <c r="H40" s="131"/>
      <c r="I40" s="131"/>
    </row>
    <row r="41" spans="1:9">
      <c r="A41" s="130">
        <v>291</v>
      </c>
      <c r="B41" s="128" t="s">
        <v>27</v>
      </c>
      <c r="C41" s="176">
        <v>55</v>
      </c>
      <c r="D41" s="131">
        <f t="shared" si="1"/>
        <v>224895</v>
      </c>
      <c r="E41" s="131">
        <v>144803</v>
      </c>
      <c r="F41" s="134">
        <f t="shared" si="0"/>
        <v>369698</v>
      </c>
      <c r="G41" s="132"/>
      <c r="H41" s="131"/>
      <c r="I41" s="131"/>
    </row>
    <row r="42" spans="1:9">
      <c r="A42" s="130">
        <v>305</v>
      </c>
      <c r="B42" s="128" t="s">
        <v>28</v>
      </c>
      <c r="C42" s="176">
        <v>63</v>
      </c>
      <c r="D42" s="131">
        <f t="shared" si="1"/>
        <v>257607</v>
      </c>
      <c r="E42" s="131">
        <v>80409</v>
      </c>
      <c r="F42" s="134">
        <f t="shared" si="0"/>
        <v>338016</v>
      </c>
      <c r="G42" s="132"/>
      <c r="H42" s="131"/>
      <c r="I42" s="131"/>
    </row>
    <row r="43" spans="1:9">
      <c r="A43" s="130">
        <v>307</v>
      </c>
      <c r="B43" s="128" t="s">
        <v>29</v>
      </c>
      <c r="C43" s="176">
        <v>41</v>
      </c>
      <c r="D43" s="131">
        <f t="shared" si="1"/>
        <v>167649</v>
      </c>
      <c r="E43" s="131">
        <v>108593</v>
      </c>
      <c r="F43" s="134">
        <f t="shared" si="0"/>
        <v>276242</v>
      </c>
      <c r="G43" s="132"/>
      <c r="H43" s="131"/>
      <c r="I43" s="131"/>
    </row>
    <row r="44" spans="1:9" ht="18.75">
      <c r="A44" s="130">
        <v>315</v>
      </c>
      <c r="B44" s="128" t="s">
        <v>30</v>
      </c>
      <c r="C44" s="176">
        <v>139</v>
      </c>
      <c r="D44" s="131">
        <f t="shared" si="1"/>
        <v>568371</v>
      </c>
      <c r="E44" s="131">
        <v>186122</v>
      </c>
      <c r="F44" s="134">
        <f t="shared" si="0"/>
        <v>754493</v>
      </c>
      <c r="G44" s="132"/>
      <c r="H44" s="17"/>
      <c r="I44" s="131"/>
    </row>
    <row r="45" spans="1:9">
      <c r="A45" s="130">
        <v>317</v>
      </c>
      <c r="B45" s="128" t="s">
        <v>31</v>
      </c>
      <c r="C45" s="176">
        <v>157</v>
      </c>
      <c r="D45" s="131">
        <f t="shared" si="1"/>
        <v>641973</v>
      </c>
      <c r="E45" s="131">
        <v>273863</v>
      </c>
      <c r="F45" s="134">
        <f t="shared" si="0"/>
        <v>915836</v>
      </c>
      <c r="G45" s="132"/>
      <c r="H45" s="131"/>
      <c r="I45" s="131"/>
    </row>
    <row r="46" spans="1:9">
      <c r="A46" s="130">
        <v>330</v>
      </c>
      <c r="B46" s="128" t="s">
        <v>32</v>
      </c>
      <c r="C46" s="176">
        <v>169</v>
      </c>
      <c r="D46" s="131">
        <f t="shared" si="1"/>
        <v>691041</v>
      </c>
      <c r="E46" s="131">
        <v>267754</v>
      </c>
      <c r="F46" s="134">
        <f t="shared" si="0"/>
        <v>958795</v>
      </c>
      <c r="G46" s="132"/>
      <c r="H46" s="131"/>
      <c r="I46" s="131"/>
    </row>
    <row r="47" spans="1:9">
      <c r="A47" s="130">
        <v>335</v>
      </c>
      <c r="B47" s="128" t="s">
        <v>33</v>
      </c>
      <c r="C47" s="176">
        <v>45</v>
      </c>
      <c r="D47" s="131">
        <f t="shared" si="1"/>
        <v>184005</v>
      </c>
      <c r="E47" s="131">
        <v>73638</v>
      </c>
      <c r="F47" s="134">
        <f t="shared" si="0"/>
        <v>257643</v>
      </c>
      <c r="G47" s="132"/>
      <c r="H47" s="131"/>
      <c r="I47" s="131"/>
    </row>
    <row r="48" spans="1:9">
      <c r="A48" s="138">
        <v>999</v>
      </c>
      <c r="B48" s="139" t="s">
        <v>302</v>
      </c>
      <c r="C48" s="177">
        <f>SUM(C10:C47)</f>
        <v>3262</v>
      </c>
      <c r="D48" s="137">
        <f>SUM(D39:D47)</f>
        <v>3066224</v>
      </c>
      <c r="E48" s="137">
        <f>SUM(E10:E47)</f>
        <v>6000771</v>
      </c>
      <c r="F48" s="137">
        <f>SUM(F10:F47)</f>
        <v>19383542</v>
      </c>
      <c r="G48" s="132"/>
      <c r="H48" s="133"/>
    </row>
    <row r="50" spans="2:6">
      <c r="B50" s="132" t="s">
        <v>307</v>
      </c>
      <c r="D50" s="131"/>
      <c r="E50" s="131"/>
      <c r="F50" s="131"/>
    </row>
    <row r="51" spans="2:6">
      <c r="D51" s="131"/>
      <c r="E51" s="131"/>
      <c r="F51" s="131"/>
    </row>
    <row r="52" spans="2:6">
      <c r="D52" s="131"/>
      <c r="E52" s="131"/>
      <c r="F52" s="131"/>
    </row>
  </sheetData>
  <autoFilter ref="A9:I48">
    <sortState ref="A10:K48">
      <sortCondition ref="B9:B48"/>
    </sortState>
  </autoFilter>
  <sortState ref="H10:K47">
    <sortCondition ref="H47"/>
  </sortState>
  <mergeCells count="1">
    <mergeCell ref="A1:E1"/>
  </mergeCells>
  <phoneticPr fontId="0" type="noConversion"/>
  <conditionalFormatting sqref="I10">
    <cfRule type="cellIs" dxfId="0" priority="1" stopIfTrue="1" operator="lessThan">
      <formula>0</formula>
    </cfRule>
  </conditionalFormatting>
  <printOptions horizontalCentered="1"/>
  <pageMargins left="0.45" right="0.17" top="0.61" bottom="1" header="0.35" footer="0.5"/>
  <pageSetup scale="96"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dimension ref="A1:K96"/>
  <sheetViews>
    <sheetView showGridLines="0" workbookViewId="0">
      <selection activeCell="K19" sqref="K19"/>
    </sheetView>
  </sheetViews>
  <sheetFormatPr defaultColWidth="9" defaultRowHeight="15.75"/>
  <cols>
    <col min="1" max="1" width="9" style="144"/>
    <col min="2" max="2" width="12.875" style="154" customWidth="1"/>
    <col min="3" max="3" width="13.375" style="154" customWidth="1"/>
    <col min="4" max="4" width="2.125" style="153" customWidth="1"/>
    <col min="5" max="5" width="12.875" style="153" customWidth="1"/>
    <col min="6" max="6" width="12.375" style="153" customWidth="1"/>
    <col min="7" max="7" width="3.125" style="153" customWidth="1"/>
    <col min="8" max="8" width="12.625" style="153" customWidth="1"/>
    <col min="9" max="9" width="9.875" style="153" customWidth="1"/>
    <col min="10" max="10" width="5.5" style="144" customWidth="1"/>
    <col min="11" max="11" width="40.875" style="144" customWidth="1"/>
    <col min="12" max="16384" width="9" style="144"/>
  </cols>
  <sheetData>
    <row r="1" spans="1:11" ht="23.25">
      <c r="A1" s="148" t="s">
        <v>272</v>
      </c>
      <c r="B1" s="145"/>
      <c r="C1" s="145"/>
      <c r="D1" s="144"/>
      <c r="E1" s="144"/>
      <c r="F1" s="144"/>
      <c r="G1" s="144"/>
      <c r="H1" s="144"/>
      <c r="I1" s="144"/>
    </row>
    <row r="2" spans="1:11">
      <c r="A2" s="149"/>
      <c r="B2" s="145"/>
      <c r="C2" s="145"/>
      <c r="D2" s="144"/>
      <c r="E2" s="144"/>
      <c r="F2" s="144"/>
      <c r="G2" s="144"/>
      <c r="H2" s="144"/>
      <c r="I2" s="144"/>
    </row>
    <row r="3" spans="1:11">
      <c r="B3" s="145"/>
      <c r="C3" s="145"/>
      <c r="D3" s="144"/>
      <c r="E3" s="144"/>
      <c r="F3" s="144"/>
      <c r="G3" s="144"/>
      <c r="H3" s="144"/>
      <c r="I3" s="144"/>
    </row>
    <row r="4" spans="1:11">
      <c r="B4" s="145"/>
      <c r="C4" s="145" t="s">
        <v>140</v>
      </c>
      <c r="D4" s="144"/>
      <c r="E4" s="144"/>
      <c r="F4" s="145" t="s">
        <v>265</v>
      </c>
      <c r="G4" s="144"/>
      <c r="H4" s="144"/>
      <c r="I4" s="144" t="s">
        <v>266</v>
      </c>
    </row>
    <row r="5" spans="1:11">
      <c r="B5" s="155" t="s">
        <v>258</v>
      </c>
      <c r="C5" s="155" t="s">
        <v>169</v>
      </c>
      <c r="D5" s="144"/>
      <c r="E5" s="155" t="s">
        <v>258</v>
      </c>
      <c r="F5" s="155" t="s">
        <v>169</v>
      </c>
      <c r="G5" s="144"/>
      <c r="H5" s="155" t="s">
        <v>258</v>
      </c>
      <c r="I5" s="155" t="s">
        <v>169</v>
      </c>
      <c r="K5" s="156" t="s">
        <v>78</v>
      </c>
    </row>
    <row r="6" spans="1:11">
      <c r="A6" s="147" t="s">
        <v>259</v>
      </c>
      <c r="B6" s="146">
        <v>930287</v>
      </c>
      <c r="C6" s="146">
        <v>28000</v>
      </c>
      <c r="D6" s="152"/>
      <c r="E6" s="146">
        <v>930287</v>
      </c>
      <c r="F6" s="146">
        <v>29000</v>
      </c>
      <c r="H6" s="152">
        <f>E6-B6</f>
        <v>0</v>
      </c>
      <c r="I6" s="152">
        <f>F6-C6</f>
        <v>1000</v>
      </c>
      <c r="K6" s="144" t="s">
        <v>267</v>
      </c>
    </row>
    <row r="7" spans="1:11">
      <c r="A7" s="147" t="s">
        <v>46</v>
      </c>
      <c r="B7" s="146">
        <v>1050000</v>
      </c>
      <c r="C7" s="146">
        <v>35000</v>
      </c>
      <c r="D7" s="152"/>
      <c r="E7" s="146">
        <v>1050000</v>
      </c>
      <c r="F7" s="146">
        <v>35000</v>
      </c>
      <c r="H7" s="152">
        <f t="shared" ref="H7:H17" si="0">E7-B7</f>
        <v>0</v>
      </c>
      <c r="I7" s="152">
        <f t="shared" ref="I7:I17" si="1">F7-C7</f>
        <v>0</v>
      </c>
      <c r="K7" s="144" t="s">
        <v>271</v>
      </c>
    </row>
    <row r="8" spans="1:11">
      <c r="A8" s="147" t="s">
        <v>56</v>
      </c>
      <c r="B8" s="146">
        <v>1200000</v>
      </c>
      <c r="C8" s="146">
        <v>40000</v>
      </c>
      <c r="D8" s="152"/>
      <c r="E8" s="146">
        <v>1200000</v>
      </c>
      <c r="F8" s="146">
        <v>40000</v>
      </c>
      <c r="H8" s="152">
        <f t="shared" si="0"/>
        <v>0</v>
      </c>
      <c r="I8" s="152">
        <f t="shared" si="1"/>
        <v>0</v>
      </c>
      <c r="K8" s="144" t="s">
        <v>271</v>
      </c>
    </row>
    <row r="9" spans="1:11">
      <c r="A9" s="147" t="s">
        <v>103</v>
      </c>
      <c r="B9" s="146">
        <v>1250000</v>
      </c>
      <c r="C9" s="146">
        <v>40000</v>
      </c>
      <c r="D9" s="152"/>
      <c r="E9" s="146">
        <v>1250000</v>
      </c>
      <c r="F9" s="146">
        <v>39786</v>
      </c>
      <c r="H9" s="152">
        <f t="shared" si="0"/>
        <v>0</v>
      </c>
      <c r="I9" s="152">
        <f t="shared" si="1"/>
        <v>-214</v>
      </c>
      <c r="K9" s="144" t="s">
        <v>264</v>
      </c>
    </row>
    <row r="10" spans="1:11">
      <c r="A10" s="147" t="s">
        <v>133</v>
      </c>
      <c r="B10" s="146">
        <v>1250000</v>
      </c>
      <c r="C10" s="146">
        <v>40000</v>
      </c>
      <c r="D10" s="152"/>
      <c r="E10" s="146">
        <v>1187500</v>
      </c>
      <c r="F10" s="146">
        <v>40000</v>
      </c>
      <c r="H10" s="152">
        <f t="shared" si="0"/>
        <v>-62500</v>
      </c>
      <c r="I10" s="152">
        <f t="shared" si="1"/>
        <v>0</v>
      </c>
      <c r="K10" s="144" t="s">
        <v>268</v>
      </c>
    </row>
    <row r="11" spans="1:11">
      <c r="A11" s="147" t="s">
        <v>167</v>
      </c>
      <c r="B11" s="146">
        <v>1151875</v>
      </c>
      <c r="C11" s="146">
        <v>40000</v>
      </c>
      <c r="D11" s="152"/>
      <c r="E11" s="146">
        <v>1151875</v>
      </c>
      <c r="F11" s="146">
        <v>40000</v>
      </c>
      <c r="H11" s="152">
        <f t="shared" si="0"/>
        <v>0</v>
      </c>
      <c r="I11" s="152">
        <f t="shared" si="1"/>
        <v>0</v>
      </c>
      <c r="K11" s="144" t="s">
        <v>269</v>
      </c>
    </row>
    <row r="12" spans="1:11">
      <c r="A12" s="147" t="s">
        <v>171</v>
      </c>
      <c r="B12" s="146">
        <v>1151875</v>
      </c>
      <c r="C12" s="146">
        <v>40000</v>
      </c>
      <c r="D12" s="152"/>
      <c r="E12" s="146">
        <v>1151875</v>
      </c>
      <c r="F12" s="146">
        <v>40000</v>
      </c>
      <c r="H12" s="152">
        <f t="shared" si="0"/>
        <v>0</v>
      </c>
      <c r="I12" s="152">
        <f t="shared" si="1"/>
        <v>0</v>
      </c>
      <c r="K12" s="144" t="s">
        <v>273</v>
      </c>
    </row>
    <row r="13" spans="1:11">
      <c r="A13" s="147" t="s">
        <v>177</v>
      </c>
      <c r="B13" s="146">
        <v>1186423</v>
      </c>
      <c r="C13" s="146">
        <v>40000</v>
      </c>
      <c r="D13" s="152"/>
      <c r="E13" s="146">
        <v>1186423</v>
      </c>
      <c r="F13" s="146">
        <v>40000</v>
      </c>
      <c r="H13" s="152">
        <f t="shared" si="0"/>
        <v>0</v>
      </c>
      <c r="I13" s="152">
        <f t="shared" si="1"/>
        <v>0</v>
      </c>
      <c r="K13" s="144" t="s">
        <v>270</v>
      </c>
    </row>
    <row r="14" spans="1:11">
      <c r="A14" s="147" t="s">
        <v>257</v>
      </c>
      <c r="B14" s="146">
        <v>1186423</v>
      </c>
      <c r="C14" s="146">
        <v>40000</v>
      </c>
      <c r="D14" s="152"/>
      <c r="E14" s="146">
        <v>1186423</v>
      </c>
      <c r="F14" s="146">
        <v>40000</v>
      </c>
      <c r="H14" s="152">
        <f t="shared" si="0"/>
        <v>0</v>
      </c>
      <c r="I14" s="152">
        <f t="shared" si="1"/>
        <v>0</v>
      </c>
    </row>
    <row r="15" spans="1:11">
      <c r="A15" s="147" t="s">
        <v>189</v>
      </c>
      <c r="B15" s="146">
        <v>1222016</v>
      </c>
      <c r="C15" s="146">
        <v>40000</v>
      </c>
      <c r="D15" s="152"/>
      <c r="E15" s="146">
        <v>1222016</v>
      </c>
      <c r="F15" s="146">
        <v>40000</v>
      </c>
      <c r="H15" s="152">
        <f t="shared" si="0"/>
        <v>0</v>
      </c>
      <c r="I15" s="152">
        <f t="shared" si="1"/>
        <v>0</v>
      </c>
    </row>
    <row r="16" spans="1:11">
      <c r="A16" s="147" t="s">
        <v>237</v>
      </c>
      <c r="B16" s="146">
        <v>1222016</v>
      </c>
      <c r="C16" s="146">
        <v>41836</v>
      </c>
      <c r="D16" s="152"/>
      <c r="E16" s="146">
        <v>1222016</v>
      </c>
      <c r="F16" s="146">
        <v>41836</v>
      </c>
      <c r="H16" s="152">
        <f t="shared" si="0"/>
        <v>0</v>
      </c>
      <c r="I16" s="152">
        <f t="shared" si="1"/>
        <v>0</v>
      </c>
    </row>
    <row r="17" spans="1:11">
      <c r="A17" s="147" t="s">
        <v>292</v>
      </c>
      <c r="B17" s="146">
        <v>1222016</v>
      </c>
      <c r="C17" s="146">
        <v>41836</v>
      </c>
      <c r="D17" s="152"/>
      <c r="E17" s="181">
        <v>1258677</v>
      </c>
      <c r="F17" s="181">
        <v>44453</v>
      </c>
      <c r="H17" s="153">
        <f t="shared" si="0"/>
        <v>36661</v>
      </c>
      <c r="I17" s="153">
        <f t="shared" si="1"/>
        <v>2617</v>
      </c>
    </row>
    <row r="18" spans="1:11">
      <c r="A18" s="147" t="s">
        <v>304</v>
      </c>
      <c r="B18" s="181">
        <v>1258677</v>
      </c>
      <c r="C18" s="181">
        <v>44453</v>
      </c>
      <c r="D18" s="152"/>
      <c r="K18" s="144" t="s">
        <v>305</v>
      </c>
    </row>
    <row r="19" spans="1:11">
      <c r="B19" s="146"/>
      <c r="C19" s="146"/>
      <c r="D19" s="152"/>
    </row>
    <row r="20" spans="1:11">
      <c r="B20" s="146"/>
      <c r="C20" s="146"/>
      <c r="D20" s="152"/>
    </row>
    <row r="21" spans="1:11">
      <c r="B21" s="146"/>
      <c r="C21" s="146"/>
      <c r="D21" s="152"/>
    </row>
    <row r="22" spans="1:11">
      <c r="B22" s="146"/>
      <c r="C22" s="146"/>
      <c r="D22" s="152"/>
    </row>
    <row r="23" spans="1:11">
      <c r="B23" s="146"/>
      <c r="C23" s="146"/>
      <c r="D23" s="152"/>
    </row>
    <row r="24" spans="1:11">
      <c r="B24" s="146"/>
      <c r="C24" s="146"/>
      <c r="D24" s="152"/>
    </row>
    <row r="25" spans="1:11">
      <c r="B25" s="146"/>
      <c r="C25" s="146"/>
      <c r="D25" s="152"/>
    </row>
    <row r="26" spans="1:11">
      <c r="B26" s="146"/>
      <c r="C26" s="146"/>
      <c r="D26" s="152"/>
    </row>
    <row r="27" spans="1:11">
      <c r="B27" s="146"/>
      <c r="C27" s="146"/>
      <c r="D27" s="152"/>
    </row>
    <row r="28" spans="1:11">
      <c r="B28" s="146"/>
      <c r="C28" s="146"/>
      <c r="D28" s="152"/>
    </row>
    <row r="29" spans="1:11">
      <c r="B29" s="146"/>
      <c r="C29" s="146"/>
      <c r="D29" s="152"/>
    </row>
    <row r="30" spans="1:11">
      <c r="B30" s="146"/>
      <c r="C30" s="146"/>
      <c r="D30" s="152"/>
    </row>
    <row r="31" spans="1:11">
      <c r="B31" s="146"/>
      <c r="C31" s="146"/>
      <c r="D31" s="152"/>
    </row>
    <row r="32" spans="1:11">
      <c r="B32" s="146"/>
      <c r="C32" s="146"/>
      <c r="D32" s="152"/>
    </row>
    <row r="33" spans="2:4">
      <c r="B33" s="146"/>
      <c r="C33" s="146"/>
      <c r="D33" s="152"/>
    </row>
    <row r="34" spans="2:4">
      <c r="B34" s="146"/>
      <c r="C34" s="146"/>
      <c r="D34" s="152"/>
    </row>
    <row r="35" spans="2:4">
      <c r="B35" s="146"/>
      <c r="C35" s="146"/>
      <c r="D35" s="152"/>
    </row>
    <row r="36" spans="2:4">
      <c r="B36" s="146"/>
      <c r="C36" s="146"/>
      <c r="D36" s="152"/>
    </row>
    <row r="37" spans="2:4">
      <c r="B37" s="146"/>
      <c r="C37" s="146"/>
      <c r="D37" s="152"/>
    </row>
    <row r="38" spans="2:4">
      <c r="B38" s="146"/>
      <c r="C38" s="146"/>
      <c r="D38" s="152"/>
    </row>
    <row r="39" spans="2:4">
      <c r="B39" s="146"/>
      <c r="C39" s="146"/>
      <c r="D39" s="152"/>
    </row>
    <row r="40" spans="2:4">
      <c r="B40" s="146"/>
      <c r="C40" s="146"/>
      <c r="D40" s="152"/>
    </row>
    <row r="41" spans="2:4">
      <c r="B41" s="146"/>
      <c r="C41" s="146"/>
      <c r="D41" s="152"/>
    </row>
    <row r="42" spans="2:4">
      <c r="B42" s="146"/>
      <c r="C42" s="146"/>
      <c r="D42" s="152"/>
    </row>
    <row r="43" spans="2:4">
      <c r="B43" s="146"/>
      <c r="C43" s="146"/>
      <c r="D43" s="152"/>
    </row>
    <row r="44" spans="2:4">
      <c r="B44" s="146"/>
      <c r="C44" s="146"/>
      <c r="D44" s="152"/>
    </row>
    <row r="45" spans="2:4">
      <c r="B45" s="146"/>
      <c r="C45" s="146"/>
      <c r="D45" s="152"/>
    </row>
    <row r="46" spans="2:4">
      <c r="B46" s="146"/>
      <c r="C46" s="146"/>
      <c r="D46" s="152"/>
    </row>
    <row r="47" spans="2:4">
      <c r="B47" s="146"/>
      <c r="C47" s="146"/>
      <c r="D47" s="152"/>
    </row>
    <row r="48" spans="2:4">
      <c r="B48" s="146"/>
      <c r="C48" s="146"/>
      <c r="D48" s="152"/>
    </row>
    <row r="49" spans="2:4">
      <c r="B49" s="146"/>
      <c r="C49" s="146"/>
      <c r="D49" s="152"/>
    </row>
    <row r="50" spans="2:4">
      <c r="B50" s="146"/>
      <c r="C50" s="146"/>
      <c r="D50" s="152"/>
    </row>
    <row r="51" spans="2:4">
      <c r="B51" s="146"/>
      <c r="C51" s="146"/>
      <c r="D51" s="152"/>
    </row>
    <row r="52" spans="2:4">
      <c r="B52" s="146"/>
      <c r="C52" s="146"/>
      <c r="D52" s="152"/>
    </row>
    <row r="53" spans="2:4">
      <c r="B53" s="146"/>
      <c r="C53" s="146"/>
      <c r="D53" s="152"/>
    </row>
    <row r="54" spans="2:4">
      <c r="B54" s="146"/>
      <c r="C54" s="146"/>
      <c r="D54" s="152"/>
    </row>
    <row r="55" spans="2:4">
      <c r="B55" s="146"/>
      <c r="C55" s="146"/>
      <c r="D55" s="152"/>
    </row>
    <row r="56" spans="2:4">
      <c r="B56" s="146"/>
      <c r="C56" s="146"/>
      <c r="D56" s="152"/>
    </row>
    <row r="57" spans="2:4">
      <c r="B57" s="146"/>
      <c r="C57" s="146"/>
      <c r="D57" s="152"/>
    </row>
    <row r="58" spans="2:4">
      <c r="B58" s="146"/>
      <c r="C58" s="146"/>
      <c r="D58" s="152"/>
    </row>
    <row r="59" spans="2:4">
      <c r="B59" s="146"/>
      <c r="C59" s="146"/>
      <c r="D59" s="152"/>
    </row>
    <row r="60" spans="2:4">
      <c r="B60" s="146"/>
      <c r="C60" s="146"/>
      <c r="D60" s="152"/>
    </row>
    <row r="61" spans="2:4">
      <c r="B61" s="146"/>
      <c r="C61" s="146"/>
      <c r="D61" s="152"/>
    </row>
    <row r="62" spans="2:4">
      <c r="B62" s="146"/>
      <c r="C62" s="146"/>
      <c r="D62" s="152"/>
    </row>
    <row r="63" spans="2:4">
      <c r="B63" s="146"/>
      <c r="C63" s="146"/>
      <c r="D63" s="152"/>
    </row>
    <row r="64" spans="2:4">
      <c r="B64" s="146"/>
      <c r="C64" s="146"/>
      <c r="D64" s="152"/>
    </row>
    <row r="65" spans="2:4">
      <c r="B65" s="146"/>
      <c r="C65" s="146"/>
      <c r="D65" s="152"/>
    </row>
    <row r="66" spans="2:4">
      <c r="B66" s="146"/>
      <c r="C66" s="146"/>
      <c r="D66" s="152"/>
    </row>
    <row r="67" spans="2:4">
      <c r="B67" s="146"/>
      <c r="C67" s="146"/>
      <c r="D67" s="152"/>
    </row>
    <row r="68" spans="2:4">
      <c r="B68" s="146"/>
      <c r="C68" s="146"/>
      <c r="D68" s="152"/>
    </row>
    <row r="69" spans="2:4">
      <c r="B69" s="146"/>
      <c r="C69" s="146"/>
      <c r="D69" s="152"/>
    </row>
    <row r="70" spans="2:4">
      <c r="B70" s="146"/>
      <c r="C70" s="146"/>
      <c r="D70" s="152"/>
    </row>
    <row r="71" spans="2:4">
      <c r="B71" s="146"/>
      <c r="C71" s="146"/>
      <c r="D71" s="152"/>
    </row>
    <row r="72" spans="2:4">
      <c r="B72" s="146"/>
      <c r="C72" s="146"/>
      <c r="D72" s="152"/>
    </row>
    <row r="73" spans="2:4">
      <c r="B73" s="146"/>
      <c r="C73" s="146"/>
      <c r="D73" s="152"/>
    </row>
    <row r="74" spans="2:4">
      <c r="B74" s="146"/>
      <c r="C74" s="146"/>
      <c r="D74" s="152"/>
    </row>
    <row r="75" spans="2:4">
      <c r="B75" s="146"/>
      <c r="C75" s="146"/>
      <c r="D75" s="152"/>
    </row>
    <row r="76" spans="2:4">
      <c r="B76" s="146"/>
      <c r="C76" s="146"/>
      <c r="D76" s="152"/>
    </row>
    <row r="77" spans="2:4">
      <c r="B77" s="146"/>
      <c r="C77" s="146"/>
      <c r="D77" s="152"/>
    </row>
    <row r="78" spans="2:4">
      <c r="B78" s="146"/>
      <c r="C78" s="146"/>
      <c r="D78" s="152"/>
    </row>
    <row r="79" spans="2:4">
      <c r="B79" s="146"/>
      <c r="C79" s="146"/>
      <c r="D79" s="152"/>
    </row>
    <row r="80" spans="2:4">
      <c r="B80" s="146"/>
      <c r="C80" s="146"/>
      <c r="D80" s="152"/>
    </row>
    <row r="81" spans="2:4">
      <c r="B81" s="146"/>
      <c r="C81" s="146"/>
      <c r="D81" s="152"/>
    </row>
    <row r="82" spans="2:4">
      <c r="B82" s="146"/>
      <c r="C82" s="146"/>
      <c r="D82" s="152"/>
    </row>
    <row r="83" spans="2:4">
      <c r="B83" s="146"/>
      <c r="C83" s="146"/>
      <c r="D83" s="152"/>
    </row>
    <row r="84" spans="2:4">
      <c r="B84" s="146"/>
      <c r="C84" s="146"/>
      <c r="D84" s="152"/>
    </row>
    <row r="85" spans="2:4">
      <c r="B85" s="146"/>
      <c r="C85" s="146"/>
      <c r="D85" s="152"/>
    </row>
    <row r="86" spans="2:4">
      <c r="B86" s="146"/>
      <c r="C86" s="146"/>
      <c r="D86" s="152"/>
    </row>
    <row r="87" spans="2:4">
      <c r="B87" s="146"/>
      <c r="C87" s="146"/>
      <c r="D87" s="152"/>
    </row>
    <row r="88" spans="2:4">
      <c r="B88" s="146"/>
      <c r="C88" s="146"/>
      <c r="D88" s="152"/>
    </row>
    <row r="89" spans="2:4">
      <c r="B89" s="146"/>
      <c r="C89" s="146"/>
      <c r="D89" s="152"/>
    </row>
    <row r="90" spans="2:4">
      <c r="B90" s="146"/>
      <c r="C90" s="146"/>
      <c r="D90" s="152"/>
    </row>
    <row r="91" spans="2:4">
      <c r="B91" s="146"/>
      <c r="C91" s="146"/>
      <c r="D91" s="152"/>
    </row>
    <row r="92" spans="2:4">
      <c r="B92" s="146"/>
      <c r="C92" s="146"/>
      <c r="D92" s="152"/>
    </row>
    <row r="93" spans="2:4">
      <c r="B93" s="146"/>
      <c r="C93" s="146"/>
      <c r="D93" s="152"/>
    </row>
    <row r="94" spans="2:4">
      <c r="B94" s="146"/>
      <c r="C94" s="146"/>
      <c r="D94" s="152"/>
    </row>
    <row r="95" spans="2:4">
      <c r="B95" s="146"/>
      <c r="C95" s="146"/>
      <c r="D95" s="152"/>
    </row>
    <row r="96" spans="2:4">
      <c r="B96" s="146"/>
      <c r="C96" s="146"/>
      <c r="D96" s="152"/>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sheetPr codeName="Sheet5">
    <pageSetUpPr fitToPage="1"/>
  </sheetPr>
  <dimension ref="A1:AN51"/>
  <sheetViews>
    <sheetView showGridLines="0" zoomScale="77" zoomScaleNormal="77" workbookViewId="0">
      <pane ySplit="9" topLeftCell="A10" activePane="bottomLeft" state="frozen"/>
      <selection pane="bottomLeft" activeCell="I10" sqref="I10"/>
    </sheetView>
  </sheetViews>
  <sheetFormatPr defaultColWidth="9" defaultRowHeight="11.25"/>
  <cols>
    <col min="1" max="1" width="8.5" style="8" customWidth="1"/>
    <col min="2" max="2" width="24.875" style="8" customWidth="1"/>
    <col min="3" max="5" width="7.875" style="8" customWidth="1"/>
    <col min="6" max="6" width="10.625" style="8" customWidth="1"/>
    <col min="7" max="7" width="10" style="8" customWidth="1"/>
    <col min="8" max="8" width="11.5" style="8" customWidth="1"/>
    <col min="9" max="9" width="9.625" style="8" customWidth="1"/>
    <col min="10" max="10" width="9.125" style="8" customWidth="1"/>
    <col min="11" max="11" width="14.375" style="8" customWidth="1"/>
    <col min="12" max="12" width="12.625" style="8" customWidth="1"/>
    <col min="13" max="13" width="8.625" style="8" customWidth="1"/>
    <col min="14" max="14" width="12.625" style="8" customWidth="1"/>
    <col min="15" max="15" width="8.5" style="8" customWidth="1"/>
    <col min="16" max="16" width="7.125" style="8" customWidth="1"/>
    <col min="17" max="17" width="9.625" style="8" customWidth="1"/>
    <col min="18" max="20" width="11.875" style="8" customWidth="1"/>
    <col min="21" max="21" width="0.625" style="8" customWidth="1"/>
    <col min="22" max="22" width="13.625" style="108" customWidth="1"/>
    <col min="23" max="23" width="9" style="108" customWidth="1"/>
    <col min="24" max="25" width="10.5" style="108" customWidth="1"/>
    <col min="26" max="26" width="9.5" style="108" bestFit="1" customWidth="1"/>
    <col min="27" max="27" width="9" style="108"/>
    <col min="28" max="28" width="9" style="8"/>
    <col min="29" max="29" width="10.5" style="8" bestFit="1" customWidth="1"/>
    <col min="30" max="39" width="10.5" style="8" customWidth="1"/>
    <col min="40" max="40" width="9.125" style="8" bestFit="1" customWidth="1"/>
    <col min="41" max="16384" width="9" style="8"/>
  </cols>
  <sheetData>
    <row r="1" spans="1:40" s="1" customFormat="1" ht="48" customHeight="1">
      <c r="A1" s="142" t="s">
        <v>297</v>
      </c>
      <c r="C1" s="2"/>
      <c r="D1" s="2"/>
      <c r="E1" s="2"/>
      <c r="F1" s="2"/>
      <c r="G1" s="2"/>
      <c r="H1" s="2"/>
      <c r="I1" s="2"/>
      <c r="J1" s="2"/>
      <c r="K1" s="2"/>
      <c r="L1" s="2"/>
      <c r="M1" s="2"/>
      <c r="N1" s="2"/>
      <c r="O1" s="2"/>
      <c r="P1" s="2"/>
      <c r="T1" s="3"/>
      <c r="U1" s="4"/>
      <c r="V1" s="103"/>
      <c r="W1" s="103"/>
      <c r="X1" s="103"/>
      <c r="Y1" s="103"/>
      <c r="Z1" s="103"/>
      <c r="AA1" s="103"/>
    </row>
    <row r="2" spans="1:40" s="5" customFormat="1" ht="15.75" hidden="1" customHeight="1">
      <c r="A2" s="9"/>
      <c r="T2" s="6"/>
      <c r="U2" s="7"/>
      <c r="V2" s="104"/>
      <c r="W2" s="104"/>
      <c r="X2" s="104"/>
      <c r="Y2" s="104"/>
      <c r="Z2" s="104"/>
      <c r="AA2" s="104"/>
    </row>
    <row r="3" spans="1:40" s="5" customFormat="1" ht="15.75" hidden="1" customHeight="1">
      <c r="A3" s="9"/>
      <c r="I3" s="84"/>
      <c r="J3" s="99"/>
      <c r="T3" s="6"/>
      <c r="V3" s="104"/>
      <c r="W3" s="104"/>
      <c r="X3" s="104"/>
      <c r="Y3" s="104"/>
      <c r="Z3" s="104"/>
      <c r="AA3" s="104"/>
      <c r="AF3" s="112"/>
      <c r="AG3" s="112"/>
      <c r="AH3" s="112"/>
    </row>
    <row r="4" spans="1:40" ht="15.75" hidden="1" customHeight="1"/>
    <row r="5" spans="1:40" s="13" customFormat="1" ht="15.75" customHeight="1" thickBot="1">
      <c r="V5" s="12"/>
      <c r="W5" s="12"/>
      <c r="X5" s="12"/>
      <c r="Y5" s="12"/>
      <c r="Z5" s="12"/>
      <c r="AA5" s="12"/>
    </row>
    <row r="6" spans="1:40" s="21" customFormat="1" ht="16.5" thickBot="1">
      <c r="A6" s="22"/>
      <c r="B6" s="23"/>
      <c r="C6" s="33" t="s">
        <v>151</v>
      </c>
      <c r="D6" s="34"/>
      <c r="E6" s="35"/>
      <c r="F6" s="33" t="s">
        <v>152</v>
      </c>
      <c r="G6" s="34"/>
      <c r="H6" s="35"/>
      <c r="I6" s="33" t="s">
        <v>228</v>
      </c>
      <c r="J6" s="34"/>
      <c r="K6" s="35"/>
      <c r="L6" s="33" t="s">
        <v>226</v>
      </c>
      <c r="M6" s="34"/>
      <c r="N6" s="35"/>
      <c r="O6" s="33" t="s">
        <v>153</v>
      </c>
      <c r="P6" s="34"/>
      <c r="Q6" s="35"/>
      <c r="R6" s="33" t="s">
        <v>154</v>
      </c>
      <c r="S6" s="34"/>
      <c r="T6" s="35"/>
      <c r="V6" s="12"/>
      <c r="W6" s="105"/>
      <c r="X6" s="105"/>
      <c r="Y6" s="105"/>
      <c r="Z6" s="12"/>
      <c r="AA6" s="12"/>
      <c r="AE6" s="102"/>
      <c r="AF6" s="102"/>
      <c r="AG6" s="102"/>
      <c r="AH6" s="102"/>
    </row>
    <row r="7" spans="1:40" s="13" customFormat="1" ht="16.5" customHeight="1">
      <c r="A7" s="24"/>
      <c r="B7" s="25"/>
      <c r="C7" s="26"/>
      <c r="D7" s="27"/>
      <c r="E7" s="28"/>
      <c r="F7" s="26"/>
      <c r="G7" s="27"/>
      <c r="H7" s="28"/>
      <c r="I7" s="26"/>
      <c r="J7" s="27"/>
      <c r="K7" s="28"/>
      <c r="L7" s="26"/>
      <c r="M7" s="27"/>
      <c r="N7" s="28"/>
      <c r="O7" s="26"/>
      <c r="P7" s="27" t="s">
        <v>155</v>
      </c>
      <c r="Q7" s="28"/>
      <c r="R7" s="26"/>
      <c r="S7" s="27" t="s">
        <v>155</v>
      </c>
      <c r="T7" s="28"/>
      <c r="V7" s="12"/>
      <c r="W7" s="105"/>
      <c r="X7" s="105"/>
      <c r="Y7" s="105"/>
      <c r="Z7" s="12"/>
      <c r="AA7" s="12"/>
      <c r="AG7" s="112"/>
    </row>
    <row r="8" spans="1:40" s="13" customFormat="1" ht="16.5" customHeight="1">
      <c r="A8" s="24"/>
      <c r="B8" s="25"/>
      <c r="C8" s="41">
        <v>42278</v>
      </c>
      <c r="D8" s="27" t="s">
        <v>156</v>
      </c>
      <c r="E8" s="28" t="s">
        <v>157</v>
      </c>
      <c r="F8" s="26" t="s">
        <v>193</v>
      </c>
      <c r="G8" s="27" t="s">
        <v>195</v>
      </c>
      <c r="H8" s="28" t="s">
        <v>160</v>
      </c>
      <c r="I8" s="26" t="s">
        <v>193</v>
      </c>
      <c r="J8" s="27" t="s">
        <v>155</v>
      </c>
      <c r="K8" s="28" t="s">
        <v>160</v>
      </c>
      <c r="L8" s="26" t="s">
        <v>193</v>
      </c>
      <c r="M8" s="27" t="s">
        <v>155</v>
      </c>
      <c r="N8" s="28" t="s">
        <v>160</v>
      </c>
      <c r="O8" s="26" t="s">
        <v>158</v>
      </c>
      <c r="P8" s="27" t="s">
        <v>159</v>
      </c>
      <c r="Q8" s="28" t="s">
        <v>160</v>
      </c>
      <c r="R8" s="26" t="s">
        <v>158</v>
      </c>
      <c r="S8" s="27" t="s">
        <v>159</v>
      </c>
      <c r="T8" s="28" t="s">
        <v>160</v>
      </c>
      <c r="V8" s="12"/>
      <c r="W8" s="12"/>
      <c r="X8" s="12"/>
      <c r="Y8" s="12"/>
      <c r="Z8" s="12"/>
      <c r="AA8" s="12"/>
    </row>
    <row r="9" spans="1:40" s="11" customFormat="1" ht="16.5" customHeight="1" thickBot="1">
      <c r="A9" s="29" t="s">
        <v>149</v>
      </c>
      <c r="B9" s="30" t="s">
        <v>0</v>
      </c>
      <c r="C9" s="29" t="s">
        <v>161</v>
      </c>
      <c r="D9" s="31" t="s">
        <v>162</v>
      </c>
      <c r="E9" s="32" t="s">
        <v>163</v>
      </c>
      <c r="F9" s="29" t="s">
        <v>194</v>
      </c>
      <c r="G9" s="31" t="s">
        <v>196</v>
      </c>
      <c r="H9" s="32" t="s">
        <v>165</v>
      </c>
      <c r="I9" s="29" t="s">
        <v>194</v>
      </c>
      <c r="J9" s="31" t="s">
        <v>159</v>
      </c>
      <c r="K9" s="32" t="s">
        <v>165</v>
      </c>
      <c r="L9" s="29" t="s">
        <v>194</v>
      </c>
      <c r="M9" s="31" t="s">
        <v>159</v>
      </c>
      <c r="N9" s="32" t="s">
        <v>165</v>
      </c>
      <c r="O9" s="29" t="s">
        <v>164</v>
      </c>
      <c r="P9" s="31" t="s">
        <v>164</v>
      </c>
      <c r="Q9" s="32" t="s">
        <v>165</v>
      </c>
      <c r="R9" s="29" t="s">
        <v>164</v>
      </c>
      <c r="S9" s="31" t="s">
        <v>164</v>
      </c>
      <c r="T9" s="32" t="s">
        <v>165</v>
      </c>
      <c r="V9" s="106"/>
      <c r="W9" s="107"/>
      <c r="X9" s="107"/>
      <c r="Y9" s="107"/>
      <c r="Z9" s="106"/>
      <c r="AA9" s="106"/>
      <c r="AE9" s="85"/>
      <c r="AF9" s="85"/>
      <c r="AG9" s="85"/>
      <c r="AH9" s="85"/>
    </row>
    <row r="10" spans="1:40" s="13" customFormat="1" ht="15.75">
      <c r="A10" s="12">
        <v>10</v>
      </c>
      <c r="B10" s="13" t="s">
        <v>1</v>
      </c>
      <c r="C10" s="14"/>
      <c r="D10" s="14"/>
      <c r="E10" s="14">
        <f>C10+D10</f>
        <v>0</v>
      </c>
      <c r="F10" s="14"/>
      <c r="G10" s="14"/>
      <c r="H10" s="14">
        <f>F10+G10</f>
        <v>0</v>
      </c>
      <c r="I10" s="14"/>
      <c r="J10" s="14"/>
      <c r="K10" s="14"/>
      <c r="L10" s="14"/>
      <c r="M10" s="14"/>
      <c r="N10" s="14"/>
      <c r="O10" s="14"/>
      <c r="P10" s="14"/>
      <c r="Q10" s="14">
        <f>O10+P10</f>
        <v>0</v>
      </c>
      <c r="R10" s="14">
        <f>F10+I10+L10+O10</f>
        <v>0</v>
      </c>
      <c r="S10" s="14">
        <f>G10-J10+P10</f>
        <v>0</v>
      </c>
      <c r="T10" s="14">
        <f>R10+S10</f>
        <v>0</v>
      </c>
      <c r="V10" s="101"/>
      <c r="W10" s="101"/>
      <c r="X10" s="116"/>
      <c r="Y10" s="101"/>
      <c r="Z10" s="101"/>
      <c r="AA10" s="101"/>
      <c r="AB10" s="101"/>
      <c r="AC10" s="101"/>
      <c r="AD10" s="101"/>
      <c r="AE10" s="101"/>
      <c r="AF10" s="101"/>
      <c r="AG10" s="101"/>
      <c r="AH10" s="101"/>
      <c r="AI10" s="101"/>
      <c r="AJ10" s="110"/>
      <c r="AK10" s="110"/>
      <c r="AL10" s="110"/>
      <c r="AM10" s="110"/>
      <c r="AN10" s="109"/>
    </row>
    <row r="11" spans="1:40" s="13" customFormat="1" ht="15.75">
      <c r="A11" s="12">
        <v>23</v>
      </c>
      <c r="B11" s="13" t="s">
        <v>2</v>
      </c>
      <c r="C11" s="14"/>
      <c r="D11" s="14"/>
      <c r="E11" s="14">
        <f t="shared" ref="E11:E47" si="0">C11+D11</f>
        <v>0</v>
      </c>
      <c r="F11" s="14"/>
      <c r="G11" s="14"/>
      <c r="H11" s="14">
        <f t="shared" ref="H11:H47" si="1">F11+G11</f>
        <v>0</v>
      </c>
      <c r="I11" s="14"/>
      <c r="J11" s="14"/>
      <c r="K11" s="14"/>
      <c r="L11" s="14"/>
      <c r="M11" s="14"/>
      <c r="N11" s="14"/>
      <c r="O11" s="14"/>
      <c r="P11" s="14"/>
      <c r="Q11" s="14">
        <f t="shared" ref="Q11:Q47" si="2">O11+P11</f>
        <v>0</v>
      </c>
      <c r="R11" s="14">
        <f t="shared" ref="R11:R47" si="3">F11+I11+L11+O11</f>
        <v>0</v>
      </c>
      <c r="S11" s="14">
        <f t="shared" ref="S11:S47" si="4">G11-J11+P11</f>
        <v>0</v>
      </c>
      <c r="T11" s="14">
        <f t="shared" ref="T11:T47" si="5">R11+S11</f>
        <v>0</v>
      </c>
      <c r="V11" s="101"/>
      <c r="W11" s="101"/>
      <c r="X11" s="116"/>
      <c r="Y11" s="101"/>
      <c r="Z11" s="101"/>
      <c r="AA11" s="101"/>
      <c r="AB11" s="101"/>
      <c r="AC11" s="101"/>
      <c r="AD11" s="101"/>
      <c r="AE11" s="101"/>
      <c r="AF11" s="101"/>
      <c r="AG11" s="101"/>
      <c r="AH11" s="101"/>
      <c r="AI11" s="101"/>
      <c r="AJ11" s="110"/>
      <c r="AK11" s="110"/>
      <c r="AL11" s="110"/>
      <c r="AM11" s="110"/>
      <c r="AN11" s="109"/>
    </row>
    <row r="12" spans="1:40" s="13" customFormat="1" ht="15.75">
      <c r="A12" s="12">
        <v>26</v>
      </c>
      <c r="B12" s="13" t="s">
        <v>3</v>
      </c>
      <c r="C12" s="14"/>
      <c r="D12" s="14"/>
      <c r="E12" s="14">
        <f t="shared" si="0"/>
        <v>0</v>
      </c>
      <c r="F12" s="14"/>
      <c r="G12" s="14"/>
      <c r="H12" s="14">
        <f t="shared" si="1"/>
        <v>0</v>
      </c>
      <c r="I12" s="14"/>
      <c r="J12" s="14"/>
      <c r="K12" s="14"/>
      <c r="L12" s="14"/>
      <c r="M12" s="14"/>
      <c r="N12" s="14"/>
      <c r="O12" s="14"/>
      <c r="P12" s="14"/>
      <c r="Q12" s="14">
        <f t="shared" si="2"/>
        <v>0</v>
      </c>
      <c r="R12" s="14">
        <f t="shared" si="3"/>
        <v>0</v>
      </c>
      <c r="S12" s="14">
        <f t="shared" si="4"/>
        <v>0</v>
      </c>
      <c r="T12" s="14">
        <f t="shared" si="5"/>
        <v>0</v>
      </c>
      <c r="V12" s="101"/>
      <c r="W12" s="101"/>
      <c r="X12" s="116"/>
      <c r="Y12" s="101"/>
      <c r="Z12" s="101"/>
      <c r="AA12" s="101"/>
      <c r="AB12" s="101"/>
      <c r="AC12" s="101"/>
      <c r="AD12" s="101"/>
      <c r="AE12" s="101"/>
      <c r="AF12" s="101"/>
      <c r="AG12" s="101"/>
      <c r="AH12" s="101"/>
      <c r="AI12" s="101"/>
      <c r="AJ12" s="110"/>
      <c r="AK12" s="110"/>
      <c r="AL12" s="110"/>
      <c r="AM12" s="110"/>
      <c r="AN12" s="109"/>
    </row>
    <row r="13" spans="1:40" s="13" customFormat="1" ht="15.75">
      <c r="A13" s="12">
        <v>40</v>
      </c>
      <c r="B13" s="13" t="s">
        <v>4</v>
      </c>
      <c r="C13" s="14"/>
      <c r="D13" s="14"/>
      <c r="E13" s="14">
        <f t="shared" si="0"/>
        <v>0</v>
      </c>
      <c r="F13" s="14"/>
      <c r="G13" s="14"/>
      <c r="H13" s="14">
        <f t="shared" si="1"/>
        <v>0</v>
      </c>
      <c r="I13" s="14"/>
      <c r="J13" s="14"/>
      <c r="K13" s="14"/>
      <c r="L13" s="14"/>
      <c r="M13" s="14"/>
      <c r="N13" s="14"/>
      <c r="O13" s="14"/>
      <c r="P13" s="14"/>
      <c r="Q13" s="14">
        <f t="shared" si="2"/>
        <v>0</v>
      </c>
      <c r="R13" s="14">
        <f t="shared" si="3"/>
        <v>0</v>
      </c>
      <c r="S13" s="14">
        <f t="shared" si="4"/>
        <v>0</v>
      </c>
      <c r="T13" s="14">
        <f t="shared" si="5"/>
        <v>0</v>
      </c>
      <c r="V13" s="101"/>
      <c r="W13" s="101"/>
      <c r="X13" s="116"/>
      <c r="Y13" s="101"/>
      <c r="Z13" s="101"/>
      <c r="AA13" s="101"/>
      <c r="AB13" s="101"/>
      <c r="AC13" s="101"/>
      <c r="AD13" s="101"/>
      <c r="AE13" s="101"/>
      <c r="AF13" s="101"/>
      <c r="AG13" s="101"/>
      <c r="AH13" s="101"/>
      <c r="AI13" s="101"/>
      <c r="AJ13" s="110"/>
      <c r="AK13" s="110"/>
      <c r="AL13" s="110"/>
      <c r="AM13" s="110"/>
      <c r="AN13" s="109"/>
    </row>
    <row r="14" spans="1:40" s="13" customFormat="1" ht="15.75">
      <c r="A14" s="12">
        <v>46</v>
      </c>
      <c r="B14" s="13" t="s">
        <v>5</v>
      </c>
      <c r="C14" s="14"/>
      <c r="D14" s="14"/>
      <c r="E14" s="14">
        <f t="shared" si="0"/>
        <v>0</v>
      </c>
      <c r="F14" s="14"/>
      <c r="G14" s="14"/>
      <c r="H14" s="14">
        <f t="shared" si="1"/>
        <v>0</v>
      </c>
      <c r="I14" s="14"/>
      <c r="J14" s="14"/>
      <c r="K14" s="14"/>
      <c r="L14" s="14"/>
      <c r="M14" s="14"/>
      <c r="N14" s="14"/>
      <c r="O14" s="14"/>
      <c r="P14" s="14"/>
      <c r="Q14" s="14">
        <f t="shared" si="2"/>
        <v>0</v>
      </c>
      <c r="R14" s="14">
        <f t="shared" si="3"/>
        <v>0</v>
      </c>
      <c r="S14" s="14">
        <f t="shared" si="4"/>
        <v>0</v>
      </c>
      <c r="T14" s="14">
        <f t="shared" si="5"/>
        <v>0</v>
      </c>
      <c r="V14" s="101"/>
      <c r="W14" s="101"/>
      <c r="X14" s="116"/>
      <c r="Y14" s="101"/>
      <c r="Z14" s="101"/>
      <c r="AA14" s="101"/>
      <c r="AB14" s="101"/>
      <c r="AC14" s="101"/>
      <c r="AD14" s="101"/>
      <c r="AE14" s="101"/>
      <c r="AF14" s="101"/>
      <c r="AG14" s="101"/>
      <c r="AH14" s="101"/>
      <c r="AI14" s="101"/>
      <c r="AJ14" s="110"/>
      <c r="AK14" s="110"/>
      <c r="AL14" s="110"/>
      <c r="AM14" s="110"/>
      <c r="AN14" s="109"/>
    </row>
    <row r="15" spans="1:40" s="13" customFormat="1" ht="15.75">
      <c r="A15" s="12">
        <v>65</v>
      </c>
      <c r="B15" s="13" t="s">
        <v>6</v>
      </c>
      <c r="C15" s="14"/>
      <c r="D15" s="14"/>
      <c r="E15" s="14">
        <f t="shared" si="0"/>
        <v>0</v>
      </c>
      <c r="F15" s="14"/>
      <c r="G15" s="14"/>
      <c r="H15" s="14">
        <f t="shared" si="1"/>
        <v>0</v>
      </c>
      <c r="I15" s="14"/>
      <c r="J15" s="14"/>
      <c r="K15" s="14"/>
      <c r="L15" s="14"/>
      <c r="M15" s="14"/>
      <c r="N15" s="14"/>
      <c r="O15" s="14"/>
      <c r="P15" s="14"/>
      <c r="Q15" s="14">
        <f t="shared" si="2"/>
        <v>0</v>
      </c>
      <c r="R15" s="14">
        <f t="shared" si="3"/>
        <v>0</v>
      </c>
      <c r="S15" s="14">
        <f t="shared" si="4"/>
        <v>0</v>
      </c>
      <c r="T15" s="14">
        <f t="shared" si="5"/>
        <v>0</v>
      </c>
      <c r="V15" s="101"/>
      <c r="W15" s="101"/>
      <c r="X15" s="116"/>
      <c r="Y15" s="101"/>
      <c r="Z15" s="101"/>
      <c r="AA15" s="101"/>
      <c r="AB15" s="101"/>
      <c r="AC15" s="101"/>
      <c r="AD15" s="101"/>
      <c r="AE15" s="101"/>
      <c r="AF15" s="101"/>
      <c r="AG15" s="101"/>
      <c r="AH15" s="101"/>
      <c r="AI15" s="101"/>
      <c r="AJ15" s="110"/>
      <c r="AK15" s="110"/>
      <c r="AL15" s="110"/>
      <c r="AM15" s="110"/>
      <c r="AN15" s="109"/>
    </row>
    <row r="16" spans="1:40" s="13" customFormat="1" ht="15.75">
      <c r="A16" s="12">
        <v>67</v>
      </c>
      <c r="B16" s="13" t="s">
        <v>7</v>
      </c>
      <c r="C16" s="14"/>
      <c r="D16" s="14"/>
      <c r="E16" s="14">
        <f t="shared" si="0"/>
        <v>0</v>
      </c>
      <c r="F16" s="14"/>
      <c r="G16" s="14"/>
      <c r="H16" s="14">
        <f t="shared" si="1"/>
        <v>0</v>
      </c>
      <c r="I16" s="14"/>
      <c r="J16" s="14"/>
      <c r="K16" s="14"/>
      <c r="L16" s="14"/>
      <c r="M16" s="14"/>
      <c r="N16" s="14"/>
      <c r="O16" s="14"/>
      <c r="P16" s="14"/>
      <c r="Q16" s="14">
        <f t="shared" si="2"/>
        <v>0</v>
      </c>
      <c r="R16" s="14">
        <f t="shared" si="3"/>
        <v>0</v>
      </c>
      <c r="S16" s="14">
        <f t="shared" si="4"/>
        <v>0</v>
      </c>
      <c r="T16" s="14">
        <f t="shared" si="5"/>
        <v>0</v>
      </c>
      <c r="V16" s="101"/>
      <c r="W16" s="101"/>
      <c r="X16" s="116"/>
      <c r="Y16" s="101"/>
      <c r="Z16" s="101"/>
      <c r="AA16" s="101"/>
      <c r="AB16" s="101"/>
      <c r="AC16" s="101"/>
      <c r="AD16" s="101"/>
      <c r="AE16" s="101"/>
      <c r="AF16" s="101"/>
      <c r="AG16" s="101"/>
      <c r="AH16" s="101"/>
      <c r="AI16" s="101"/>
      <c r="AJ16" s="110"/>
      <c r="AK16" s="110"/>
      <c r="AL16" s="110"/>
      <c r="AM16" s="110"/>
      <c r="AN16" s="109"/>
    </row>
    <row r="17" spans="1:40" s="13" customFormat="1" ht="15.75">
      <c r="A17" s="12">
        <v>78</v>
      </c>
      <c r="B17" s="13" t="s">
        <v>8</v>
      </c>
      <c r="C17" s="14"/>
      <c r="D17" s="14"/>
      <c r="E17" s="14">
        <f t="shared" si="0"/>
        <v>0</v>
      </c>
      <c r="F17" s="14"/>
      <c r="G17" s="14"/>
      <c r="H17" s="14">
        <f t="shared" si="1"/>
        <v>0</v>
      </c>
      <c r="I17" s="14"/>
      <c r="J17" s="14"/>
      <c r="K17" s="14"/>
      <c r="L17" s="14"/>
      <c r="M17" s="14"/>
      <c r="N17" s="14"/>
      <c r="O17" s="14"/>
      <c r="P17" s="14"/>
      <c r="Q17" s="14">
        <f t="shared" si="2"/>
        <v>0</v>
      </c>
      <c r="R17" s="14">
        <f t="shared" si="3"/>
        <v>0</v>
      </c>
      <c r="S17" s="14">
        <f t="shared" si="4"/>
        <v>0</v>
      </c>
      <c r="T17" s="14">
        <f t="shared" si="5"/>
        <v>0</v>
      </c>
      <c r="V17" s="101"/>
      <c r="W17" s="101"/>
      <c r="X17" s="116"/>
      <c r="Y17" s="101"/>
      <c r="Z17" s="101"/>
      <c r="AA17" s="101"/>
      <c r="AB17" s="101"/>
      <c r="AC17" s="101"/>
      <c r="AD17" s="101"/>
      <c r="AE17" s="101"/>
      <c r="AF17" s="101"/>
      <c r="AG17" s="101"/>
      <c r="AH17" s="101"/>
      <c r="AI17" s="101"/>
      <c r="AJ17" s="110"/>
      <c r="AN17" s="109"/>
    </row>
    <row r="18" spans="1:40" s="13" customFormat="1" ht="15.75">
      <c r="A18" s="12">
        <v>87</v>
      </c>
      <c r="B18" s="13" t="s">
        <v>9</v>
      </c>
      <c r="C18" s="14"/>
      <c r="D18" s="14"/>
      <c r="E18" s="14">
        <f t="shared" si="0"/>
        <v>0</v>
      </c>
      <c r="F18" s="14"/>
      <c r="G18" s="14"/>
      <c r="H18" s="14">
        <f t="shared" si="1"/>
        <v>0</v>
      </c>
      <c r="I18" s="14"/>
      <c r="J18" s="14"/>
      <c r="K18" s="14"/>
      <c r="L18" s="14"/>
      <c r="M18" s="14"/>
      <c r="N18" s="14"/>
      <c r="O18" s="14"/>
      <c r="P18" s="14"/>
      <c r="Q18" s="14">
        <f t="shared" si="2"/>
        <v>0</v>
      </c>
      <c r="R18" s="14">
        <f t="shared" si="3"/>
        <v>0</v>
      </c>
      <c r="S18" s="14">
        <f t="shared" si="4"/>
        <v>0</v>
      </c>
      <c r="T18" s="14">
        <f t="shared" si="5"/>
        <v>0</v>
      </c>
      <c r="V18" s="101"/>
      <c r="W18" s="101"/>
      <c r="X18" s="116"/>
      <c r="Y18" s="101"/>
      <c r="Z18" s="101"/>
      <c r="AA18" s="101"/>
      <c r="AB18" s="101"/>
      <c r="AC18" s="101"/>
      <c r="AD18" s="101"/>
      <c r="AE18" s="101"/>
      <c r="AF18" s="101"/>
      <c r="AG18" s="101"/>
      <c r="AH18" s="101"/>
      <c r="AI18" s="101"/>
      <c r="AJ18" s="110"/>
      <c r="AK18" s="110"/>
      <c r="AL18" s="110"/>
      <c r="AM18" s="110"/>
      <c r="AN18" s="109"/>
    </row>
    <row r="19" spans="1:40" s="13" customFormat="1" ht="15.75">
      <c r="A19" s="12">
        <v>99</v>
      </c>
      <c r="B19" s="13" t="s">
        <v>10</v>
      </c>
      <c r="C19" s="14"/>
      <c r="D19" s="14"/>
      <c r="E19" s="14">
        <f t="shared" si="0"/>
        <v>0</v>
      </c>
      <c r="F19" s="14"/>
      <c r="G19" s="14"/>
      <c r="H19" s="14">
        <f t="shared" si="1"/>
        <v>0</v>
      </c>
      <c r="I19" s="14"/>
      <c r="J19" s="14"/>
      <c r="K19" s="14"/>
      <c r="L19" s="14"/>
      <c r="M19" s="14"/>
      <c r="N19" s="14"/>
      <c r="O19" s="14"/>
      <c r="P19" s="14"/>
      <c r="Q19" s="14">
        <f t="shared" si="2"/>
        <v>0</v>
      </c>
      <c r="R19" s="14">
        <f t="shared" si="3"/>
        <v>0</v>
      </c>
      <c r="S19" s="14">
        <f t="shared" si="4"/>
        <v>0</v>
      </c>
      <c r="T19" s="14">
        <f t="shared" si="5"/>
        <v>0</v>
      </c>
      <c r="V19" s="101"/>
      <c r="W19" s="101"/>
      <c r="X19" s="116"/>
      <c r="Y19" s="101"/>
      <c r="Z19" s="101"/>
      <c r="AA19" s="101"/>
      <c r="AB19" s="101"/>
      <c r="AC19" s="101"/>
      <c r="AD19" s="101"/>
      <c r="AE19" s="101"/>
      <c r="AF19" s="101"/>
      <c r="AG19" s="101"/>
      <c r="AH19" s="101"/>
      <c r="AI19" s="101"/>
      <c r="AJ19" s="110"/>
      <c r="AK19" s="110"/>
      <c r="AL19" s="110"/>
      <c r="AM19" s="110"/>
      <c r="AN19" s="109"/>
    </row>
    <row r="20" spans="1:40" s="13" customFormat="1" ht="15.75">
      <c r="A20" s="12">
        <v>131</v>
      </c>
      <c r="B20" s="13" t="s">
        <v>11</v>
      </c>
      <c r="C20" s="14"/>
      <c r="D20" s="14"/>
      <c r="E20" s="14">
        <f t="shared" si="0"/>
        <v>0</v>
      </c>
      <c r="F20" s="14"/>
      <c r="G20" s="14"/>
      <c r="H20" s="14">
        <f t="shared" si="1"/>
        <v>0</v>
      </c>
      <c r="I20" s="14"/>
      <c r="J20" s="14"/>
      <c r="K20" s="14"/>
      <c r="L20" s="14"/>
      <c r="M20" s="14"/>
      <c r="N20" s="14"/>
      <c r="O20" s="14"/>
      <c r="P20" s="14"/>
      <c r="Q20" s="14">
        <f t="shared" si="2"/>
        <v>0</v>
      </c>
      <c r="R20" s="14">
        <f t="shared" si="3"/>
        <v>0</v>
      </c>
      <c r="S20" s="14">
        <f t="shared" si="4"/>
        <v>0</v>
      </c>
      <c r="T20" s="14">
        <f t="shared" si="5"/>
        <v>0</v>
      </c>
      <c r="V20" s="101"/>
      <c r="W20" s="101"/>
      <c r="X20" s="116"/>
      <c r="Y20" s="101"/>
      <c r="Z20" s="101"/>
      <c r="AA20" s="101"/>
      <c r="AB20" s="101"/>
      <c r="AC20" s="101"/>
      <c r="AD20" s="101"/>
      <c r="AE20" s="101"/>
      <c r="AF20" s="101"/>
      <c r="AG20" s="101"/>
      <c r="AH20" s="101"/>
      <c r="AI20" s="101"/>
      <c r="AJ20" s="110"/>
      <c r="AK20" s="110"/>
      <c r="AL20" s="110"/>
      <c r="AM20" s="110"/>
      <c r="AN20" s="109"/>
    </row>
    <row r="21" spans="1:40" s="13" customFormat="1" ht="15.75">
      <c r="A21" s="12">
        <v>155</v>
      </c>
      <c r="B21" s="13" t="s">
        <v>12</v>
      </c>
      <c r="C21" s="14"/>
      <c r="D21" s="14"/>
      <c r="E21" s="14">
        <f t="shared" si="0"/>
        <v>0</v>
      </c>
      <c r="F21" s="14"/>
      <c r="G21" s="14"/>
      <c r="H21" s="14">
        <f t="shared" si="1"/>
        <v>0</v>
      </c>
      <c r="I21" s="14"/>
      <c r="J21" s="14"/>
      <c r="K21" s="14"/>
      <c r="L21" s="14"/>
      <c r="M21" s="14"/>
      <c r="N21" s="14"/>
      <c r="O21" s="14"/>
      <c r="P21" s="14"/>
      <c r="Q21" s="14">
        <f t="shared" si="2"/>
        <v>0</v>
      </c>
      <c r="R21" s="14">
        <f t="shared" si="3"/>
        <v>0</v>
      </c>
      <c r="S21" s="14">
        <f t="shared" si="4"/>
        <v>0</v>
      </c>
      <c r="T21" s="14">
        <f t="shared" si="5"/>
        <v>0</v>
      </c>
      <c r="V21" s="101"/>
      <c r="W21" s="101"/>
      <c r="X21" s="116"/>
      <c r="Y21" s="101"/>
      <c r="Z21" s="101"/>
      <c r="AA21" s="101"/>
      <c r="AB21" s="101"/>
      <c r="AC21" s="101"/>
      <c r="AD21" s="101"/>
      <c r="AE21" s="101"/>
      <c r="AF21" s="101"/>
      <c r="AG21" s="101"/>
      <c r="AH21" s="101"/>
      <c r="AI21" s="101"/>
      <c r="AJ21" s="110"/>
      <c r="AK21" s="110"/>
      <c r="AL21" s="110"/>
      <c r="AM21" s="110"/>
      <c r="AN21" s="109"/>
    </row>
    <row r="22" spans="1:40" s="13" customFormat="1" ht="15.75">
      <c r="A22" s="12">
        <v>157</v>
      </c>
      <c r="B22" s="13" t="s">
        <v>13</v>
      </c>
      <c r="C22" s="14"/>
      <c r="D22" s="14"/>
      <c r="E22" s="14">
        <f t="shared" si="0"/>
        <v>0</v>
      </c>
      <c r="F22" s="14"/>
      <c r="G22" s="14"/>
      <c r="H22" s="14">
        <f t="shared" si="1"/>
        <v>0</v>
      </c>
      <c r="I22" s="14"/>
      <c r="J22" s="14"/>
      <c r="K22" s="14"/>
      <c r="L22" s="14"/>
      <c r="M22" s="14"/>
      <c r="N22" s="14"/>
      <c r="O22" s="14"/>
      <c r="P22" s="14"/>
      <c r="Q22" s="14">
        <f t="shared" si="2"/>
        <v>0</v>
      </c>
      <c r="R22" s="14">
        <f t="shared" si="3"/>
        <v>0</v>
      </c>
      <c r="S22" s="14">
        <f t="shared" si="4"/>
        <v>0</v>
      </c>
      <c r="T22" s="14">
        <f t="shared" si="5"/>
        <v>0</v>
      </c>
      <c r="V22" s="101"/>
      <c r="W22" s="101"/>
      <c r="X22" s="116"/>
      <c r="Y22" s="101"/>
      <c r="Z22" s="101"/>
      <c r="AA22" s="101"/>
      <c r="AB22" s="101"/>
      <c r="AC22" s="101"/>
      <c r="AD22" s="101"/>
      <c r="AE22" s="101"/>
      <c r="AF22" s="101"/>
      <c r="AG22" s="101"/>
      <c r="AH22" s="101"/>
      <c r="AI22" s="101"/>
      <c r="AJ22" s="110"/>
      <c r="AK22" s="110"/>
      <c r="AL22" s="110"/>
      <c r="AM22" s="110"/>
      <c r="AN22" s="109"/>
    </row>
    <row r="23" spans="1:40" s="13" customFormat="1" ht="15.75">
      <c r="A23" s="12">
        <v>159</v>
      </c>
      <c r="B23" s="13" t="s">
        <v>14</v>
      </c>
      <c r="C23" s="14"/>
      <c r="D23" s="14"/>
      <c r="E23" s="14">
        <f t="shared" si="0"/>
        <v>0</v>
      </c>
      <c r="F23" s="14"/>
      <c r="G23" s="14"/>
      <c r="H23" s="14">
        <f t="shared" si="1"/>
        <v>0</v>
      </c>
      <c r="I23" s="14"/>
      <c r="J23" s="14"/>
      <c r="K23" s="14"/>
      <c r="L23" s="14"/>
      <c r="M23" s="14"/>
      <c r="N23" s="14"/>
      <c r="O23" s="14"/>
      <c r="P23" s="14"/>
      <c r="Q23" s="14">
        <f t="shared" si="2"/>
        <v>0</v>
      </c>
      <c r="R23" s="14">
        <f t="shared" si="3"/>
        <v>0</v>
      </c>
      <c r="S23" s="14">
        <f t="shared" si="4"/>
        <v>0</v>
      </c>
      <c r="T23" s="14">
        <f t="shared" si="5"/>
        <v>0</v>
      </c>
      <c r="V23" s="101"/>
      <c r="W23" s="101"/>
      <c r="X23" s="116"/>
      <c r="Y23" s="101"/>
      <c r="Z23" s="101"/>
      <c r="AA23" s="101"/>
      <c r="AB23" s="101"/>
      <c r="AC23" s="101"/>
      <c r="AD23" s="101"/>
      <c r="AE23" s="101"/>
      <c r="AF23" s="101"/>
      <c r="AG23" s="101"/>
      <c r="AH23" s="101"/>
      <c r="AI23" s="101"/>
      <c r="AJ23" s="110"/>
      <c r="AK23" s="110"/>
      <c r="AL23" s="110"/>
      <c r="AM23" s="110"/>
      <c r="AN23" s="109"/>
    </row>
    <row r="24" spans="1:40" s="13" customFormat="1" ht="15.75">
      <c r="A24" s="12">
        <v>164</v>
      </c>
      <c r="B24" s="13" t="s">
        <v>15</v>
      </c>
      <c r="C24" s="14"/>
      <c r="D24" s="14"/>
      <c r="E24" s="14">
        <f t="shared" si="0"/>
        <v>0</v>
      </c>
      <c r="F24" s="14"/>
      <c r="G24" s="14"/>
      <c r="H24" s="14">
        <f t="shared" si="1"/>
        <v>0</v>
      </c>
      <c r="I24" s="14"/>
      <c r="J24" s="14"/>
      <c r="K24" s="14"/>
      <c r="L24" s="14"/>
      <c r="M24" s="14"/>
      <c r="N24" s="14"/>
      <c r="O24" s="14"/>
      <c r="P24" s="14"/>
      <c r="Q24" s="14">
        <f t="shared" si="2"/>
        <v>0</v>
      </c>
      <c r="R24" s="14">
        <f t="shared" si="3"/>
        <v>0</v>
      </c>
      <c r="S24" s="14">
        <f t="shared" si="4"/>
        <v>0</v>
      </c>
      <c r="T24" s="14">
        <f t="shared" si="5"/>
        <v>0</v>
      </c>
      <c r="V24" s="101"/>
      <c r="W24" s="101"/>
      <c r="X24" s="116"/>
      <c r="Y24" s="101"/>
      <c r="Z24" s="101"/>
      <c r="AA24" s="101"/>
      <c r="AB24" s="101"/>
      <c r="AC24" s="101"/>
      <c r="AD24" s="101"/>
      <c r="AE24" s="101"/>
      <c r="AF24" s="101"/>
      <c r="AG24" s="101"/>
      <c r="AH24" s="101"/>
      <c r="AI24" s="101"/>
      <c r="AJ24" s="110"/>
      <c r="AK24" s="110"/>
      <c r="AL24" s="110"/>
      <c r="AM24" s="110"/>
      <c r="AN24" s="109"/>
    </row>
    <row r="25" spans="1:40" s="13" customFormat="1" ht="15.75">
      <c r="A25" s="12">
        <v>168</v>
      </c>
      <c r="B25" s="13" t="s">
        <v>16</v>
      </c>
      <c r="C25" s="14"/>
      <c r="D25" s="14"/>
      <c r="E25" s="14">
        <f t="shared" si="0"/>
        <v>0</v>
      </c>
      <c r="F25" s="14"/>
      <c r="G25" s="14"/>
      <c r="H25" s="14">
        <f t="shared" si="1"/>
        <v>0</v>
      </c>
      <c r="I25" s="14"/>
      <c r="J25" s="14"/>
      <c r="K25" s="14"/>
      <c r="L25" s="14"/>
      <c r="M25" s="14"/>
      <c r="N25" s="14"/>
      <c r="O25" s="14"/>
      <c r="P25" s="14"/>
      <c r="Q25" s="14">
        <f t="shared" si="2"/>
        <v>0</v>
      </c>
      <c r="R25" s="14">
        <f t="shared" si="3"/>
        <v>0</v>
      </c>
      <c r="S25" s="14">
        <f t="shared" si="4"/>
        <v>0</v>
      </c>
      <c r="T25" s="14">
        <f t="shared" si="5"/>
        <v>0</v>
      </c>
      <c r="V25" s="101"/>
      <c r="W25" s="101"/>
      <c r="X25" s="116"/>
      <c r="Y25" s="101"/>
      <c r="Z25" s="101"/>
      <c r="AA25" s="101"/>
      <c r="AB25" s="101"/>
      <c r="AC25" s="101"/>
      <c r="AD25" s="101"/>
      <c r="AE25" s="101"/>
      <c r="AF25" s="101"/>
      <c r="AG25" s="101"/>
      <c r="AH25" s="101"/>
      <c r="AI25" s="101"/>
      <c r="AJ25" s="110"/>
      <c r="AK25" s="110"/>
      <c r="AL25" s="110"/>
      <c r="AM25" s="110"/>
      <c r="AN25" s="109"/>
    </row>
    <row r="26" spans="1:40" s="13" customFormat="1" ht="15.75">
      <c r="A26" s="12">
        <v>178</v>
      </c>
      <c r="B26" s="13" t="s">
        <v>17</v>
      </c>
      <c r="C26" s="14"/>
      <c r="D26" s="14"/>
      <c r="E26" s="14">
        <f t="shared" si="0"/>
        <v>0</v>
      </c>
      <c r="F26" s="14"/>
      <c r="G26" s="14"/>
      <c r="H26" s="14">
        <f t="shared" si="1"/>
        <v>0</v>
      </c>
      <c r="I26" s="14"/>
      <c r="J26" s="14"/>
      <c r="K26" s="14"/>
      <c r="L26" s="14"/>
      <c r="M26" s="14"/>
      <c r="N26" s="14"/>
      <c r="O26" s="14"/>
      <c r="P26" s="14"/>
      <c r="Q26" s="14">
        <f t="shared" si="2"/>
        <v>0</v>
      </c>
      <c r="R26" s="14">
        <f t="shared" si="3"/>
        <v>0</v>
      </c>
      <c r="S26" s="14">
        <f t="shared" si="4"/>
        <v>0</v>
      </c>
      <c r="T26" s="14">
        <f t="shared" si="5"/>
        <v>0</v>
      </c>
      <c r="V26" s="101"/>
      <c r="W26" s="101"/>
      <c r="X26" s="116"/>
      <c r="Y26" s="101"/>
      <c r="Z26" s="101"/>
      <c r="AA26" s="101"/>
      <c r="AB26" s="101"/>
      <c r="AC26" s="101"/>
      <c r="AD26" s="101"/>
      <c r="AE26" s="101"/>
      <c r="AF26" s="101"/>
      <c r="AG26" s="101"/>
      <c r="AH26" s="101"/>
      <c r="AI26" s="101"/>
      <c r="AJ26" s="110"/>
      <c r="AK26" s="110"/>
      <c r="AL26" s="110"/>
      <c r="AM26" s="110"/>
      <c r="AN26" s="109"/>
    </row>
    <row r="27" spans="1:40" s="13" customFormat="1" ht="15.75">
      <c r="A27" s="12">
        <v>198</v>
      </c>
      <c r="B27" s="13" t="s">
        <v>18</v>
      </c>
      <c r="C27" s="14"/>
      <c r="D27" s="14"/>
      <c r="E27" s="14">
        <f t="shared" si="0"/>
        <v>0</v>
      </c>
      <c r="F27" s="14"/>
      <c r="G27" s="14"/>
      <c r="H27" s="14">
        <f t="shared" si="1"/>
        <v>0</v>
      </c>
      <c r="I27" s="14"/>
      <c r="J27" s="14"/>
      <c r="K27" s="14"/>
      <c r="L27" s="14"/>
      <c r="M27" s="14"/>
      <c r="N27" s="14"/>
      <c r="O27" s="14"/>
      <c r="P27" s="14"/>
      <c r="Q27" s="14">
        <f t="shared" si="2"/>
        <v>0</v>
      </c>
      <c r="R27" s="14">
        <f t="shared" si="3"/>
        <v>0</v>
      </c>
      <c r="S27" s="14">
        <f t="shared" si="4"/>
        <v>0</v>
      </c>
      <c r="T27" s="14">
        <f t="shared" si="5"/>
        <v>0</v>
      </c>
      <c r="V27" s="101"/>
      <c r="W27" s="101"/>
      <c r="X27" s="116"/>
      <c r="Y27" s="101"/>
      <c r="Z27" s="101"/>
      <c r="AA27" s="101"/>
      <c r="AB27" s="101"/>
      <c r="AC27" s="101"/>
      <c r="AD27" s="101"/>
      <c r="AE27" s="101"/>
      <c r="AF27" s="101"/>
      <c r="AG27" s="101"/>
      <c r="AH27" s="101"/>
      <c r="AI27" s="101"/>
      <c r="AJ27" s="110"/>
      <c r="AK27" s="110"/>
      <c r="AL27" s="110"/>
      <c r="AM27" s="110"/>
      <c r="AN27" s="109"/>
    </row>
    <row r="28" spans="1:40" s="13" customFormat="1" ht="15.75">
      <c r="A28" s="12">
        <v>199</v>
      </c>
      <c r="B28" s="13" t="s">
        <v>19</v>
      </c>
      <c r="C28" s="14"/>
      <c r="D28" s="14"/>
      <c r="E28" s="14">
        <f t="shared" si="0"/>
        <v>0</v>
      </c>
      <c r="F28" s="14"/>
      <c r="G28" s="14"/>
      <c r="H28" s="14">
        <f t="shared" si="1"/>
        <v>0</v>
      </c>
      <c r="I28" s="14"/>
      <c r="J28" s="14"/>
      <c r="K28" s="14"/>
      <c r="L28" s="14"/>
      <c r="M28" s="14"/>
      <c r="N28" s="14"/>
      <c r="O28" s="14"/>
      <c r="P28" s="14"/>
      <c r="Q28" s="14">
        <f t="shared" si="2"/>
        <v>0</v>
      </c>
      <c r="R28" s="14">
        <f t="shared" si="3"/>
        <v>0</v>
      </c>
      <c r="S28" s="14">
        <f t="shared" si="4"/>
        <v>0</v>
      </c>
      <c r="T28" s="14">
        <f t="shared" si="5"/>
        <v>0</v>
      </c>
      <c r="V28" s="101"/>
      <c r="W28" s="101"/>
      <c r="X28" s="116"/>
      <c r="Y28" s="101"/>
      <c r="Z28" s="101"/>
      <c r="AA28" s="101"/>
      <c r="AB28" s="101"/>
      <c r="AC28" s="101"/>
      <c r="AD28" s="101"/>
      <c r="AE28" s="101"/>
      <c r="AF28" s="101"/>
      <c r="AG28" s="101"/>
      <c r="AH28" s="101"/>
      <c r="AI28" s="101"/>
      <c r="AJ28" s="110"/>
      <c r="AK28" s="110"/>
      <c r="AL28" s="110"/>
      <c r="AM28" s="110"/>
      <c r="AN28" s="109"/>
    </row>
    <row r="29" spans="1:40" s="13" customFormat="1" ht="15.75">
      <c r="A29" s="12">
        <v>207</v>
      </c>
      <c r="B29" s="13" t="s">
        <v>20</v>
      </c>
      <c r="C29" s="14"/>
      <c r="D29" s="14"/>
      <c r="E29" s="14">
        <f t="shared" si="0"/>
        <v>0</v>
      </c>
      <c r="F29" s="14"/>
      <c r="G29" s="14"/>
      <c r="H29" s="14">
        <f t="shared" si="1"/>
        <v>0</v>
      </c>
      <c r="I29" s="14"/>
      <c r="J29" s="14"/>
      <c r="K29" s="14"/>
      <c r="L29" s="14"/>
      <c r="M29" s="14"/>
      <c r="N29" s="14"/>
      <c r="O29" s="14"/>
      <c r="P29" s="14"/>
      <c r="Q29" s="14">
        <f t="shared" si="2"/>
        <v>0</v>
      </c>
      <c r="R29" s="14">
        <f t="shared" si="3"/>
        <v>0</v>
      </c>
      <c r="S29" s="14">
        <f t="shared" si="4"/>
        <v>0</v>
      </c>
      <c r="T29" s="14">
        <f t="shared" si="5"/>
        <v>0</v>
      </c>
      <c r="V29" s="101"/>
      <c r="W29" s="101"/>
      <c r="X29" s="116"/>
      <c r="Y29" s="101"/>
      <c r="Z29" s="101"/>
      <c r="AA29" s="101"/>
      <c r="AB29" s="101"/>
      <c r="AC29" s="101"/>
      <c r="AD29" s="101"/>
      <c r="AE29" s="101"/>
      <c r="AF29" s="101"/>
      <c r="AG29" s="101"/>
      <c r="AH29" s="101"/>
      <c r="AI29" s="101"/>
      <c r="AJ29" s="110"/>
      <c r="AK29" s="110"/>
      <c r="AL29" s="110"/>
      <c r="AM29" s="110"/>
      <c r="AN29" s="109"/>
    </row>
    <row r="30" spans="1:40" s="13" customFormat="1" ht="15.75">
      <c r="A30" s="12">
        <v>246</v>
      </c>
      <c r="B30" s="13" t="s">
        <v>21</v>
      </c>
      <c r="C30" s="14"/>
      <c r="D30" s="14"/>
      <c r="E30" s="14">
        <f t="shared" si="0"/>
        <v>0</v>
      </c>
      <c r="F30" s="14"/>
      <c r="G30" s="14"/>
      <c r="H30" s="14">
        <f t="shared" si="1"/>
        <v>0</v>
      </c>
      <c r="I30" s="14"/>
      <c r="J30" s="14"/>
      <c r="K30" s="14"/>
      <c r="L30" s="14"/>
      <c r="M30" s="14"/>
      <c r="N30" s="14"/>
      <c r="O30" s="14"/>
      <c r="P30" s="14"/>
      <c r="Q30" s="14">
        <f t="shared" si="2"/>
        <v>0</v>
      </c>
      <c r="R30" s="14">
        <f t="shared" si="3"/>
        <v>0</v>
      </c>
      <c r="S30" s="14">
        <f t="shared" si="4"/>
        <v>0</v>
      </c>
      <c r="T30" s="14">
        <f t="shared" si="5"/>
        <v>0</v>
      </c>
      <c r="V30" s="101"/>
      <c r="W30" s="101"/>
      <c r="X30" s="116"/>
      <c r="Y30" s="101"/>
      <c r="Z30" s="101"/>
      <c r="AA30" s="101"/>
      <c r="AB30" s="101"/>
      <c r="AC30" s="101"/>
      <c r="AD30" s="101"/>
      <c r="AE30" s="101"/>
      <c r="AF30" s="101"/>
      <c r="AG30" s="101"/>
      <c r="AH30" s="101"/>
      <c r="AI30" s="101"/>
      <c r="AJ30" s="110"/>
      <c r="AK30" s="110"/>
      <c r="AL30" s="110"/>
      <c r="AM30" s="110"/>
      <c r="AN30" s="109"/>
    </row>
    <row r="31" spans="1:40" s="13" customFormat="1" ht="15.75">
      <c r="A31" s="12">
        <v>264</v>
      </c>
      <c r="B31" s="13" t="s">
        <v>22</v>
      </c>
      <c r="C31" s="14"/>
      <c r="D31" s="14"/>
      <c r="E31" s="14">
        <f t="shared" si="0"/>
        <v>0</v>
      </c>
      <c r="F31" s="14"/>
      <c r="G31" s="14"/>
      <c r="H31" s="14">
        <f t="shared" si="1"/>
        <v>0</v>
      </c>
      <c r="I31" s="14"/>
      <c r="J31" s="14"/>
      <c r="K31" s="14"/>
      <c r="L31" s="14"/>
      <c r="M31" s="14"/>
      <c r="N31" s="14"/>
      <c r="O31" s="14"/>
      <c r="P31" s="14"/>
      <c r="Q31" s="14">
        <f t="shared" si="2"/>
        <v>0</v>
      </c>
      <c r="R31" s="14">
        <f t="shared" si="3"/>
        <v>0</v>
      </c>
      <c r="S31" s="14">
        <f t="shared" si="4"/>
        <v>0</v>
      </c>
      <c r="T31" s="14">
        <f t="shared" si="5"/>
        <v>0</v>
      </c>
      <c r="V31" s="101"/>
      <c r="W31" s="101"/>
      <c r="X31" s="116"/>
      <c r="Y31" s="101"/>
      <c r="Z31" s="101"/>
      <c r="AA31" s="101"/>
      <c r="AB31" s="101"/>
      <c r="AC31" s="101"/>
      <c r="AD31" s="101"/>
      <c r="AE31" s="101"/>
      <c r="AF31" s="101"/>
      <c r="AG31" s="101"/>
      <c r="AH31" s="101"/>
      <c r="AI31" s="101"/>
      <c r="AJ31" s="110"/>
      <c r="AK31" s="110"/>
      <c r="AL31" s="110"/>
      <c r="AM31" s="110"/>
      <c r="AN31" s="109"/>
    </row>
    <row r="32" spans="1:40" s="13" customFormat="1" ht="15.75">
      <c r="A32" s="12">
        <v>266</v>
      </c>
      <c r="B32" s="13" t="s">
        <v>23</v>
      </c>
      <c r="C32" s="14"/>
      <c r="D32" s="14"/>
      <c r="E32" s="14">
        <f t="shared" si="0"/>
        <v>0</v>
      </c>
      <c r="F32" s="14"/>
      <c r="G32" s="14"/>
      <c r="H32" s="14">
        <f t="shared" si="1"/>
        <v>0</v>
      </c>
      <c r="I32" s="14"/>
      <c r="J32" s="14"/>
      <c r="K32" s="14"/>
      <c r="L32" s="14"/>
      <c r="M32" s="14"/>
      <c r="N32" s="14"/>
      <c r="O32" s="14"/>
      <c r="P32" s="14"/>
      <c r="Q32" s="14">
        <f t="shared" si="2"/>
        <v>0</v>
      </c>
      <c r="R32" s="14">
        <f t="shared" si="3"/>
        <v>0</v>
      </c>
      <c r="S32" s="14">
        <f t="shared" si="4"/>
        <v>0</v>
      </c>
      <c r="T32" s="14">
        <f t="shared" si="5"/>
        <v>0</v>
      </c>
      <c r="V32" s="101"/>
      <c r="W32" s="101"/>
      <c r="X32" s="116"/>
      <c r="Y32" s="101"/>
      <c r="Z32" s="101"/>
      <c r="AA32" s="101"/>
      <c r="AB32" s="101"/>
      <c r="AC32" s="101"/>
      <c r="AD32" s="101"/>
      <c r="AE32" s="101"/>
      <c r="AF32" s="101"/>
      <c r="AG32" s="101"/>
      <c r="AH32" s="101"/>
      <c r="AI32" s="101"/>
      <c r="AJ32" s="110"/>
      <c r="AK32" s="110"/>
      <c r="AL32" s="110"/>
      <c r="AM32" s="110"/>
      <c r="AN32" s="109"/>
    </row>
    <row r="33" spans="1:40" s="13" customFormat="1" ht="15.75">
      <c r="A33" s="12">
        <v>269</v>
      </c>
      <c r="B33" s="13" t="s">
        <v>24</v>
      </c>
      <c r="C33" s="14"/>
      <c r="D33" s="14"/>
      <c r="E33" s="14">
        <f t="shared" si="0"/>
        <v>0</v>
      </c>
      <c r="F33" s="14"/>
      <c r="G33" s="14"/>
      <c r="H33" s="14">
        <f t="shared" si="1"/>
        <v>0</v>
      </c>
      <c r="I33" s="14"/>
      <c r="J33" s="14"/>
      <c r="K33" s="14"/>
      <c r="L33" s="14"/>
      <c r="M33" s="14"/>
      <c r="N33" s="14"/>
      <c r="O33" s="14"/>
      <c r="P33" s="14"/>
      <c r="Q33" s="14">
        <f t="shared" si="2"/>
        <v>0</v>
      </c>
      <c r="R33" s="14">
        <f t="shared" si="3"/>
        <v>0</v>
      </c>
      <c r="S33" s="14">
        <f t="shared" si="4"/>
        <v>0</v>
      </c>
      <c r="T33" s="14">
        <f t="shared" si="5"/>
        <v>0</v>
      </c>
      <c r="V33" s="101"/>
      <c r="W33" s="101"/>
      <c r="X33" s="116"/>
      <c r="Y33" s="101"/>
      <c r="Z33" s="101"/>
      <c r="AA33" s="101"/>
      <c r="AB33" s="101"/>
      <c r="AC33" s="101"/>
      <c r="AD33" s="101"/>
      <c r="AE33" s="101"/>
      <c r="AF33" s="101"/>
      <c r="AG33" s="101"/>
      <c r="AH33" s="101"/>
      <c r="AI33" s="101"/>
      <c r="AJ33" s="110"/>
      <c r="AN33" s="109"/>
    </row>
    <row r="34" spans="1:40" s="13" customFormat="1" ht="15.75">
      <c r="A34" s="12">
        <v>281</v>
      </c>
      <c r="B34" s="13" t="s">
        <v>25</v>
      </c>
      <c r="C34" s="14"/>
      <c r="D34" s="14"/>
      <c r="E34" s="14">
        <f t="shared" si="0"/>
        <v>0</v>
      </c>
      <c r="F34" s="14"/>
      <c r="G34" s="14"/>
      <c r="H34" s="14">
        <f t="shared" si="1"/>
        <v>0</v>
      </c>
      <c r="I34" s="14"/>
      <c r="J34" s="14"/>
      <c r="K34" s="14"/>
      <c r="L34" s="14"/>
      <c r="M34" s="14"/>
      <c r="N34" s="14"/>
      <c r="O34" s="14"/>
      <c r="P34" s="14"/>
      <c r="Q34" s="14">
        <f t="shared" si="2"/>
        <v>0</v>
      </c>
      <c r="R34" s="14">
        <f t="shared" si="3"/>
        <v>0</v>
      </c>
      <c r="S34" s="14">
        <f t="shared" si="4"/>
        <v>0</v>
      </c>
      <c r="T34" s="14">
        <f t="shared" si="5"/>
        <v>0</v>
      </c>
      <c r="V34" s="101"/>
      <c r="W34" s="101"/>
      <c r="X34" s="116"/>
      <c r="Y34" s="101"/>
      <c r="Z34" s="101"/>
      <c r="AA34" s="101"/>
      <c r="AB34" s="101"/>
      <c r="AC34" s="101"/>
      <c r="AD34" s="101"/>
      <c r="AE34" s="101"/>
      <c r="AF34" s="101"/>
      <c r="AG34" s="101"/>
      <c r="AH34" s="101"/>
      <c r="AI34" s="101"/>
      <c r="AJ34" s="110"/>
      <c r="AN34" s="109"/>
    </row>
    <row r="35" spans="1:40" s="13" customFormat="1" ht="15.75">
      <c r="A35" s="12">
        <v>288</v>
      </c>
      <c r="B35" s="13" t="s">
        <v>26</v>
      </c>
      <c r="C35" s="14"/>
      <c r="D35" s="14"/>
      <c r="E35" s="14">
        <f t="shared" si="0"/>
        <v>0</v>
      </c>
      <c r="F35" s="14"/>
      <c r="G35" s="14"/>
      <c r="H35" s="14">
        <f t="shared" si="1"/>
        <v>0</v>
      </c>
      <c r="I35" s="14"/>
      <c r="J35" s="14"/>
      <c r="K35" s="14"/>
      <c r="L35" s="14"/>
      <c r="M35" s="14"/>
      <c r="N35" s="14"/>
      <c r="O35" s="14"/>
      <c r="P35" s="14"/>
      <c r="Q35" s="14">
        <f t="shared" si="2"/>
        <v>0</v>
      </c>
      <c r="R35" s="14">
        <f t="shared" si="3"/>
        <v>0</v>
      </c>
      <c r="S35" s="14">
        <f t="shared" si="4"/>
        <v>0</v>
      </c>
      <c r="T35" s="14">
        <f t="shared" si="5"/>
        <v>0</v>
      </c>
      <c r="V35" s="101"/>
      <c r="W35" s="101"/>
      <c r="X35" s="116"/>
      <c r="Y35" s="101"/>
      <c r="Z35" s="101"/>
      <c r="AA35" s="101"/>
      <c r="AB35" s="101"/>
      <c r="AC35" s="101"/>
      <c r="AD35" s="101"/>
      <c r="AE35" s="101"/>
      <c r="AF35" s="101"/>
      <c r="AG35" s="101"/>
      <c r="AH35" s="101"/>
      <c r="AI35" s="101"/>
      <c r="AJ35" s="110"/>
      <c r="AK35" s="110"/>
      <c r="AL35" s="110"/>
      <c r="AM35" s="110"/>
      <c r="AN35" s="109"/>
    </row>
    <row r="36" spans="1:40" s="13" customFormat="1" ht="15.75">
      <c r="A36" s="12">
        <v>291</v>
      </c>
      <c r="B36" s="13" t="s">
        <v>27</v>
      </c>
      <c r="C36" s="14"/>
      <c r="D36" s="14"/>
      <c r="E36" s="14">
        <f t="shared" si="0"/>
        <v>0</v>
      </c>
      <c r="F36" s="14"/>
      <c r="G36" s="14"/>
      <c r="H36" s="14">
        <f t="shared" si="1"/>
        <v>0</v>
      </c>
      <c r="I36" s="14"/>
      <c r="J36" s="14"/>
      <c r="K36" s="14"/>
      <c r="L36" s="14"/>
      <c r="M36" s="14"/>
      <c r="N36" s="14"/>
      <c r="O36" s="14"/>
      <c r="P36" s="14"/>
      <c r="Q36" s="14">
        <f t="shared" si="2"/>
        <v>0</v>
      </c>
      <c r="R36" s="14">
        <f t="shared" si="3"/>
        <v>0</v>
      </c>
      <c r="S36" s="14">
        <f t="shared" si="4"/>
        <v>0</v>
      </c>
      <c r="T36" s="14">
        <f t="shared" si="5"/>
        <v>0</v>
      </c>
      <c r="V36" s="101"/>
      <c r="W36" s="101"/>
      <c r="X36" s="116"/>
      <c r="Y36" s="101"/>
      <c r="Z36" s="101"/>
      <c r="AA36" s="101"/>
      <c r="AB36" s="101"/>
      <c r="AC36" s="101"/>
      <c r="AD36" s="101"/>
      <c r="AE36" s="101"/>
      <c r="AF36" s="101"/>
      <c r="AG36" s="101"/>
      <c r="AH36" s="101"/>
      <c r="AI36" s="101"/>
      <c r="AJ36" s="110"/>
      <c r="AK36" s="110"/>
      <c r="AL36" s="110"/>
      <c r="AM36" s="110"/>
      <c r="AN36" s="109"/>
    </row>
    <row r="37" spans="1:40" s="13" customFormat="1" ht="15.75">
      <c r="A37" s="12">
        <v>305</v>
      </c>
      <c r="B37" s="13" t="s">
        <v>28</v>
      </c>
      <c r="C37" s="14"/>
      <c r="D37" s="14"/>
      <c r="E37" s="14">
        <f t="shared" si="0"/>
        <v>0</v>
      </c>
      <c r="F37" s="14"/>
      <c r="G37" s="14"/>
      <c r="H37" s="14">
        <f t="shared" si="1"/>
        <v>0</v>
      </c>
      <c r="I37" s="14"/>
      <c r="J37" s="14"/>
      <c r="K37" s="14"/>
      <c r="L37" s="14"/>
      <c r="M37" s="14"/>
      <c r="N37" s="14"/>
      <c r="O37" s="14"/>
      <c r="P37" s="14"/>
      <c r="Q37" s="14">
        <f t="shared" si="2"/>
        <v>0</v>
      </c>
      <c r="R37" s="14">
        <f t="shared" si="3"/>
        <v>0</v>
      </c>
      <c r="S37" s="14">
        <f t="shared" si="4"/>
        <v>0</v>
      </c>
      <c r="T37" s="14">
        <f t="shared" si="5"/>
        <v>0</v>
      </c>
      <c r="V37" s="101"/>
      <c r="W37" s="101"/>
      <c r="X37" s="116"/>
      <c r="Y37" s="101"/>
      <c r="Z37" s="101"/>
      <c r="AA37" s="101"/>
      <c r="AB37" s="101"/>
      <c r="AC37" s="101"/>
      <c r="AD37" s="101"/>
      <c r="AE37" s="101"/>
      <c r="AF37" s="101"/>
      <c r="AG37" s="101"/>
      <c r="AH37" s="101"/>
      <c r="AI37" s="101"/>
      <c r="AJ37" s="110"/>
      <c r="AK37" s="110"/>
      <c r="AL37" s="110"/>
      <c r="AM37" s="110"/>
      <c r="AN37" s="109"/>
    </row>
    <row r="38" spans="1:40" s="13" customFormat="1" ht="15.75">
      <c r="A38" s="12">
        <v>307</v>
      </c>
      <c r="B38" s="13" t="s">
        <v>29</v>
      </c>
      <c r="C38" s="14"/>
      <c r="D38" s="14"/>
      <c r="E38" s="14">
        <f t="shared" si="0"/>
        <v>0</v>
      </c>
      <c r="F38" s="14"/>
      <c r="G38" s="14"/>
      <c r="H38" s="14">
        <f t="shared" si="1"/>
        <v>0</v>
      </c>
      <c r="I38" s="14"/>
      <c r="J38" s="14"/>
      <c r="K38" s="14"/>
      <c r="L38" s="14"/>
      <c r="M38" s="14"/>
      <c r="N38" s="14"/>
      <c r="O38" s="14"/>
      <c r="P38" s="14"/>
      <c r="Q38" s="14">
        <f t="shared" si="2"/>
        <v>0</v>
      </c>
      <c r="R38" s="14">
        <f t="shared" si="3"/>
        <v>0</v>
      </c>
      <c r="S38" s="14">
        <f t="shared" si="4"/>
        <v>0</v>
      </c>
      <c r="T38" s="14">
        <f t="shared" si="5"/>
        <v>0</v>
      </c>
      <c r="V38" s="101"/>
      <c r="W38" s="101"/>
      <c r="X38" s="116"/>
      <c r="Y38" s="101"/>
      <c r="Z38" s="101"/>
      <c r="AA38" s="101"/>
      <c r="AB38" s="101"/>
      <c r="AC38" s="101"/>
      <c r="AD38" s="101"/>
      <c r="AE38" s="101"/>
      <c r="AF38" s="101"/>
      <c r="AG38" s="101"/>
      <c r="AH38" s="101"/>
      <c r="AI38" s="101"/>
      <c r="AJ38" s="110"/>
      <c r="AK38" s="110"/>
      <c r="AL38" s="110"/>
      <c r="AM38" s="110"/>
      <c r="AN38" s="109"/>
    </row>
    <row r="39" spans="1:40" s="13" customFormat="1" ht="15.75">
      <c r="A39" s="12">
        <v>315</v>
      </c>
      <c r="B39" s="13" t="s">
        <v>30</v>
      </c>
      <c r="C39" s="14"/>
      <c r="D39" s="14"/>
      <c r="E39" s="14">
        <f t="shared" si="0"/>
        <v>0</v>
      </c>
      <c r="F39" s="14"/>
      <c r="G39" s="14"/>
      <c r="H39" s="14">
        <f t="shared" si="1"/>
        <v>0</v>
      </c>
      <c r="I39" s="14"/>
      <c r="J39" s="14"/>
      <c r="K39" s="14"/>
      <c r="L39" s="14"/>
      <c r="M39" s="14"/>
      <c r="N39" s="14"/>
      <c r="O39" s="14"/>
      <c r="P39" s="14"/>
      <c r="Q39" s="14">
        <f t="shared" si="2"/>
        <v>0</v>
      </c>
      <c r="R39" s="14">
        <f t="shared" si="3"/>
        <v>0</v>
      </c>
      <c r="S39" s="14">
        <f t="shared" si="4"/>
        <v>0</v>
      </c>
      <c r="T39" s="14">
        <f t="shared" si="5"/>
        <v>0</v>
      </c>
      <c r="V39" s="101"/>
      <c r="W39" s="101"/>
      <c r="X39" s="116"/>
      <c r="Y39" s="101"/>
      <c r="Z39" s="101"/>
      <c r="AA39" s="101"/>
      <c r="AB39" s="101"/>
      <c r="AC39" s="101"/>
      <c r="AD39" s="101"/>
      <c r="AE39" s="101"/>
      <c r="AF39" s="101"/>
      <c r="AG39" s="101"/>
      <c r="AH39" s="101"/>
      <c r="AI39" s="101"/>
      <c r="AJ39" s="110"/>
      <c r="AK39" s="110"/>
      <c r="AL39" s="110"/>
      <c r="AM39" s="110"/>
      <c r="AN39" s="109"/>
    </row>
    <row r="40" spans="1:40" s="13" customFormat="1" ht="15.75">
      <c r="A40" s="12">
        <v>317</v>
      </c>
      <c r="B40" s="13" t="s">
        <v>31</v>
      </c>
      <c r="C40" s="14"/>
      <c r="D40" s="14"/>
      <c r="E40" s="14">
        <f t="shared" si="0"/>
        <v>0</v>
      </c>
      <c r="F40" s="14"/>
      <c r="G40" s="14"/>
      <c r="H40" s="14">
        <f t="shared" si="1"/>
        <v>0</v>
      </c>
      <c r="I40" s="14"/>
      <c r="J40" s="14"/>
      <c r="K40" s="14"/>
      <c r="L40" s="14"/>
      <c r="M40" s="14"/>
      <c r="N40" s="14"/>
      <c r="O40" s="14"/>
      <c r="P40" s="14"/>
      <c r="Q40" s="14">
        <f t="shared" si="2"/>
        <v>0</v>
      </c>
      <c r="R40" s="14">
        <f t="shared" si="3"/>
        <v>0</v>
      </c>
      <c r="S40" s="14">
        <f t="shared" si="4"/>
        <v>0</v>
      </c>
      <c r="T40" s="14">
        <f t="shared" si="5"/>
        <v>0</v>
      </c>
      <c r="V40" s="101"/>
      <c r="W40" s="101"/>
      <c r="X40" s="116"/>
      <c r="Y40" s="101"/>
      <c r="Z40" s="101"/>
      <c r="AA40" s="101"/>
      <c r="AB40" s="101"/>
      <c r="AC40" s="101"/>
      <c r="AD40" s="101"/>
      <c r="AE40" s="101"/>
      <c r="AF40" s="101"/>
      <c r="AG40" s="101"/>
      <c r="AH40" s="101"/>
      <c r="AI40" s="101"/>
      <c r="AJ40" s="110"/>
      <c r="AK40" s="110"/>
      <c r="AL40" s="110"/>
      <c r="AM40" s="110"/>
      <c r="AN40" s="109"/>
    </row>
    <row r="41" spans="1:40" s="13" customFormat="1" ht="15.75">
      <c r="A41" s="12">
        <v>330</v>
      </c>
      <c r="B41" s="13" t="s">
        <v>32</v>
      </c>
      <c r="C41" s="14"/>
      <c r="D41" s="14"/>
      <c r="E41" s="14">
        <f t="shared" si="0"/>
        <v>0</v>
      </c>
      <c r="F41" s="14"/>
      <c r="G41" s="14"/>
      <c r="H41" s="14">
        <f t="shared" si="1"/>
        <v>0</v>
      </c>
      <c r="I41" s="14"/>
      <c r="J41" s="14"/>
      <c r="K41" s="14"/>
      <c r="L41" s="14"/>
      <c r="M41" s="14"/>
      <c r="N41" s="14"/>
      <c r="O41" s="14"/>
      <c r="P41" s="14"/>
      <c r="Q41" s="14">
        <f t="shared" si="2"/>
        <v>0</v>
      </c>
      <c r="R41" s="14">
        <f t="shared" si="3"/>
        <v>0</v>
      </c>
      <c r="S41" s="14">
        <f t="shared" si="4"/>
        <v>0</v>
      </c>
      <c r="T41" s="14">
        <f t="shared" si="5"/>
        <v>0</v>
      </c>
      <c r="V41" s="101"/>
      <c r="W41" s="101"/>
      <c r="X41" s="116"/>
      <c r="Y41" s="101"/>
      <c r="Z41" s="101"/>
      <c r="AA41" s="101"/>
      <c r="AB41" s="101"/>
      <c r="AC41" s="101"/>
      <c r="AD41" s="101"/>
      <c r="AE41" s="101"/>
      <c r="AF41" s="101"/>
      <c r="AG41" s="101"/>
      <c r="AH41" s="101"/>
      <c r="AI41" s="101"/>
      <c r="AJ41" s="110"/>
      <c r="AK41" s="110"/>
      <c r="AL41" s="110"/>
      <c r="AM41" s="110"/>
      <c r="AN41" s="109"/>
    </row>
    <row r="42" spans="1:40" s="13" customFormat="1" ht="15.75">
      <c r="A42" s="12">
        <v>335</v>
      </c>
      <c r="B42" s="13" t="s">
        <v>33</v>
      </c>
      <c r="C42" s="14"/>
      <c r="D42" s="14"/>
      <c r="E42" s="14">
        <f t="shared" si="0"/>
        <v>0</v>
      </c>
      <c r="F42" s="14"/>
      <c r="G42" s="14"/>
      <c r="H42" s="14">
        <f t="shared" si="1"/>
        <v>0</v>
      </c>
      <c r="I42" s="14"/>
      <c r="J42" s="14"/>
      <c r="K42" s="14"/>
      <c r="L42" s="14"/>
      <c r="M42" s="14"/>
      <c r="N42" s="14"/>
      <c r="O42" s="14"/>
      <c r="P42" s="14"/>
      <c r="Q42" s="14">
        <f t="shared" si="2"/>
        <v>0</v>
      </c>
      <c r="R42" s="14">
        <f t="shared" si="3"/>
        <v>0</v>
      </c>
      <c r="S42" s="14">
        <f t="shared" si="4"/>
        <v>0</v>
      </c>
      <c r="T42" s="14">
        <f t="shared" si="5"/>
        <v>0</v>
      </c>
      <c r="V42" s="101"/>
      <c r="W42" s="101"/>
      <c r="X42" s="116"/>
      <c r="Y42" s="101"/>
      <c r="Z42" s="101"/>
      <c r="AA42" s="101"/>
      <c r="AB42" s="101"/>
      <c r="AC42" s="101"/>
      <c r="AD42" s="101"/>
      <c r="AE42" s="101"/>
      <c r="AF42" s="101"/>
      <c r="AG42" s="101"/>
      <c r="AH42" s="101"/>
      <c r="AI42" s="101"/>
      <c r="AJ42" s="110"/>
      <c r="AK42" s="110"/>
      <c r="AL42" s="110"/>
      <c r="AM42" s="110"/>
      <c r="AN42" s="109"/>
    </row>
    <row r="43" spans="1:40" s="13" customFormat="1" ht="15.75">
      <c r="A43" s="12">
        <v>640</v>
      </c>
      <c r="B43" s="13" t="s">
        <v>34</v>
      </c>
      <c r="C43" s="14"/>
      <c r="D43" s="14"/>
      <c r="E43" s="14">
        <f t="shared" si="0"/>
        <v>0</v>
      </c>
      <c r="F43" s="14"/>
      <c r="G43" s="14"/>
      <c r="H43" s="14">
        <f t="shared" si="1"/>
        <v>0</v>
      </c>
      <c r="I43" s="14"/>
      <c r="J43" s="14"/>
      <c r="K43" s="14"/>
      <c r="L43" s="14"/>
      <c r="M43" s="14"/>
      <c r="N43" s="14"/>
      <c r="O43" s="14"/>
      <c r="P43" s="14"/>
      <c r="Q43" s="14">
        <f t="shared" si="2"/>
        <v>0</v>
      </c>
      <c r="R43" s="14">
        <f t="shared" si="3"/>
        <v>0</v>
      </c>
      <c r="S43" s="14">
        <f t="shared" si="4"/>
        <v>0</v>
      </c>
      <c r="T43" s="14">
        <f t="shared" si="5"/>
        <v>0</v>
      </c>
      <c r="V43" s="101"/>
      <c r="W43" s="101"/>
      <c r="X43" s="116"/>
      <c r="Y43" s="101"/>
      <c r="Z43" s="101"/>
      <c r="AA43" s="101"/>
      <c r="AB43" s="101"/>
      <c r="AC43" s="101"/>
      <c r="AD43" s="101"/>
      <c r="AE43" s="101"/>
      <c r="AF43" s="101"/>
      <c r="AG43" s="101"/>
      <c r="AH43" s="101"/>
      <c r="AI43" s="101"/>
      <c r="AJ43" s="110"/>
      <c r="AK43" s="110"/>
      <c r="AL43" s="110"/>
      <c r="AM43" s="110"/>
      <c r="AN43" s="109"/>
    </row>
    <row r="44" spans="1:40" s="13" customFormat="1" ht="15.75">
      <c r="A44" s="12">
        <v>655</v>
      </c>
      <c r="B44" s="13" t="s">
        <v>35</v>
      </c>
      <c r="C44" s="14"/>
      <c r="D44" s="14"/>
      <c r="E44" s="14">
        <f t="shared" si="0"/>
        <v>0</v>
      </c>
      <c r="F44" s="14"/>
      <c r="G44" s="14"/>
      <c r="H44" s="14">
        <f t="shared" si="1"/>
        <v>0</v>
      </c>
      <c r="I44" s="14"/>
      <c r="J44" s="14"/>
      <c r="K44" s="14"/>
      <c r="L44" s="14"/>
      <c r="M44" s="14"/>
      <c r="N44" s="14"/>
      <c r="O44" s="14"/>
      <c r="P44" s="14"/>
      <c r="Q44" s="14">
        <f t="shared" si="2"/>
        <v>0</v>
      </c>
      <c r="R44" s="14">
        <f t="shared" si="3"/>
        <v>0</v>
      </c>
      <c r="S44" s="14">
        <f t="shared" si="4"/>
        <v>0</v>
      </c>
      <c r="T44" s="14">
        <f t="shared" si="5"/>
        <v>0</v>
      </c>
      <c r="V44" s="101"/>
      <c r="W44" s="101"/>
      <c r="X44" s="116"/>
      <c r="Y44" s="101"/>
      <c r="Z44" s="101"/>
      <c r="AA44" s="101"/>
      <c r="AB44" s="101"/>
      <c r="AC44" s="101"/>
      <c r="AD44" s="101"/>
      <c r="AE44" s="101"/>
      <c r="AF44" s="101"/>
      <c r="AG44" s="101"/>
      <c r="AH44" s="101"/>
      <c r="AI44" s="101"/>
      <c r="AJ44" s="110"/>
      <c r="AK44" s="110"/>
      <c r="AL44" s="110"/>
      <c r="AM44" s="110"/>
      <c r="AN44" s="109"/>
    </row>
    <row r="45" spans="1:40" s="13" customFormat="1" ht="15.75">
      <c r="A45" s="12">
        <v>680</v>
      </c>
      <c r="B45" s="13" t="s">
        <v>36</v>
      </c>
      <c r="C45" s="14"/>
      <c r="D45" s="14"/>
      <c r="E45" s="14">
        <f t="shared" si="0"/>
        <v>0</v>
      </c>
      <c r="F45" s="14"/>
      <c r="G45" s="14"/>
      <c r="H45" s="14">
        <f t="shared" si="1"/>
        <v>0</v>
      </c>
      <c r="I45" s="14"/>
      <c r="J45" s="14"/>
      <c r="K45" s="14"/>
      <c r="L45" s="14"/>
      <c r="M45" s="14"/>
      <c r="N45" s="14"/>
      <c r="O45" s="14"/>
      <c r="P45" s="14"/>
      <c r="Q45" s="14">
        <f t="shared" si="2"/>
        <v>0</v>
      </c>
      <c r="R45" s="14">
        <f t="shared" si="3"/>
        <v>0</v>
      </c>
      <c r="S45" s="14">
        <f t="shared" si="4"/>
        <v>0</v>
      </c>
      <c r="T45" s="14">
        <f t="shared" si="5"/>
        <v>0</v>
      </c>
      <c r="V45" s="101"/>
      <c r="W45" s="101"/>
      <c r="X45" s="116"/>
      <c r="Y45" s="101"/>
      <c r="Z45" s="101"/>
      <c r="AA45" s="101"/>
      <c r="AB45" s="101"/>
      <c r="AC45" s="101"/>
      <c r="AD45" s="101"/>
      <c r="AE45" s="101"/>
      <c r="AF45" s="101"/>
      <c r="AG45" s="101"/>
      <c r="AH45" s="101"/>
      <c r="AI45" s="101"/>
      <c r="AJ45" s="110"/>
      <c r="AK45" s="110"/>
      <c r="AL45" s="110"/>
      <c r="AM45" s="110"/>
      <c r="AN45" s="109"/>
    </row>
    <row r="46" spans="1:40" s="13" customFormat="1" ht="15.75">
      <c r="A46" s="12">
        <v>695</v>
      </c>
      <c r="B46" s="13" t="s">
        <v>37</v>
      </c>
      <c r="C46" s="14"/>
      <c r="D46" s="14"/>
      <c r="E46" s="14">
        <f t="shared" si="0"/>
        <v>0</v>
      </c>
      <c r="F46" s="14"/>
      <c r="G46" s="14"/>
      <c r="H46" s="14">
        <f t="shared" si="1"/>
        <v>0</v>
      </c>
      <c r="I46" s="14"/>
      <c r="J46" s="14"/>
      <c r="K46" s="14"/>
      <c r="L46" s="14"/>
      <c r="M46" s="14"/>
      <c r="N46" s="14"/>
      <c r="O46" s="14"/>
      <c r="P46" s="14"/>
      <c r="Q46" s="14">
        <f t="shared" si="2"/>
        <v>0</v>
      </c>
      <c r="R46" s="14">
        <f t="shared" si="3"/>
        <v>0</v>
      </c>
      <c r="S46" s="14">
        <f t="shared" si="4"/>
        <v>0</v>
      </c>
      <c r="T46" s="14">
        <f t="shared" si="5"/>
        <v>0</v>
      </c>
      <c r="V46" s="101"/>
      <c r="W46" s="101"/>
      <c r="X46" s="116"/>
      <c r="Y46" s="101"/>
      <c r="Z46" s="101"/>
      <c r="AA46" s="101"/>
      <c r="AB46" s="101"/>
      <c r="AC46" s="101"/>
      <c r="AD46" s="101"/>
      <c r="AE46" s="101"/>
      <c r="AF46" s="101"/>
      <c r="AG46" s="101"/>
      <c r="AH46" s="101"/>
      <c r="AI46" s="101"/>
      <c r="AJ46" s="110"/>
      <c r="AK46" s="110"/>
      <c r="AL46" s="110"/>
      <c r="AM46" s="110"/>
      <c r="AN46" s="109"/>
    </row>
    <row r="47" spans="1:40" s="13" customFormat="1" ht="16.5" thickBot="1">
      <c r="A47" s="12">
        <v>766</v>
      </c>
      <c r="B47" s="13" t="s">
        <v>38</v>
      </c>
      <c r="C47" s="14"/>
      <c r="D47" s="14"/>
      <c r="E47" s="14">
        <f t="shared" si="0"/>
        <v>0</v>
      </c>
      <c r="F47" s="14"/>
      <c r="G47" s="14"/>
      <c r="H47" s="14">
        <f t="shared" si="1"/>
        <v>0</v>
      </c>
      <c r="I47" s="14"/>
      <c r="J47" s="14"/>
      <c r="K47" s="14"/>
      <c r="L47" s="14"/>
      <c r="M47" s="14"/>
      <c r="N47" s="14"/>
      <c r="O47" s="14"/>
      <c r="P47" s="14"/>
      <c r="Q47" s="14">
        <f t="shared" si="2"/>
        <v>0</v>
      </c>
      <c r="R47" s="14">
        <f t="shared" si="3"/>
        <v>0</v>
      </c>
      <c r="S47" s="14">
        <f t="shared" si="4"/>
        <v>0</v>
      </c>
      <c r="T47" s="14">
        <f t="shared" si="5"/>
        <v>0</v>
      </c>
      <c r="V47" s="101"/>
      <c r="W47" s="101"/>
      <c r="X47" s="116"/>
      <c r="Y47" s="101"/>
      <c r="Z47" s="101"/>
      <c r="AA47" s="101"/>
      <c r="AB47" s="101"/>
      <c r="AC47" s="101"/>
      <c r="AD47" s="101"/>
      <c r="AE47" s="101"/>
      <c r="AF47" s="101"/>
      <c r="AG47" s="101"/>
      <c r="AH47" s="101"/>
      <c r="AI47" s="101"/>
      <c r="AJ47" s="110"/>
      <c r="AK47" s="110"/>
      <c r="AL47" s="110"/>
      <c r="AM47" s="110"/>
      <c r="AN47" s="109"/>
    </row>
    <row r="48" spans="1:40" s="13" customFormat="1" ht="16.5" thickBot="1">
      <c r="A48" s="36">
        <v>999</v>
      </c>
      <c r="B48" s="37" t="s">
        <v>150</v>
      </c>
      <c r="C48" s="39">
        <f t="shared" ref="C48:T48" si="6">SUM(C10:C47)</f>
        <v>0</v>
      </c>
      <c r="D48" s="38">
        <f t="shared" si="6"/>
        <v>0</v>
      </c>
      <c r="E48" s="40">
        <f t="shared" si="6"/>
        <v>0</v>
      </c>
      <c r="F48" s="39">
        <f t="shared" ref="F48:H48" si="7">SUM(F10:F47)</f>
        <v>0</v>
      </c>
      <c r="G48" s="38">
        <f t="shared" si="7"/>
        <v>0</v>
      </c>
      <c r="H48" s="40">
        <f t="shared" si="7"/>
        <v>0</v>
      </c>
      <c r="I48" s="39">
        <f t="shared" si="6"/>
        <v>0</v>
      </c>
      <c r="J48" s="38">
        <f t="shared" si="6"/>
        <v>0</v>
      </c>
      <c r="K48" s="40">
        <f t="shared" si="6"/>
        <v>0</v>
      </c>
      <c r="L48" s="39">
        <f t="shared" si="6"/>
        <v>0</v>
      </c>
      <c r="M48" s="38">
        <f t="shared" si="6"/>
        <v>0</v>
      </c>
      <c r="N48" s="40">
        <f t="shared" si="6"/>
        <v>0</v>
      </c>
      <c r="O48" s="39">
        <f t="shared" si="6"/>
        <v>0</v>
      </c>
      <c r="P48" s="38">
        <f t="shared" si="6"/>
        <v>0</v>
      </c>
      <c r="Q48" s="40">
        <f t="shared" si="6"/>
        <v>0</v>
      </c>
      <c r="R48" s="39">
        <f t="shared" si="6"/>
        <v>0</v>
      </c>
      <c r="S48" s="38">
        <f t="shared" si="6"/>
        <v>0</v>
      </c>
      <c r="T48" s="40">
        <f t="shared" si="6"/>
        <v>0</v>
      </c>
      <c r="V48" s="101"/>
      <c r="W48" s="101"/>
      <c r="X48" s="101"/>
      <c r="Y48" s="101"/>
      <c r="Z48" s="101"/>
      <c r="AA48" s="101"/>
      <c r="AB48" s="101"/>
      <c r="AC48" s="101"/>
      <c r="AD48" s="101"/>
      <c r="AE48" s="101"/>
      <c r="AF48" s="101"/>
      <c r="AG48" s="101"/>
      <c r="AH48" s="101"/>
      <c r="AI48" s="101"/>
      <c r="AJ48" s="111"/>
      <c r="AK48" s="111"/>
      <c r="AL48" s="111"/>
      <c r="AM48" s="111"/>
      <c r="AN48" s="100"/>
    </row>
    <row r="49" spans="2:35" ht="12" thickBot="1">
      <c r="K49" s="118"/>
      <c r="V49" s="117"/>
      <c r="W49" s="117"/>
      <c r="X49" s="117"/>
      <c r="Y49" s="117"/>
      <c r="Z49" s="117"/>
      <c r="AA49" s="117"/>
      <c r="AB49" s="117"/>
      <c r="AC49" s="117"/>
      <c r="AD49" s="117"/>
      <c r="AE49" s="117"/>
      <c r="AF49" s="117"/>
      <c r="AG49" s="117"/>
      <c r="AH49" s="117"/>
      <c r="AI49" s="117"/>
    </row>
    <row r="50" spans="2:35" ht="16.5" thickBot="1">
      <c r="B50" s="86"/>
      <c r="S50" s="88"/>
      <c r="T50" s="87"/>
      <c r="V50" s="117"/>
      <c r="W50" s="117"/>
      <c r="X50" s="117"/>
      <c r="Y50" s="117"/>
      <c r="Z50" s="117"/>
      <c r="AA50" s="117"/>
      <c r="AB50" s="117"/>
      <c r="AC50" s="117"/>
      <c r="AD50" s="117"/>
      <c r="AE50" s="117"/>
      <c r="AF50" s="117"/>
      <c r="AG50" s="117"/>
      <c r="AH50" s="117"/>
      <c r="AI50" s="117"/>
    </row>
    <row r="51" spans="2:35">
      <c r="N51" s="118"/>
      <c r="V51" s="117"/>
      <c r="W51" s="117"/>
      <c r="X51" s="117"/>
      <c r="Y51" s="117"/>
      <c r="Z51" s="117"/>
      <c r="AA51" s="117"/>
      <c r="AB51" s="117"/>
      <c r="AC51" s="117"/>
      <c r="AD51" s="117"/>
      <c r="AE51" s="117"/>
      <c r="AF51" s="117"/>
      <c r="AG51" s="117"/>
      <c r="AH51" s="117"/>
      <c r="AI51" s="117"/>
    </row>
  </sheetData>
  <autoFilter ref="A9:AN50"/>
  <phoneticPr fontId="0" type="noConversion"/>
  <pageMargins left="0.24" right="0.16" top="0.61" bottom="0.38" header="0.5" footer="0.17"/>
  <pageSetup scale="57" fitToHeight="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DESE-231-34312</_dlc_DocId>
    <_dlc_DocIdUrl xmlns="733efe1c-5bbe-4968-87dc-d400e65c879f">
      <Url>https://sharepoint.doemass.org/ese/webteam/cps/_layouts/DocIdRedir.aspx?ID=DESE-231-34312</Url>
      <Description>DESE-231-34312</Description>
    </_dlc_DocIdUrl>
  </documentManagement>
</p:properties>
</file>

<file path=customXml/itemProps1.xml><?xml version="1.0" encoding="utf-8"?>
<ds:datastoreItem xmlns:ds="http://schemas.openxmlformats.org/officeDocument/2006/customXml" ds:itemID="{3B33ABE1-A96E-479D-8AE4-A0DCC1F005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B3968A-F882-4962-BD80-D01875000666}">
  <ds:schemaRefs>
    <ds:schemaRef ds:uri="http://schemas.microsoft.com/sharepoint/events"/>
  </ds:schemaRefs>
</ds:datastoreItem>
</file>

<file path=customXml/itemProps3.xml><?xml version="1.0" encoding="utf-8"?>
<ds:datastoreItem xmlns:ds="http://schemas.openxmlformats.org/officeDocument/2006/customXml" ds:itemID="{ACF09676-0E9C-445A-8990-FD022A199F6D}">
  <ds:schemaRefs>
    <ds:schemaRef ds:uri="http://schemas.microsoft.com/sharepoint/v3/contenttype/forms"/>
  </ds:schemaRefs>
</ds:datastoreItem>
</file>

<file path=customXml/itemProps4.xml><?xml version="1.0" encoding="utf-8"?>
<ds:datastoreItem xmlns:ds="http://schemas.openxmlformats.org/officeDocument/2006/customXml" ds:itemID="{72BB8332-BD22-40BA-A1B7-928320E700DA}">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Notes</vt:lpstr>
      <vt:lpstr>budget</vt:lpstr>
      <vt:lpstr>grant summary</vt:lpstr>
      <vt:lpstr>provider sum</vt:lpstr>
      <vt:lpstr>FINAL</vt:lpstr>
      <vt:lpstr>budget!Print_Area</vt:lpstr>
      <vt:lpstr>'grant summary'!Print_Area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METRO Projected Allocations</dc:title>
  <dc:creator>ESE</dc:creator>
  <cp:lastModifiedBy>dzou</cp:lastModifiedBy>
  <cp:lastPrinted>2017-06-28T16:23:57Z</cp:lastPrinted>
  <dcterms:created xsi:type="dcterms:W3CDTF">2006-07-03T13:49:26Z</dcterms:created>
  <dcterms:modified xsi:type="dcterms:W3CDTF">2017-06-28T16:24:01Z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28 2017</vt:lpwstr>
  </property>
</Properties>
</file>