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C:\Users\dzou\Desktop\10523\"/>
    </mc:Choice>
  </mc:AlternateContent>
  <workbookProtection workbookPassword="CC18" lockStructure="1"/>
  <bookViews>
    <workbookView xWindow="915" yWindow="165" windowWidth="19770" windowHeight="9375" tabRatio="642" activeTab="1"/>
  </bookViews>
  <sheets>
    <sheet name="Instructions" sheetId="46" r:id="rId1"/>
    <sheet name="Cover Sheet" sheetId="27" r:id="rId2"/>
    <sheet name="Budget Summary" sheetId="42" state="hidden" r:id="rId3"/>
    <sheet name="Title I-Served Schools List" sheetId="47" state="hidden" r:id="rId4"/>
    <sheet name="Grant Narrative" sheetId="50" state="hidden" r:id="rId5"/>
    <sheet name="Sheet2" sheetId="49" state="hidden" r:id="rId6"/>
    <sheet name="Amendment" sheetId="29" state="hidden" r:id="rId7"/>
    <sheet name="Indirect Costs" sheetId="35" state="hidden" r:id="rId8"/>
    <sheet name="supt list 040604" sheetId="28" state="hidden" r:id="rId9"/>
  </sheets>
  <externalReferences>
    <externalReference r:id="rId10"/>
  </externalReferences>
  <definedNames>
    <definedName name="_xlnm._FilterDatabase" localSheetId="5" hidden="1">Sheet2!$B$1:$I$143</definedName>
    <definedName name="DistrictList">'supt list 040604'!$E$2:$E$13</definedName>
    <definedName name="distrList2">'supt list 040604'!$E$2:$F$13</definedName>
    <definedName name="fund_list" localSheetId="6">[1]Fund_List!$A$2:$A$8</definedName>
    <definedName name="my_fund" localSheetId="6">#REF!</definedName>
    <definedName name="_xlnm.Print_Area" localSheetId="6">Amendment!$B$2:$H$65</definedName>
    <definedName name="_xlnm.Print_Area" localSheetId="2">'Budget Summary'!$B$1:$O$93</definedName>
    <definedName name="_xlnm.Print_Area" localSheetId="1">'Cover Sheet'!$A$1:$P$25</definedName>
    <definedName name="_xlnm.Print_Area" localSheetId="7">'Indirect Costs'!$A$1:$E$30</definedName>
    <definedName name="_xlnm.Print_Area" localSheetId="3">'Title I-Served Schools List'!$A$1:$F$67</definedName>
    <definedName name="_xlnm.Print_Titles" localSheetId="2">'Budget Summary'!$1:$2</definedName>
    <definedName name="_xlnm.Print_Titles" localSheetId="4">'Grant Narrative'!$A$2:$IV$2</definedName>
    <definedName name="suptlist">'supt list 040604'!$A$1:$K$13</definedName>
    <definedName name="TI">#REF!</definedName>
    <definedName name="TitleI" localSheetId="2">'Budget Summary'!$B$10:$N$93</definedName>
    <definedName name="TitleIIA" localSheetId="6">#REF!</definedName>
    <definedName name="TitleIID" localSheetId="6">#REF!</definedName>
    <definedName name="TitleIII" localSheetId="6">#REF!</definedName>
    <definedName name="TitleIV" localSheetId="6">#REF!</definedName>
    <definedName name="TitleV" localSheetId="6">#REF!</definedName>
    <definedName name="valorg4code">'Cover Sheet'!$O$4</definedName>
    <definedName name="Z_04338FC1_9755_11D7_870D_00B0D047BED8_.wvu.Cols" localSheetId="2" hidden="1">'Budget Summary'!$O:$P</definedName>
    <definedName name="Z_04338FC1_9755_11D7_870D_00B0D047BED8_.wvu.PrintArea" localSheetId="6" hidden="1">Amendment!$B$2:$H$65</definedName>
    <definedName name="Z_04338FC1_9755_11D7_870D_00B0D047BED8_.wvu.PrintArea" localSheetId="2" hidden="1">'Budget Summary'!$B$1:$N$93</definedName>
    <definedName name="Z_04338FC1_9755_11D7_870D_00B0D047BED8_.wvu.PrintArea" localSheetId="1" hidden="1">'Cover Sheet'!$A$1:$P$17</definedName>
    <definedName name="Z_04338FC1_9755_11D7_870D_00B0D047BED8_.wvu.PrintTitles" localSheetId="2" hidden="1">'Budget Summary'!$2:$2</definedName>
    <definedName name="Z_04338FC1_9755_11D7_870D_00B0D047BED8_.wvu.Rows" localSheetId="6" hidden="1">Amendment!$37:$37</definedName>
    <definedName name="Z_04338FC1_9755_11D7_870D_00B0D047BED8_.wvu.Rows" localSheetId="2" hidden="1">'Budget Summary'!$20:$20</definedName>
  </definedNames>
  <calcPr calcId="162913"/>
</workbook>
</file>

<file path=xl/calcChain.xml><?xml version="1.0" encoding="utf-8"?>
<calcChain xmlns="http://schemas.openxmlformats.org/spreadsheetml/2006/main">
  <c r="G13" i="50" l="1"/>
  <c r="A9" i="47" l="1"/>
  <c r="F67" i="47"/>
  <c r="A10" i="47" l="1"/>
  <c r="A11" i="47" l="1"/>
  <c r="A12" i="47" l="1"/>
  <c r="A13" i="47" l="1"/>
  <c r="A14" i="47" l="1"/>
  <c r="A15" i="47" l="1"/>
  <c r="A16" i="47" l="1"/>
  <c r="N1" i="42"/>
  <c r="N57" i="42"/>
  <c r="H43" i="29" s="1"/>
  <c r="G43" i="29" s="1"/>
  <c r="N27" i="42"/>
  <c r="H39" i="29" s="1"/>
  <c r="H42" i="29"/>
  <c r="G42" i="29" s="1"/>
  <c r="L17" i="42"/>
  <c r="L16" i="42"/>
  <c r="L15" i="42"/>
  <c r="L14" i="42"/>
  <c r="N18" i="42"/>
  <c r="H38" i="29" s="1"/>
  <c r="G38" i="29" s="1"/>
  <c r="N38" i="42"/>
  <c r="H40" i="29" s="1"/>
  <c r="G40" i="29" s="1"/>
  <c r="N45" i="42"/>
  <c r="N67" i="42"/>
  <c r="H44" i="29" s="1"/>
  <c r="G44" i="29" s="1"/>
  <c r="N74" i="42"/>
  <c r="N92" i="42"/>
  <c r="H48" i="29" s="1"/>
  <c r="G48" i="29" s="1"/>
  <c r="N86" i="42"/>
  <c r="H46" i="29" s="1"/>
  <c r="G46" i="29" s="1"/>
  <c r="I18" i="42"/>
  <c r="H18" i="42"/>
  <c r="L31" i="42"/>
  <c r="L32" i="42"/>
  <c r="L33" i="42"/>
  <c r="L34" i="42"/>
  <c r="L36" i="42"/>
  <c r="L37" i="42"/>
  <c r="L26" i="42"/>
  <c r="F15" i="29"/>
  <c r="E15" i="29"/>
  <c r="E14" i="29"/>
  <c r="E13" i="29"/>
  <c r="E12" i="29"/>
  <c r="L8" i="27"/>
  <c r="N3" i="42" s="1"/>
  <c r="F8" i="27"/>
  <c r="M3" i="42" s="1"/>
  <c r="F7" i="27"/>
  <c r="I3" i="42" s="1"/>
  <c r="O4" i="27"/>
  <c r="F2" i="42"/>
  <c r="H47" i="29"/>
  <c r="G47" i="29" s="1"/>
  <c r="H45" i="29"/>
  <c r="G45" i="29" s="1"/>
  <c r="I38" i="42"/>
  <c r="I27" i="42"/>
  <c r="D21" i="35"/>
  <c r="D22" i="35" s="1"/>
  <c r="C21" i="35"/>
  <c r="C22" i="35" s="1"/>
  <c r="D12" i="35"/>
  <c r="D13" i="35" s="1"/>
  <c r="C12" i="35"/>
  <c r="C13" i="35" s="1"/>
  <c r="F14" i="29"/>
  <c r="F49" i="29"/>
  <c r="G7" i="27"/>
  <c r="H41" i="29"/>
  <c r="G41" i="29" s="1"/>
  <c r="C16" i="47" l="1"/>
  <c r="C8" i="47"/>
  <c r="C15" i="47"/>
  <c r="C12" i="47"/>
  <c r="C14" i="47"/>
  <c r="C13" i="47"/>
  <c r="C11" i="47"/>
  <c r="C10" i="47"/>
  <c r="C9" i="47"/>
  <c r="A17" i="47"/>
  <c r="C17" i="47" s="1"/>
  <c r="J2" i="42"/>
  <c r="L38" i="42"/>
  <c r="L27" i="42"/>
  <c r="N93" i="42"/>
  <c r="H49" i="29"/>
  <c r="G39" i="29"/>
  <c r="G49" i="29" s="1"/>
  <c r="E9" i="47" l="1"/>
  <c r="B9" i="47"/>
  <c r="D9" i="47"/>
  <c r="E17" i="47"/>
  <c r="D17" i="47"/>
  <c r="B17" i="47"/>
  <c r="E8" i="47"/>
  <c r="B8" i="47"/>
  <c r="D8" i="47"/>
  <c r="B12" i="47"/>
  <c r="D12" i="47"/>
  <c r="E12" i="47"/>
  <c r="B16" i="47"/>
  <c r="E16" i="47"/>
  <c r="D16" i="47"/>
  <c r="E14" i="47"/>
  <c r="B14" i="47"/>
  <c r="D14" i="47"/>
  <c r="B13" i="47"/>
  <c r="E13" i="47"/>
  <c r="D13" i="47"/>
  <c r="E10" i="47"/>
  <c r="D10" i="47"/>
  <c r="B10" i="47"/>
  <c r="B11" i="47"/>
  <c r="E11" i="47"/>
  <c r="D11" i="47"/>
  <c r="E15" i="47"/>
  <c r="D15" i="47"/>
  <c r="B15" i="47"/>
  <c r="A18" i="47"/>
  <c r="C18" i="47" s="1"/>
  <c r="E18" i="47" s="1"/>
  <c r="B18" i="47" l="1"/>
  <c r="D18" i="47"/>
  <c r="A19" i="47"/>
  <c r="C19" i="47" s="1"/>
  <c r="E19" i="47" l="1"/>
  <c r="D19" i="47"/>
  <c r="B19" i="47"/>
  <c r="A20" i="47"/>
  <c r="C20" i="47" s="1"/>
  <c r="B20" i="47" l="1"/>
  <c r="D20" i="47"/>
  <c r="E20" i="47"/>
  <c r="A21" i="47"/>
  <c r="C21" i="47" s="1"/>
  <c r="E21" i="47" l="1"/>
  <c r="D21" i="47"/>
  <c r="B21" i="47"/>
  <c r="A22" i="47"/>
  <c r="C22" i="47" s="1"/>
  <c r="E22" i="47" l="1"/>
  <c r="D22" i="47"/>
  <c r="B22" i="47"/>
  <c r="A23" i="47"/>
  <c r="C23" i="47" s="1"/>
  <c r="B23" i="47" l="1"/>
  <c r="E23" i="47"/>
  <c r="D23" i="47"/>
  <c r="A24" i="47"/>
  <c r="C24" i="47" s="1"/>
  <c r="B24" i="47" l="1"/>
  <c r="D24" i="47"/>
  <c r="E24" i="47"/>
  <c r="A25" i="47"/>
  <c r="C25" i="47" s="1"/>
  <c r="D25" i="47" l="1"/>
  <c r="B25" i="47"/>
  <c r="E25" i="47"/>
  <c r="A26" i="47"/>
  <c r="C26" i="47" s="1"/>
  <c r="E26" i="47" l="1"/>
  <c r="B26" i="47"/>
  <c r="D26" i="47"/>
  <c r="A27" i="47"/>
  <c r="C27" i="47" s="1"/>
  <c r="E27" i="47" l="1"/>
  <c r="D27" i="47"/>
  <c r="B27" i="47"/>
  <c r="A28" i="47"/>
  <c r="C28" i="47" s="1"/>
  <c r="D28" i="47" l="1"/>
  <c r="B28" i="47"/>
  <c r="E28" i="47"/>
  <c r="A29" i="47"/>
  <c r="C29" i="47" s="1"/>
  <c r="E29" i="47" l="1"/>
  <c r="D29" i="47"/>
  <c r="B29" i="47"/>
  <c r="A30" i="47"/>
  <c r="C30" i="47" s="1"/>
  <c r="B30" i="47" l="1"/>
  <c r="E30" i="47"/>
  <c r="D30" i="47"/>
  <c r="A31" i="47"/>
  <c r="C31" i="47" s="1"/>
  <c r="D31" i="47" l="1"/>
  <c r="E31" i="47"/>
  <c r="B31" i="47"/>
  <c r="A32" i="47"/>
  <c r="C32" i="47" s="1"/>
  <c r="B32" i="47" l="1"/>
  <c r="E32" i="47"/>
  <c r="D32" i="47"/>
  <c r="A33" i="47"/>
  <c r="C33" i="47" s="1"/>
  <c r="E33" i="47" l="1"/>
  <c r="D33" i="47"/>
  <c r="B33" i="47"/>
  <c r="A34" i="47"/>
  <c r="C34" i="47" s="1"/>
  <c r="E34" i="47" l="1"/>
  <c r="D34" i="47"/>
  <c r="B34" i="47"/>
  <c r="A35" i="47"/>
  <c r="C35" i="47" s="1"/>
  <c r="E35" i="47" l="1"/>
  <c r="D35" i="47"/>
  <c r="B35" i="47"/>
  <c r="A36" i="47"/>
  <c r="C36" i="47" s="1"/>
  <c r="B36" i="47" l="1"/>
  <c r="E36" i="47"/>
  <c r="D36" i="47"/>
  <c r="A37" i="47"/>
  <c r="C37" i="47" s="1"/>
  <c r="E37" i="47" l="1"/>
  <c r="D37" i="47"/>
  <c r="B37" i="47"/>
  <c r="A38" i="47"/>
  <c r="C38" i="47" s="1"/>
  <c r="B38" i="47" l="1"/>
  <c r="E38" i="47"/>
  <c r="D38" i="47"/>
  <c r="A39" i="47"/>
  <c r="C39" i="47" s="1"/>
  <c r="B39" i="47" l="1"/>
  <c r="E39" i="47"/>
  <c r="D39" i="47"/>
  <c r="A40" i="47"/>
  <c r="C40" i="47" s="1"/>
  <c r="E40" i="47" l="1"/>
  <c r="B40" i="47"/>
  <c r="D40" i="47"/>
  <c r="A41" i="47"/>
  <c r="C41" i="47" s="1"/>
  <c r="D41" i="47" l="1"/>
  <c r="B41" i="47"/>
  <c r="E41" i="47"/>
  <c r="A42" i="47"/>
  <c r="C42" i="47" s="1"/>
  <c r="E42" i="47" l="1"/>
  <c r="B42" i="47"/>
  <c r="D42" i="47"/>
  <c r="A43" i="47"/>
  <c r="C43" i="47" s="1"/>
  <c r="E43" i="47" l="1"/>
  <c r="D43" i="47"/>
  <c r="B43" i="47"/>
  <c r="A44" i="47"/>
  <c r="C44" i="47" s="1"/>
  <c r="B44" i="47" l="1"/>
  <c r="E44" i="47"/>
  <c r="D44" i="47"/>
  <c r="A45" i="47"/>
  <c r="C45" i="47" s="1"/>
  <c r="B45" i="47" l="1"/>
  <c r="E45" i="47"/>
  <c r="D45" i="47"/>
  <c r="A46" i="47"/>
  <c r="C46" i="47" s="1"/>
  <c r="B46" i="47" l="1"/>
  <c r="E46" i="47"/>
  <c r="D46" i="47"/>
  <c r="A47" i="47"/>
  <c r="C47" i="47" s="1"/>
  <c r="D47" i="47" l="1"/>
  <c r="E47" i="47"/>
  <c r="B47" i="47"/>
  <c r="A48" i="47"/>
  <c r="C48" i="47" s="1"/>
  <c r="D48" i="47" l="1"/>
  <c r="B48" i="47"/>
  <c r="E48" i="47"/>
  <c r="A49" i="47"/>
  <c r="C49" i="47" s="1"/>
  <c r="B49" i="47" l="1"/>
  <c r="D49" i="47"/>
  <c r="E49" i="47"/>
  <c r="A50" i="47"/>
  <c r="C50" i="47" s="1"/>
  <c r="E50" i="47" l="1"/>
  <c r="D50" i="47"/>
  <c r="B50" i="47"/>
  <c r="A51" i="47"/>
  <c r="C51" i="47" s="1"/>
  <c r="B51" i="47" l="1"/>
  <c r="E51" i="47"/>
  <c r="D51" i="47"/>
  <c r="A52" i="47"/>
  <c r="C52" i="47" s="1"/>
  <c r="B52" i="47" l="1"/>
  <c r="E52" i="47"/>
  <c r="D52" i="47"/>
  <c r="A53" i="47"/>
  <c r="C53" i="47" s="1"/>
  <c r="E53" i="47" l="1"/>
  <c r="B53" i="47"/>
  <c r="D53" i="47"/>
  <c r="A54" i="47"/>
  <c r="C54" i="47" s="1"/>
  <c r="B54" i="47" l="1"/>
  <c r="E54" i="47"/>
  <c r="D54" i="47"/>
  <c r="A55" i="47"/>
  <c r="C55" i="47" s="1"/>
  <c r="B55" i="47" l="1"/>
  <c r="E55" i="47"/>
  <c r="D55" i="47"/>
  <c r="A56" i="47"/>
  <c r="C56" i="47" s="1"/>
  <c r="B56" i="47" l="1"/>
  <c r="E56" i="47"/>
  <c r="D56" i="47"/>
  <c r="A57" i="47"/>
  <c r="C57" i="47" s="1"/>
  <c r="B57" i="47" l="1"/>
  <c r="E57" i="47"/>
  <c r="D57" i="47"/>
  <c r="A58" i="47"/>
  <c r="C58" i="47" s="1"/>
  <c r="D58" i="47" l="1"/>
  <c r="E58" i="47"/>
  <c r="B58" i="47"/>
  <c r="A59" i="47"/>
  <c r="C59" i="47" s="1"/>
  <c r="E59" i="47" l="1"/>
  <c r="D59" i="47"/>
  <c r="B59" i="47"/>
  <c r="A60" i="47"/>
  <c r="C60" i="47" s="1"/>
  <c r="E60" i="47" l="1"/>
  <c r="D60" i="47"/>
  <c r="B60" i="47"/>
  <c r="A61" i="47"/>
  <c r="C61" i="47" s="1"/>
  <c r="E61" i="47" l="1"/>
  <c r="D61" i="47"/>
  <c r="B61" i="47"/>
  <c r="A62" i="47"/>
  <c r="C62" i="47" s="1"/>
  <c r="E62" i="47" l="1"/>
  <c r="D62" i="47"/>
  <c r="B62" i="47"/>
  <c r="A63" i="47"/>
  <c r="C63" i="47" s="1"/>
  <c r="B63" i="47" l="1"/>
  <c r="E63" i="47"/>
  <c r="D63" i="47"/>
  <c r="A64" i="47"/>
  <c r="C64" i="47" s="1"/>
  <c r="E64" i="47" l="1"/>
  <c r="D64" i="47"/>
  <c r="B64" i="47"/>
  <c r="A65" i="47"/>
  <c r="C65" i="47" s="1"/>
  <c r="D65" i="47" l="1"/>
  <c r="E65" i="47"/>
  <c r="B65" i="47"/>
  <c r="A66" i="47"/>
  <c r="C66" i="47" s="1"/>
  <c r="E66" i="47" l="1"/>
  <c r="D66" i="47"/>
  <c r="B66" i="47"/>
</calcChain>
</file>

<file path=xl/comments1.xml><?xml version="1.0" encoding="utf-8"?>
<comments xmlns="http://schemas.openxmlformats.org/spreadsheetml/2006/main">
  <authors>
    <author>Author</author>
  </authors>
  <commentList>
    <comment ref="O93"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<sst xmlns="http://schemas.openxmlformats.org/spreadsheetml/2006/main" count="1473" uniqueCount="597">
  <si>
    <t>STANDARD APPLICATION FOR PROGRAM GRANTS</t>
  </si>
  <si>
    <t>Leave Column B blank, if the budget approved originally has not been previously amended.</t>
  </si>
  <si>
    <t>Under Column C, indicate the amount of increase (+) or decrease (-) for the affected line items.</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</si>
  <si>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</si>
  <si>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</si>
  <si>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</si>
  <si>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</si>
  <si>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</si>
  <si>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</si>
  <si>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</si>
  <si>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</si>
  <si>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</si>
  <si>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</si>
  <si>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</si>
  <si>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</si>
  <si>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</si>
  <si>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</si>
  <si>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</si>
  <si>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Matthew Malone</t>
  </si>
  <si>
    <t>Catherine Latham</t>
  </si>
  <si>
    <t>1550 Main Street</t>
  </si>
  <si>
    <t>01103</t>
  </si>
  <si>
    <t>Russell Johnston</t>
  </si>
  <si>
    <t>Amendment requests must be approved in writing by an authorized representative of the Department of Elementary and Secondary Education prior to implementation.</t>
  </si>
  <si>
    <t>Signature of Authorized DESE Representative:</t>
  </si>
  <si>
    <t>Indirect Cost Calculation Worksheet</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</si>
  <si>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</si>
  <si>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</si>
  <si>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</si>
  <si>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Boston</t>
  </si>
  <si>
    <t>00350000</t>
  </si>
  <si>
    <t>Brockton</t>
  </si>
  <si>
    <t>00440000</t>
  </si>
  <si>
    <t>43 Crescent Street</t>
  </si>
  <si>
    <t>FUNCTION</t>
  </si>
  <si>
    <t>FIRST NAME</t>
  </si>
  <si>
    <t>LAST NAME</t>
  </si>
  <si>
    <t>ORGANIZATION NAME</t>
  </si>
  <si>
    <t>ORGANIZATION CODE</t>
  </si>
  <si>
    <t>ADDRESS LINE 1</t>
  </si>
  <si>
    <t>ADDRESS LINE 2</t>
  </si>
  <si>
    <t>CITY/TOWN</t>
  </si>
  <si>
    <t>STATE</t>
  </si>
  <si>
    <t>ZIP CODE</t>
  </si>
  <si>
    <t>Superintendent</t>
  </si>
  <si>
    <t>MA</t>
  </si>
  <si>
    <t>Do not use decimals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</si>
  <si>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</si>
  <si>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</si>
  <si>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</si>
  <si>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</si>
  <si>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</si>
  <si>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</si>
  <si>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</si>
  <si>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</si>
  <si>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</si>
  <si>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</si>
  <si>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</si>
  <si>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</si>
  <si>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</si>
  <si>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</si>
  <si>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</si>
  <si>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</si>
  <si>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</si>
  <si>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</si>
  <si>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</si>
  <si>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</si>
  <si>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</si>
  <si>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</si>
  <si>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</si>
  <si>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</si>
  <si>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</si>
  <si>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</si>
  <si>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</si>
  <si>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</si>
  <si>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</si>
  <si>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</si>
  <si>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</si>
  <si>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</si>
  <si>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</si>
  <si>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</si>
  <si>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</si>
  <si>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</si>
  <si>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</si>
  <si>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</si>
  <si>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</si>
  <si>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</si>
  <si>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</si>
  <si>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</si>
  <si>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</si>
  <si>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</si>
  <si>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</si>
  <si>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</si>
  <si>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</si>
  <si>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</si>
  <si>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</si>
  <si>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</si>
  <si>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</si>
  <si>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</si>
  <si>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</si>
  <si>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</si>
  <si>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</si>
  <si>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</si>
  <si>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</si>
  <si>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</si>
  <si>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</si>
  <si>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</si>
  <si>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</si>
  <si>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</si>
  <si>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</si>
  <si>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</si>
  <si>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</si>
  <si>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</si>
  <si>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</si>
  <si>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</si>
  <si>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</si>
  <si>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</si>
  <si>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</si>
  <si>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</si>
  <si>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</si>
  <si>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</si>
  <si>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</si>
  <si>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</si>
  <si>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</si>
  <si>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</si>
  <si>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</si>
  <si>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</si>
  <si>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</si>
  <si>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</si>
  <si>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</si>
  <si>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</si>
  <si>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</si>
  <si>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</si>
  <si>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</si>
  <si>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</si>
  <si>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</si>
  <si>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</si>
  <si>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</si>
  <si>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</si>
  <si>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</si>
  <si>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</si>
  <si>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</si>
  <si>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</si>
  <si>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</si>
  <si>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</si>
  <si>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</si>
  <si>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</si>
  <si>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</si>
  <si>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</si>
  <si>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</si>
  <si>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</si>
  <si>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</si>
  <si>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</si>
  <si>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</si>
  <si>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</si>
  <si>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</si>
  <si>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</si>
  <si>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</si>
  <si>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
  </si>
  <si>
    <r>
      <t>PART III:</t>
    </r>
    <r>
      <rPr>
        <sz val="10"/>
        <rFont val="Arial"/>
        <family val="2"/>
      </rPr>
      <t xml:space="preserve"> </t>
    </r>
  </si>
  <si>
    <t>Roxbury</t>
  </si>
  <si>
    <t>02119</t>
  </si>
  <si>
    <t>C/O Paul Rodrigues Administration Bldg.</t>
  </si>
  <si>
    <t>Fall River</t>
  </si>
  <si>
    <t>00950000</t>
  </si>
  <si>
    <t>417 Rock Street</t>
  </si>
  <si>
    <t>02720</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</si>
  <si>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</si>
  <si>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</si>
  <si>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</si>
  <si>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</si>
  <si>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</si>
  <si>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</si>
  <si>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</si>
  <si>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</si>
  <si>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</si>
  <si>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</si>
  <si>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</si>
  <si>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</si>
  <si>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</si>
  <si>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</si>
  <si>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</si>
  <si>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</si>
  <si>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</si>
  <si>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</si>
  <si>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</si>
  <si>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</si>
  <si>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</si>
  <si>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</si>
  <si>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</si>
  <si>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</si>
  <si>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</si>
  <si>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</si>
  <si>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 xml:space="preserve">Project Coordinator </t>
  </si>
  <si>
    <t>Holyoke</t>
  </si>
  <si>
    <t>01370000</t>
  </si>
  <si>
    <t>57 Suffolk Street</t>
  </si>
  <si>
    <t>01040</t>
  </si>
  <si>
    <t>Lawrence</t>
  </si>
  <si>
    <t>01490000</t>
  </si>
  <si>
    <t>Contact Name:</t>
  </si>
  <si>
    <t>Rental of Space -</t>
  </si>
  <si>
    <t>Rental of Equipment -</t>
  </si>
  <si>
    <t xml:space="preserve">Telephone/Utilities - </t>
  </si>
  <si>
    <t>Pia Durkin</t>
  </si>
  <si>
    <t>Worcester</t>
  </si>
  <si>
    <t>03480000</t>
  </si>
  <si>
    <t>20 Irving Street</t>
  </si>
  <si>
    <t>01609</t>
  </si>
  <si>
    <t xml:space="preserve">  
</t>
  </si>
  <si>
    <t>Transportation of Students -</t>
  </si>
  <si>
    <t>Memberships/Subscriptions -</t>
  </si>
  <si>
    <t>Advertising-</t>
  </si>
  <si>
    <t>Printing/Reproduction -</t>
  </si>
  <si>
    <t>Maintenance/Repairs -</t>
  </si>
  <si>
    <t>Column D is automatically calculated based on information entered in Column A, B and C.</t>
  </si>
  <si>
    <t>02740</t>
  </si>
  <si>
    <t>Email the entire workbook to: schoolimprovementgrants@doe.mass.edu</t>
  </si>
  <si>
    <t>Blackstone</t>
  </si>
  <si>
    <r>
      <t xml:space="preserve">Total Allocation
</t>
    </r>
    <r>
      <rPr>
        <b/>
        <sz val="8"/>
        <rFont val="Arial"/>
        <family val="2"/>
      </rPr>
      <t>(enter total allocation below)</t>
    </r>
    <r>
      <rPr>
        <b/>
        <sz val="10"/>
        <rFont val="Arial"/>
        <family val="2"/>
      </rPr>
      <t xml:space="preserve"> </t>
    </r>
  </si>
  <si>
    <r>
      <t xml:space="preserve">TOTAL AMOUNT REQUESTED:
</t>
    </r>
    <r>
      <rPr>
        <b/>
        <sz val="8"/>
        <color indexed="12"/>
        <rFont val="Arial"/>
        <family val="2"/>
      </rPr>
      <t>This amount is linked to the grand total on the budget page and cannot be edited here</t>
    </r>
    <r>
      <rPr>
        <b/>
        <sz val="10"/>
        <rFont val="Arial"/>
        <family val="2"/>
      </rPr>
      <t xml:space="preserve">.
</t>
    </r>
  </si>
  <si>
    <t>Date:</t>
  </si>
  <si>
    <t>A. APPLICANT</t>
  </si>
  <si>
    <t>District Name:</t>
  </si>
  <si>
    <t>District Code:</t>
  </si>
  <si>
    <t xml:space="preserve">Address: </t>
  </si>
  <si>
    <t>Contact Telephone:</t>
  </si>
  <si>
    <t>B. APPLICATION FOR PROGRAM FUNDING</t>
  </si>
  <si>
    <t>Total</t>
  </si>
  <si>
    <r>
      <t xml:space="preserve">Indirect Cost Percentage: If decimals used </t>
    </r>
    <r>
      <rPr>
        <b/>
        <sz val="10"/>
        <rFont val="Arial"/>
        <family val="2"/>
      </rPr>
      <t xml:space="preserve"> (.0218)</t>
    </r>
  </si>
  <si>
    <t>Important Notes regarding Indirect Costs:</t>
  </si>
  <si>
    <t>New Bedford</t>
  </si>
  <si>
    <t>02010000</t>
  </si>
  <si>
    <t>455 County Street</t>
  </si>
  <si>
    <t>Lynn</t>
  </si>
  <si>
    <t>01630000</t>
  </si>
  <si>
    <t>01905</t>
  </si>
  <si>
    <t>Lowell</t>
  </si>
  <si>
    <t>01600000</t>
  </si>
  <si>
    <t>01852</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</si>
  <si>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</si>
  <si>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</si>
  <si>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</si>
  <si>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LINE ITEM EXPLANATION</t>
  </si>
  <si>
    <t>To add narrative, click on the cell below (the "Enter" key works only when "Alt" + "Enter" are pressed together):</t>
  </si>
  <si>
    <t>J.</t>
  </si>
  <si>
    <t>Southbridge</t>
  </si>
  <si>
    <t>02770000</t>
  </si>
  <si>
    <t>01550</t>
  </si>
  <si>
    <t>Springfield</t>
  </si>
  <si>
    <t>02810000</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</si>
  <si>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</si>
  <si>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</si>
  <si>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02301</t>
  </si>
  <si>
    <t>01840</t>
  </si>
  <si>
    <t>Email Address:</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</si>
  <si>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</si>
  <si>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t>(Street, City/Town/Zip Code)</t>
  </si>
  <si>
    <t xml:space="preserve">MTRS
</t>
  </si>
  <si>
    <r>
      <rPr>
        <b/>
        <sz val="10"/>
        <color rgb="FF0000FF"/>
        <rFont val="Times New Roman"/>
        <family val="1"/>
      </rPr>
      <t>MTRS*</t>
    </r>
    <r>
      <rPr>
        <b/>
        <sz val="10"/>
        <color indexed="16"/>
        <rFont val="Times New Roman"/>
        <family val="1"/>
      </rPr>
      <t xml:space="preserve">
</t>
    </r>
  </si>
  <si>
    <r>
      <t xml:space="preserve">* Check the MTRS box if the identified employee(s) is/are a member of the MA Teachers' Retirement System and do 9% calculation manually in LI 4a.
</t>
    </r>
    <r>
      <rPr>
        <b/>
        <sz val="10"/>
        <color rgb="FFFF0000"/>
        <rFont val="Times New Roman"/>
        <family val="1"/>
      </rPr>
      <t>This requirement only applies to federally-funded grant programs.</t>
    </r>
    <r>
      <rPr>
        <b/>
        <sz val="10"/>
        <color indexed="12"/>
        <rFont val="Times New Roman"/>
        <family val="1"/>
      </rPr>
      <t xml:space="preserve">
</t>
    </r>
  </si>
  <si>
    <r>
      <t xml:space="preserve">Email this amendment as well as a scanned copy of the authorized representative section below to: schoolimprovementgrants@doe.mass.edu </t>
    </r>
    <r>
      <rPr>
        <b/>
        <sz val="10"/>
        <color rgb="FFFF0000"/>
        <rFont val="Arial"/>
        <family val="2"/>
      </rPr>
      <t>and</t>
    </r>
    <r>
      <rPr>
        <sz val="10"/>
        <rFont val="Arial"/>
        <family val="2"/>
      </rPr>
      <t xml:space="preserve"> rfleming@doe.mass.edu</t>
    </r>
  </si>
  <si>
    <t>Name of Participating School</t>
  </si>
  <si>
    <t>School Code</t>
  </si>
  <si>
    <t>Allocation Per School</t>
  </si>
  <si>
    <r>
      <t xml:space="preserve">CONSULTANTS -                  </t>
    </r>
    <r>
      <rPr>
        <b/>
        <sz val="10"/>
        <color rgb="FFFF0000"/>
        <rFont val="Times New Roman"/>
        <family val="1"/>
      </rPr>
      <t xml:space="preserve"> (see rates for contracts to right in J.)</t>
    </r>
  </si>
  <si>
    <t xml:space="preserve">  Strategic Support to Specific Underperforming School Districts: 
Level 5 District Turnaround Support
Southbridge Public Schools </t>
  </si>
  <si>
    <t>Fund Code 323-Q (969-R) (323-005-7-0277-R)</t>
  </si>
  <si>
    <t>Education Specialist</t>
  </si>
  <si>
    <t>Daniel J. Deedy</t>
  </si>
  <si>
    <t>Director of Finance and Operations</t>
  </si>
  <si>
    <t>5/25/17</t>
  </si>
  <si>
    <t>5-26-17</t>
  </si>
  <si>
    <t>RF mailed their signed copy 5-26-17</t>
  </si>
  <si>
    <t>ATTRIBUTING FUNDS TO ELIGIBLE TITLE I SCHOOLS</t>
  </si>
  <si>
    <t>Brighton High</t>
  </si>
  <si>
    <t>00350505</t>
  </si>
  <si>
    <t>Charlestown High</t>
  </si>
  <si>
    <t>00350515</t>
  </si>
  <si>
    <t>00350581</t>
  </si>
  <si>
    <t>00350074</t>
  </si>
  <si>
    <t>Dorchester Academy</t>
  </si>
  <si>
    <t>00350651</t>
  </si>
  <si>
    <t>East Boston High</t>
  </si>
  <si>
    <t>00350530</t>
  </si>
  <si>
    <t>00350522</t>
  </si>
  <si>
    <t>00350537</t>
  </si>
  <si>
    <t>00350363</t>
  </si>
  <si>
    <t>Quincy Upper School</t>
  </si>
  <si>
    <t>00350565</t>
  </si>
  <si>
    <t>The English High</t>
  </si>
  <si>
    <t>00350535</t>
  </si>
  <si>
    <t>Urban Science Academy</t>
  </si>
  <si>
    <t>00350579</t>
  </si>
  <si>
    <t>West Roxbury Academy</t>
  </si>
  <si>
    <t>00350658</t>
  </si>
  <si>
    <t>00950505</t>
  </si>
  <si>
    <t>01370605</t>
  </si>
  <si>
    <t>01370505</t>
  </si>
  <si>
    <t>School for Exceptional Studies</t>
  </si>
  <si>
    <t>01490537</t>
  </si>
  <si>
    <t>01600505</t>
  </si>
  <si>
    <t>01630525</t>
  </si>
  <si>
    <t>Lynn English High</t>
  </si>
  <si>
    <t>01630510</t>
  </si>
  <si>
    <t>01630605</t>
  </si>
  <si>
    <t>02010505</t>
  </si>
  <si>
    <t>02810320</t>
  </si>
  <si>
    <t>High School Of Commerce</t>
  </si>
  <si>
    <t>02810510</t>
  </si>
  <si>
    <t>02810530</t>
  </si>
  <si>
    <t>02810620</t>
  </si>
  <si>
    <t>02810500</t>
  </si>
  <si>
    <t>03480503</t>
  </si>
  <si>
    <t>Claremont Academy</t>
  </si>
  <si>
    <t>03480350</t>
  </si>
  <si>
    <t>03480515</t>
  </si>
  <si>
    <t>03480520</t>
  </si>
  <si>
    <t>00350072</t>
  </si>
  <si>
    <t>00350100</t>
  </si>
  <si>
    <t>00350135</t>
  </si>
  <si>
    <t>00350146</t>
  </si>
  <si>
    <t>00350154</t>
  </si>
  <si>
    <t>UP Academy Holland</t>
  </si>
  <si>
    <t>00350167</t>
  </si>
  <si>
    <t>00350180</t>
  </si>
  <si>
    <t>00350226</t>
  </si>
  <si>
    <t>00350227</t>
  </si>
  <si>
    <t>00350268</t>
  </si>
  <si>
    <t>00350360</t>
  </si>
  <si>
    <t>00350374</t>
  </si>
  <si>
    <t>00350390</t>
  </si>
  <si>
    <t>00440001</t>
  </si>
  <si>
    <t>00440002</t>
  </si>
  <si>
    <t>00440003</t>
  </si>
  <si>
    <t>00440078</t>
  </si>
  <si>
    <t>00440110</t>
  </si>
  <si>
    <t>00950011</t>
  </si>
  <si>
    <t>00950013</t>
  </si>
  <si>
    <t>00950145</t>
  </si>
  <si>
    <t>01490048</t>
  </si>
  <si>
    <t>01490053</t>
  </si>
  <si>
    <t>01600010</t>
  </si>
  <si>
    <t>01630035</t>
  </si>
  <si>
    <t>02010050</t>
  </si>
  <si>
    <t>02010063</t>
  </si>
  <si>
    <t>02010075</t>
  </si>
  <si>
    <t>02010078</t>
  </si>
  <si>
    <t>02010095</t>
  </si>
  <si>
    <t>Lincoln Street</t>
  </si>
  <si>
    <t>West Street</t>
  </si>
  <si>
    <t>02770020</t>
  </si>
  <si>
    <t>02810015</t>
  </si>
  <si>
    <t>02810023</t>
  </si>
  <si>
    <t>02810100</t>
  </si>
  <si>
    <t>02810185</t>
  </si>
  <si>
    <t>02810195</t>
  </si>
  <si>
    <t>Downey</t>
  </si>
  <si>
    <t>Chandler Magnet</t>
  </si>
  <si>
    <t>03480052</t>
  </si>
  <si>
    <t>Clark St Community</t>
  </si>
  <si>
    <t>03480055</t>
  </si>
  <si>
    <t>03480095</t>
  </si>
  <si>
    <t>03480100</t>
  </si>
  <si>
    <t>03480115</t>
  </si>
  <si>
    <t>03480160</t>
  </si>
  <si>
    <t>03480210</t>
  </si>
  <si>
    <t>03480215</t>
  </si>
  <si>
    <t>03480280</t>
  </si>
  <si>
    <t>00350013</t>
  </si>
  <si>
    <t>00350020</t>
  </si>
  <si>
    <t>00350077</t>
  </si>
  <si>
    <t>00350153</t>
  </si>
  <si>
    <t>00350229</t>
  </si>
  <si>
    <t>00350255</t>
  </si>
  <si>
    <t>00350308</t>
  </si>
  <si>
    <t>00350326</t>
  </si>
  <si>
    <t>Edison K-8</t>
  </si>
  <si>
    <t>00350375</t>
  </si>
  <si>
    <t>Higginson/Lewis K-8</t>
  </si>
  <si>
    <t>00350377</t>
  </si>
  <si>
    <t>00350380</t>
  </si>
  <si>
    <t>00350382</t>
  </si>
  <si>
    <t>01370015</t>
  </si>
  <si>
    <t>01370025</t>
  </si>
  <si>
    <t>01370030</t>
  </si>
  <si>
    <t>01370040</t>
  </si>
  <si>
    <t>01370045</t>
  </si>
  <si>
    <t>01490015</t>
  </si>
  <si>
    <t>00350179</t>
  </si>
  <si>
    <t>00350383</t>
  </si>
  <si>
    <t>00350430</t>
  </si>
  <si>
    <t>00350445</t>
  </si>
  <si>
    <t>00350485</t>
  </si>
  <si>
    <t>00950305</t>
  </si>
  <si>
    <t>00950315</t>
  </si>
  <si>
    <t>Sullivan Middle</t>
  </si>
  <si>
    <t>01490017</t>
  </si>
  <si>
    <t>01490025</t>
  </si>
  <si>
    <t>01490049</t>
  </si>
  <si>
    <t>01600330</t>
  </si>
  <si>
    <t>01600340</t>
  </si>
  <si>
    <t>01600360</t>
  </si>
  <si>
    <t>01630305</t>
  </si>
  <si>
    <t>01630405</t>
  </si>
  <si>
    <t>02010405</t>
  </si>
  <si>
    <t>02010415</t>
  </si>
  <si>
    <t>02810325</t>
  </si>
  <si>
    <t>02810328</t>
  </si>
  <si>
    <t>02810330</t>
  </si>
  <si>
    <t>02810365</t>
  </si>
  <si>
    <t>02810366</t>
  </si>
  <si>
    <t>02810367</t>
  </si>
  <si>
    <t>Van Sickle Academy</t>
  </si>
  <si>
    <t>02810480</t>
  </si>
  <si>
    <t>02810485</t>
  </si>
  <si>
    <t>03480405</t>
  </si>
  <si>
    <t>03480423</t>
  </si>
  <si>
    <t>Tommy Chang</t>
  </si>
  <si>
    <t>2300 Washington Street</t>
  </si>
  <si>
    <t>Kathleen Smith</t>
  </si>
  <si>
    <t>Stephen Zrike</t>
  </si>
  <si>
    <t>Jeffrey Riley</t>
  </si>
  <si>
    <t>237 EssexStreet</t>
  </si>
  <si>
    <t>Salah Khelfaoui</t>
  </si>
  <si>
    <t>155 Merrimack Street</t>
  </si>
  <si>
    <t>100 Bennett St</t>
  </si>
  <si>
    <t>25 Cole Avenue</t>
  </si>
  <si>
    <t>Daniel Warwick</t>
  </si>
  <si>
    <t>Maureen Binienda</t>
  </si>
  <si>
    <t>sprp_id</t>
  </si>
  <si>
    <t>District</t>
  </si>
  <si>
    <t>Schname</t>
  </si>
  <si>
    <t>MA_Status16</t>
  </si>
  <si>
    <t>IMPR_STAT16</t>
  </si>
  <si>
    <t>T117</t>
  </si>
  <si>
    <t>TitleIStatus18</t>
  </si>
  <si>
    <t>Jackson Mann</t>
  </si>
  <si>
    <t>Level 3</t>
  </si>
  <si>
    <t>Curley K-8 School</t>
  </si>
  <si>
    <t>David A Ellis</t>
  </si>
  <si>
    <t>Dearborn</t>
  </si>
  <si>
    <t>Level 4</t>
  </si>
  <si>
    <t>Dennis C Haley</t>
  </si>
  <si>
    <t>Ellis Mendell</t>
  </si>
  <si>
    <t>Henry Grew</t>
  </si>
  <si>
    <t>James Condon Elementary</t>
  </si>
  <si>
    <t>James W Hennigan</t>
  </si>
  <si>
    <t>James J Chittick</t>
  </si>
  <si>
    <t>Level 5</t>
  </si>
  <si>
    <t>John W McCormack</t>
  </si>
  <si>
    <t>John Winthrop</t>
  </si>
  <si>
    <t>Mattahunt</t>
  </si>
  <si>
    <t>Mather</t>
  </si>
  <si>
    <t>Maurice J Tobin</t>
  </si>
  <si>
    <t>Oliver Hazard Perry</t>
  </si>
  <si>
    <t>Paul A Dever</t>
  </si>
  <si>
    <t>Sarah Greenwood</t>
  </si>
  <si>
    <t>Gardner Pilot Academy</t>
  </si>
  <si>
    <t>William Ellery Channing</t>
  </si>
  <si>
    <t>William McKinley</t>
  </si>
  <si>
    <t>Winship Elementary</t>
  </si>
  <si>
    <t>Young Achievers</t>
  </si>
  <si>
    <t>Mission Hill School</t>
  </si>
  <si>
    <t>Lilla G. Frederick Middle School</t>
  </si>
  <si>
    <t>Clarence R Edwards Middle</t>
  </si>
  <si>
    <t>Washington Irving Middle</t>
  </si>
  <si>
    <t>James P Timilty Middle</t>
  </si>
  <si>
    <t>Excel High School</t>
  </si>
  <si>
    <t>Madison Park High</t>
  </si>
  <si>
    <t>Community Academy of Science and Health</t>
  </si>
  <si>
    <t>Dr W Arnone Community School</t>
  </si>
  <si>
    <t>Mary E. Baker School</t>
  </si>
  <si>
    <t>Manthala George Jr. School</t>
  </si>
  <si>
    <t>Oscar F Raymond</t>
  </si>
  <si>
    <t>Mary Fonseca Elementary School</t>
  </si>
  <si>
    <t>Letourneau Elementary School</t>
  </si>
  <si>
    <t>Samuel Watson</t>
  </si>
  <si>
    <t>Talbot Innovation School</t>
  </si>
  <si>
    <t>Morton Middle</t>
  </si>
  <si>
    <t>B M C Durfee High</t>
  </si>
  <si>
    <t>Lt Elmer J McMahon Elementary</t>
  </si>
  <si>
    <t>Morgan Full Service Community School</t>
  </si>
  <si>
    <t>William R. Peck School</t>
  </si>
  <si>
    <t>Kelly Elementary</t>
  </si>
  <si>
    <t>E N White Elementary</t>
  </si>
  <si>
    <t>Holyoke High</t>
  </si>
  <si>
    <t>Wm J Dean Vocational Technical High</t>
  </si>
  <si>
    <t>Alexander B Bruce</t>
  </si>
  <si>
    <t>Arlington Middle School</t>
  </si>
  <si>
    <t>Guilmette Middle School</t>
  </si>
  <si>
    <t>Oliver Partnership School</t>
  </si>
  <si>
    <t>UP Academy Oliver Middle School</t>
  </si>
  <si>
    <t>Edward F. Parthum</t>
  </si>
  <si>
    <t>01490535</t>
  </si>
  <si>
    <t>Performing &amp; Fine Arts High School</t>
  </si>
  <si>
    <t>Joseph McAvinnue</t>
  </si>
  <si>
    <t>Henry J Robinson Middle</t>
  </si>
  <si>
    <t>James Sullivan Middle School</t>
  </si>
  <si>
    <t>Kathryn P. Stoklosa Middle School</t>
  </si>
  <si>
    <t>Lowell High</t>
  </si>
  <si>
    <t>Cobbet Elementary</t>
  </si>
  <si>
    <t>Thurgood Marshall Mid</t>
  </si>
  <si>
    <t>Breed Middle School</t>
  </si>
  <si>
    <t>Fecteau-Leary Junior/Senior High School</t>
  </si>
  <si>
    <t>Lynn Vocational Technical Institute</t>
  </si>
  <si>
    <t>John B Devalles</t>
  </si>
  <si>
    <t>Alfred J Gomes</t>
  </si>
  <si>
    <t>Ellen R Hathaway</t>
  </si>
  <si>
    <t>Hayden/McFadden</t>
  </si>
  <si>
    <t>Abraham Lincoln</t>
  </si>
  <si>
    <t>Keith Middle School</t>
  </si>
  <si>
    <t>Roosevelt Middle School</t>
  </si>
  <si>
    <t>New Bedford High</t>
  </si>
  <si>
    <t>02770415</t>
  </si>
  <si>
    <t>Thomas M Balliet</t>
  </si>
  <si>
    <t>Milton Bradley School</t>
  </si>
  <si>
    <t>Indian Orchard Elementary</t>
  </si>
  <si>
    <t>Washington</t>
  </si>
  <si>
    <t>German Gerena Community School</t>
  </si>
  <si>
    <t>John J Duggan Middle</t>
  </si>
  <si>
    <t>Forest Park Middle</t>
  </si>
  <si>
    <t>John F Kennedy Middle</t>
  </si>
  <si>
    <t>M Marcus Kiley Middle</t>
  </si>
  <si>
    <t>Chestnut Accelerated Middle School (North)</t>
  </si>
  <si>
    <t>Chestnut Accelerated Middle School (South)</t>
  </si>
  <si>
    <t>Chestnut Accelerated Middle School (Talented and Gifted)</t>
  </si>
  <si>
    <t>Van Sickle International Baccalaureate</t>
  </si>
  <si>
    <t>Springfield Central High</t>
  </si>
  <si>
    <t>Springfield High School of Science and Technology</t>
  </si>
  <si>
    <t>Roger L. Putnam Vocational Technical Academy</t>
  </si>
  <si>
    <t>Elm Park Community</t>
  </si>
  <si>
    <t>Goddard School/Science Technical</t>
  </si>
  <si>
    <t>Grafton Street</t>
  </si>
  <si>
    <t>Quinsigamond</t>
  </si>
  <si>
    <t>Rice Square</t>
  </si>
  <si>
    <t>Vernon Hill School</t>
  </si>
  <si>
    <t>Burncoat Middle School</t>
  </si>
  <si>
    <t>Burncoat Senior High</t>
  </si>
  <si>
    <t>North High</t>
  </si>
  <si>
    <t>South High Community</t>
  </si>
  <si>
    <t>org4code</t>
  </si>
  <si>
    <t>SW</t>
  </si>
  <si>
    <t>NT</t>
  </si>
  <si>
    <t>FY17</t>
  </si>
  <si>
    <r>
      <t xml:space="preserve">FY18
</t>
    </r>
    <r>
      <rPr>
        <i/>
        <sz val="8"/>
        <rFont val="Arial"/>
        <family val="2"/>
      </rPr>
      <t>(Update the Title I status if missing or incorrect)</t>
    </r>
  </si>
  <si>
    <t>Title I Status
(NT = Not Title I school, 
SW = School-wide, 
TA = Targeted Assistance)</t>
  </si>
  <si>
    <t xml:space="preserve">           Public Schools</t>
  </si>
  <si>
    <t xml:space="preserve">District Priorities: </t>
  </si>
  <si>
    <t>Strategies:</t>
  </si>
  <si>
    <t>School(s):</t>
  </si>
  <si>
    <t>Timeline:</t>
  </si>
  <si>
    <t>Outcomes:</t>
  </si>
  <si>
    <t>Cost:</t>
  </si>
  <si>
    <t>Total:</t>
  </si>
  <si>
    <t xml:space="preserve">Massachusetts Department of Elementary and Secondary Education
 Part II Workbook Instructions
</t>
  </si>
  <si>
    <t xml:space="preserve"> Strategic Support to Specific Underperforming School Districts</t>
  </si>
  <si>
    <t xml:space="preserve">  Strategic Support to Specific Underperforming School Districts</t>
  </si>
  <si>
    <r>
      <t>Instructions:</t>
    </r>
    <r>
      <rPr>
        <b/>
        <sz val="12"/>
        <rFont val="Arial"/>
        <family val="2"/>
      </rPr>
      <t xml:space="preserve">  After selecting your district name on the Cover Sheet, a list of eligible schools will automatically be listed below. In accordance with federal rules, only Title I priority and focus schools are eligible to receive Title I school improvement funding. Select schools that will receive funding through this grant, and enter the the amount being allocated to each school. The sum across selected schools should equal the total allocation for which the district is applying. If a school's Title I status has changed, make corrections as necessary.</t>
    </r>
  </si>
  <si>
    <t>Webster</t>
  </si>
  <si>
    <t>03160000</t>
  </si>
  <si>
    <t>Ruthann Petruno-Goguen</t>
  </si>
  <si>
    <t>41 East Main Street</t>
  </si>
  <si>
    <t>01570</t>
  </si>
  <si>
    <t>0316</t>
  </si>
  <si>
    <t>03160015</t>
  </si>
  <si>
    <t>Park Avenue Elementary</t>
  </si>
  <si>
    <t>0348</t>
  </si>
  <si>
    <t>0035</t>
  </si>
  <si>
    <t>Focus</t>
  </si>
  <si>
    <t>Priority</t>
  </si>
  <si>
    <t>0044</t>
  </si>
  <si>
    <t>0095</t>
  </si>
  <si>
    <t>0137</t>
  </si>
  <si>
    <t>0149</t>
  </si>
  <si>
    <t>0160</t>
  </si>
  <si>
    <t>0163</t>
  </si>
  <si>
    <t>0201</t>
  </si>
  <si>
    <t>0277</t>
  </si>
  <si>
    <t>0281</t>
  </si>
  <si>
    <t>CL</t>
  </si>
  <si>
    <t>Southbridge High School</t>
  </si>
  <si>
    <t>02770515</t>
  </si>
  <si>
    <t>Southbridge Middle School</t>
  </si>
  <si>
    <t>N/A</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</si>
  <si>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</si>
  <si>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r>
      <t>Cover Sheet</t>
    </r>
    <r>
      <rPr>
        <sz val="11"/>
        <rFont val="Arial"/>
        <family val="2"/>
      </rPr>
      <t xml:space="preserve">
On the Cover Sheet worksheet, complete all fields highlighted in yellow. Select your district name from the drop-down menu and enter the contact person's name and phone number. Enter the amount the district is requesting in the </t>
    </r>
    <r>
      <rPr>
        <i/>
        <sz val="11"/>
        <rFont val="Arial"/>
        <family val="2"/>
      </rPr>
      <t>Total Allocation</t>
    </r>
    <r>
      <rPr>
        <sz val="11"/>
        <rFont val="Arial"/>
        <family val="2"/>
      </rPr>
      <t xml:space="preserve"> cell, T</t>
    </r>
    <r>
      <rPr>
        <i/>
        <sz val="11"/>
        <rFont val="Arial"/>
        <family val="2"/>
      </rPr>
      <t xml:space="preserve">otal Amount Requested </t>
    </r>
    <r>
      <rPr>
        <sz val="11"/>
        <rFont val="Arial"/>
        <family val="2"/>
      </rPr>
      <t>cell. Complete the signatory information.  Scan and upload the signed Cover Sheet.</t>
    </r>
  </si>
  <si>
    <t>Fund Code 220-Q</t>
  </si>
  <si>
    <t>Upon Approval</t>
  </si>
  <si>
    <r>
      <t>FY 2018 Fund Code</t>
    </r>
    <r>
      <rPr>
        <sz val="14"/>
        <color rgb="FFFF0000"/>
        <rFont val="Arial"/>
        <family val="2"/>
      </rPr>
      <t xml:space="preserve"> 220-Q (Federal)</t>
    </r>
  </si>
  <si>
    <r>
      <t>Overview</t>
    </r>
    <r>
      <rPr>
        <sz val="11"/>
        <rFont val="Arial"/>
        <family val="2"/>
      </rPr>
      <t xml:space="preserve">
This workbook contains forms that a school district must submit to the Massachusetts Department of Elementary and Secondary Education in applying for the above-listed grant opportunity. The forms are on separate tabs within this workbook. To access the worksheets and complete the necessary information, click on the appropriate worksheet - Cover Sheet</t>
    </r>
    <r>
      <rPr>
        <i/>
        <sz val="11"/>
        <rFont val="Arial"/>
        <family val="2"/>
      </rPr>
      <t xml:space="preserve"> -</t>
    </r>
    <r>
      <rPr>
        <sz val="11"/>
        <rFont val="Arial"/>
        <family val="2"/>
      </rPr>
      <t xml:space="preserve"> listed at the bottom of this page.</t>
    </r>
  </si>
  <si>
    <r>
      <t xml:space="preserve">STATE
</t>
    </r>
    <r>
      <rPr>
        <b/>
        <sz val="10"/>
        <color rgb="FF0000FF"/>
        <rFont val="Arial"/>
        <family val="2"/>
      </rPr>
      <t>969-Z</t>
    </r>
  </si>
  <si>
    <t>AUTHORIZED SIGNATORY:</t>
  </si>
  <si>
    <t>________________________________________</t>
  </si>
  <si>
    <t xml:space="preserve">TITLE: </t>
  </si>
  <si>
    <t xml:space="preserve">TYPED NAME: </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</si>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</sst>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dd/yy"/>
    <numFmt numFmtId="168" formatCode="0.000"/>
    <numFmt numFmtId="169" formatCode="0.0000"/>
    <numFmt numFmtId="170" formatCode="\30\5\-###\-\5\-####\-\F"/>
    <numFmt numFmtId="171" formatCode="mmmm\ d\,\ yyyy"/>
  </numFmts>
  <fonts count="98"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b/>
      <sz val="8"/>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sz val="16"/>
      <color rgb="FFFF0000"/>
      <name val="Arial"/>
      <family val="2"/>
    </font>
    <font>
      <b/>
      <sz val="14"/>
      <color rgb="FFFF0000"/>
      <name val="Arial"/>
      <family val="2"/>
    </font>
    <font>
      <b/>
      <sz val="10"/>
      <color rgb="FF0000FF"/>
      <name val="Times New Roman"/>
      <family val="1"/>
    </font>
    <font>
      <b/>
      <sz val="11"/>
      <color indexed="12"/>
      <name val="Arial"/>
      <family val="2"/>
    </font>
    <font>
      <b/>
      <sz val="10"/>
      <color rgb="FFFF0000"/>
      <name val="Arial"/>
      <family val="2"/>
    </font>
    <font>
      <b/>
      <u/>
      <sz val="16"/>
      <color indexed="12"/>
      <name val="Arial"/>
      <family val="2"/>
    </font>
    <font>
      <sz val="9"/>
      <name val="Arial"/>
      <family val="2"/>
    </font>
    <font>
      <b/>
      <sz val="12"/>
      <color indexed="12"/>
      <name val="Arial"/>
      <family val="2"/>
    </font>
    <font>
      <b/>
      <sz val="10"/>
      <color rgb="FF0000FF"/>
      <name val="Arial"/>
      <family val="2"/>
    </font>
    <font>
      <sz val="10"/>
      <color theme="3" tint="0.39997558519241921"/>
      <name val="Arial"/>
      <family val="2"/>
    </font>
    <font>
      <sz val="9"/>
      <color theme="0"/>
      <name val="Arial"/>
      <family val="2"/>
    </font>
    <font>
      <b/>
      <sz val="10"/>
      <color theme="0"/>
      <name val="Arial"/>
      <family val="2"/>
    </font>
    <font>
      <i/>
      <sz val="8"/>
      <name val="Arial"/>
      <family val="2"/>
    </font>
    <font>
      <sz val="12"/>
      <name val="Arial Narrow"/>
      <family val="2"/>
    </font>
    <font>
      <sz val="11"/>
      <name val="Arial Narrow"/>
      <family val="2"/>
    </font>
  </fonts>
  <fills count="3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mediumGray">
        <bgColor indexed="42"/>
      </patternFill>
    </fill>
    <fill>
      <patternFill patternType="mediumGray">
        <bgColor theme="6" tint="0.59999389629810485"/>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99"/>
        <bgColor theme="0"/>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double">
        <color indexed="64"/>
      </left>
      <right style="double">
        <color indexed="64"/>
      </right>
      <top style="double">
        <color theme="0" tint="-0.14996795556505021"/>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double">
        <color indexed="64"/>
      </top>
      <bottom/>
      <diagonal/>
    </border>
  </borders>
  <cellStyleXfs count="48">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2" borderId="1" applyNumberFormat="0" applyAlignment="0" applyProtection="0"/>
    <xf numFmtId="0" fontId="28" fillId="10" borderId="2" applyNumberFormat="0" applyAlignment="0" applyProtection="0"/>
    <xf numFmtId="44" fontId="1" fillId="0" borderId="0" applyFont="0" applyFill="0" applyBorder="0" applyAlignment="0" applyProtection="0"/>
    <xf numFmtId="0" fontId="29" fillId="0" borderId="0" applyNumberFormat="0" applyFill="0" applyBorder="0" applyAlignment="0" applyProtection="0"/>
    <xf numFmtId="0" fontId="30" fillId="16" borderId="0" applyNumberFormat="0" applyBorder="0" applyAlignment="0" applyProtection="0"/>
    <xf numFmtId="0" fontId="31"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alignment vertical="top"/>
      <protection locked="0"/>
    </xf>
    <xf numFmtId="0" fontId="34" fillId="3" borderId="1" applyNumberFormat="0" applyAlignment="0" applyProtection="0"/>
    <xf numFmtId="0" fontId="35" fillId="0" borderId="5" applyNumberFormat="0" applyFill="0" applyAlignment="0" applyProtection="0"/>
    <xf numFmtId="0" fontId="36" fillId="7" borderId="0" applyNumberFormat="0" applyBorder="0" applyAlignment="0" applyProtection="0"/>
    <xf numFmtId="0" fontId="3" fillId="0" borderId="0" applyNumberFormat="0" applyFill="0" applyBorder="0" applyAlignment="0" applyProtection="0"/>
    <xf numFmtId="0" fontId="78" fillId="0" borderId="0"/>
    <xf numFmtId="0" fontId="1" fillId="4" borderId="6" applyNumberFormat="0" applyFont="0" applyAlignment="0" applyProtection="0"/>
    <xf numFmtId="0" fontId="37" fillId="2" borderId="7"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1" fillId="0" borderId="0"/>
  </cellStyleXfs>
  <cellXfs count="801">
    <xf numFmtId="0" fontId="0" fillId="0" borderId="0" xfId="0"/>
    <xf numFmtId="0" fontId="3" fillId="0" borderId="9" xfId="0" applyFont="1" applyBorder="1" applyProtection="1">
      <protection locked="0"/>
    </xf>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28" xfId="0" applyFont="1" applyBorder="1" applyProtection="1">
      <protection hidden="1"/>
    </xf>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165" fontId="3" fillId="0" borderId="31" xfId="0" applyNumberFormat="1" applyFont="1" applyBorder="1" applyProtection="1">
      <protection hidden="1"/>
    </xf>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6" xfId="28" applyNumberFormat="1" applyBorder="1" applyProtection="1"/>
    <xf numFmtId="166" fontId="0" fillId="0" borderId="36"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3"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69" fontId="3" fillId="0" borderId="16" xfId="0" applyNumberFormat="1" applyFont="1" applyBorder="1" applyAlignment="1" applyProtection="1">
      <alignment horizontal="center"/>
    </xf>
    <xf numFmtId="168"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Border="1" applyProtection="1">
      <protection hidden="1"/>
    </xf>
    <xf numFmtId="0" fontId="0" fillId="0" borderId="0" xfId="0" applyProtection="1">
      <protection hidden="1"/>
    </xf>
    <xf numFmtId="0" fontId="2" fillId="0" borderId="9" xfId="0" applyFont="1" applyBorder="1" applyAlignment="1" applyProtection="1">
      <alignment horizontal="left"/>
      <protection hidden="1"/>
    </xf>
    <xf numFmtId="0" fontId="2" fillId="0" borderId="37" xfId="0" applyFont="1" applyBorder="1" applyProtection="1">
      <protection hidden="1"/>
    </xf>
    <xf numFmtId="0" fontId="0" fillId="0" borderId="38" xfId="0" applyBorder="1" applyProtection="1">
      <protection hidden="1"/>
    </xf>
    <xf numFmtId="0" fontId="4" fillId="0" borderId="38" xfId="0" applyFont="1" applyBorder="1" applyAlignment="1" applyProtection="1">
      <alignment horizontal="right"/>
      <protection hidden="1"/>
    </xf>
    <xf numFmtId="0" fontId="42" fillId="0" borderId="39" xfId="0" applyFont="1" applyBorder="1" applyAlignment="1" applyProtection="1">
      <alignment horizontal="left"/>
      <protection hidden="1"/>
    </xf>
    <xf numFmtId="0" fontId="42" fillId="0" borderId="9" xfId="0" applyFont="1" applyBorder="1" applyAlignment="1" applyProtection="1">
      <alignment horizontal="left"/>
      <protection hidden="1"/>
    </xf>
    <xf numFmtId="0" fontId="42" fillId="0" borderId="38"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0"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0"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1"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7" fontId="15" fillId="0" borderId="34" xfId="0" applyNumberFormat="1" applyFont="1" applyBorder="1" applyAlignment="1" applyProtection="1">
      <alignment horizontal="left"/>
      <protection hidden="1"/>
    </xf>
    <xf numFmtId="0" fontId="42" fillId="0" borderId="37" xfId="0" applyFont="1" applyBorder="1" applyAlignment="1" applyProtection="1">
      <alignment horizontal="right"/>
      <protection hidden="1"/>
    </xf>
    <xf numFmtId="0" fontId="12" fillId="0" borderId="38" xfId="0" applyFont="1" applyBorder="1" applyProtection="1">
      <protection hidden="1"/>
    </xf>
    <xf numFmtId="0" fontId="42" fillId="0" borderId="38" xfId="0" applyFont="1" applyBorder="1" applyAlignment="1" applyProtection="1">
      <alignment horizontal="center"/>
      <protection hidden="1"/>
    </xf>
    <xf numFmtId="0" fontId="0" fillId="0" borderId="42" xfId="0" applyBorder="1" applyProtection="1">
      <protection hidden="1"/>
    </xf>
    <xf numFmtId="0" fontId="48" fillId="17" borderId="43" xfId="0" applyFont="1" applyFill="1" applyBorder="1" applyAlignment="1" applyProtection="1">
      <alignment horizontal="center" vertical="top" wrapText="1"/>
      <protection hidden="1"/>
    </xf>
    <xf numFmtId="0" fontId="48" fillId="17" borderId="44"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8" fillId="17" borderId="45" xfId="0" applyFont="1" applyFill="1" applyBorder="1" applyAlignment="1" applyProtection="1">
      <alignment horizontal="center" vertical="top" wrapText="1"/>
      <protection hidden="1"/>
    </xf>
    <xf numFmtId="0" fontId="48" fillId="17" borderId="45" xfId="0" applyNumberFormat="1" applyFont="1" applyFill="1" applyBorder="1" applyAlignment="1" applyProtection="1">
      <alignment horizontal="center" vertical="top"/>
      <protection hidden="1"/>
    </xf>
    <xf numFmtId="0" fontId="48" fillId="17" borderId="45" xfId="0" applyFont="1" applyFill="1" applyBorder="1" applyAlignment="1" applyProtection="1">
      <alignment horizontal="center" vertical="top"/>
      <protection hidden="1"/>
    </xf>
    <xf numFmtId="0" fontId="48" fillId="17" borderId="46" xfId="0" applyFont="1" applyFill="1" applyBorder="1" applyAlignment="1" applyProtection="1">
      <alignment horizontal="center" vertical="top"/>
      <protection hidden="1"/>
    </xf>
    <xf numFmtId="0" fontId="13" fillId="0" borderId="0" xfId="0" applyFont="1" applyProtection="1">
      <protection hidden="1"/>
    </xf>
    <xf numFmtId="0" fontId="47" fillId="17" borderId="47" xfId="0" applyFont="1" applyFill="1" applyBorder="1" applyAlignment="1" applyProtection="1">
      <alignment horizontal="center" vertical="center"/>
      <protection hidden="1"/>
    </xf>
    <xf numFmtId="49" fontId="50" fillId="18" borderId="48" xfId="0" applyNumberFormat="1" applyFont="1" applyFill="1" applyBorder="1" applyAlignment="1" applyProtection="1">
      <alignment horizontal="center" vertical="center"/>
      <protection hidden="1"/>
    </xf>
    <xf numFmtId="49" fontId="47" fillId="18" borderId="48" xfId="0" applyNumberFormat="1" applyFont="1" applyFill="1" applyBorder="1" applyAlignment="1" applyProtection="1">
      <alignment horizontal="center" vertical="center"/>
      <protection hidden="1"/>
    </xf>
    <xf numFmtId="49" fontId="47" fillId="18" borderId="43" xfId="0" applyNumberFormat="1" applyFont="1" applyFill="1" applyBorder="1" applyAlignment="1" applyProtection="1">
      <alignment horizontal="center" vertical="center"/>
      <protection hidden="1"/>
    </xf>
    <xf numFmtId="49" fontId="47" fillId="18" borderId="20" xfId="0" applyNumberFormat="1" applyFont="1" applyFill="1" applyBorder="1" applyAlignment="1" applyProtection="1">
      <alignment horizontal="center" vertical="center"/>
      <protection hidden="1"/>
    </xf>
    <xf numFmtId="166" fontId="13" fillId="18" borderId="49"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0"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1" xfId="28" applyNumberFormat="1" applyFont="1" applyFill="1" applyBorder="1" applyAlignment="1" applyProtection="1">
      <alignment vertical="center"/>
      <protection hidden="1"/>
    </xf>
    <xf numFmtId="0" fontId="47" fillId="0" borderId="50" xfId="0" applyFont="1" applyBorder="1" applyAlignment="1" applyProtection="1">
      <alignment horizontal="center" vertical="center"/>
      <protection hidden="1"/>
    </xf>
    <xf numFmtId="166" fontId="13" fillId="18" borderId="52" xfId="28" applyNumberFormat="1" applyFont="1" applyFill="1" applyBorder="1" applyAlignment="1" applyProtection="1">
      <alignment vertical="center"/>
      <protection hidden="1"/>
    </xf>
    <xf numFmtId="0" fontId="47" fillId="0" borderId="53" xfId="0" applyFont="1" applyBorder="1" applyAlignment="1" applyProtection="1">
      <alignment horizontal="center" vertical="center"/>
      <protection hidden="1"/>
    </xf>
    <xf numFmtId="3" fontId="13" fillId="0" borderId="18" xfId="0" applyNumberFormat="1" applyFont="1" applyFill="1" applyBorder="1" applyAlignment="1" applyProtection="1">
      <alignment horizontal="center" vertical="center"/>
      <protection hidden="1"/>
    </xf>
    <xf numFmtId="166" fontId="13" fillId="18" borderId="54" xfId="28" applyNumberFormat="1" applyFont="1" applyFill="1" applyBorder="1" applyAlignment="1" applyProtection="1">
      <alignment vertical="center"/>
      <protection hidden="1"/>
    </xf>
    <xf numFmtId="0" fontId="47" fillId="0" borderId="56" xfId="0" applyFont="1" applyBorder="1" applyAlignment="1" applyProtection="1">
      <alignment horizontal="left" vertical="center"/>
      <protection hidden="1"/>
    </xf>
    <xf numFmtId="0" fontId="47" fillId="0" borderId="57" xfId="0" applyFont="1" applyBorder="1" applyAlignment="1" applyProtection="1">
      <alignment horizontal="left" vertical="center"/>
      <protection hidden="1"/>
    </xf>
    <xf numFmtId="3" fontId="13" fillId="18" borderId="58" xfId="0" applyNumberFormat="1" applyFont="1" applyFill="1" applyBorder="1" applyAlignment="1" applyProtection="1">
      <alignment vertical="center"/>
      <protection hidden="1"/>
    </xf>
    <xf numFmtId="2" fontId="13" fillId="18" borderId="58" xfId="0" applyNumberFormat="1" applyFont="1" applyFill="1" applyBorder="1" applyAlignment="1" applyProtection="1">
      <alignment vertical="center"/>
      <protection hidden="1"/>
    </xf>
    <xf numFmtId="166" fontId="13" fillId="18" borderId="58" xfId="28" applyNumberFormat="1" applyFont="1" applyFill="1" applyBorder="1" applyAlignment="1" applyProtection="1">
      <alignment vertical="center"/>
      <protection hidden="1"/>
    </xf>
    <xf numFmtId="166" fontId="13" fillId="0" borderId="59" xfId="28" applyNumberFormat="1" applyFont="1" applyFill="1" applyBorder="1" applyAlignment="1" applyProtection="1">
      <alignment vertical="center"/>
      <protection hidden="1"/>
    </xf>
    <xf numFmtId="49" fontId="47" fillId="17" borderId="37" xfId="0" applyNumberFormat="1" applyFont="1" applyFill="1" applyBorder="1" applyAlignment="1" applyProtection="1">
      <alignment horizontal="center"/>
      <protection hidden="1"/>
    </xf>
    <xf numFmtId="3" fontId="13" fillId="18" borderId="60" xfId="0" applyNumberFormat="1" applyFont="1" applyFill="1" applyBorder="1" applyAlignment="1" applyProtection="1">
      <protection hidden="1"/>
    </xf>
    <xf numFmtId="2" fontId="13" fillId="18" borderId="60" xfId="0" applyNumberFormat="1" applyFont="1" applyFill="1" applyBorder="1" applyAlignment="1" applyProtection="1">
      <protection hidden="1"/>
    </xf>
    <xf numFmtId="3" fontId="13" fillId="18" borderId="61" xfId="0" applyNumberFormat="1" applyFont="1" applyFill="1" applyBorder="1" applyAlignment="1" applyProtection="1">
      <protection hidden="1"/>
    </xf>
    <xf numFmtId="166" fontId="13" fillId="18" borderId="42" xfId="0" applyNumberFormat="1" applyFont="1" applyFill="1" applyBorder="1" applyAlignment="1" applyProtection="1">
      <protection hidden="1"/>
    </xf>
    <xf numFmtId="0" fontId="13" fillId="0" borderId="0" xfId="0" applyFont="1" applyAlignment="1" applyProtection="1">
      <protection hidden="1"/>
    </xf>
    <xf numFmtId="0" fontId="13" fillId="0" borderId="50"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2" xfId="28" applyNumberFormat="1" applyFont="1" applyFill="1" applyBorder="1" applyAlignment="1" applyProtection="1">
      <alignment vertical="center"/>
      <protection hidden="1"/>
    </xf>
    <xf numFmtId="0" fontId="13" fillId="0" borderId="53"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5" xfId="0" applyFont="1" applyBorder="1" applyAlignment="1" applyProtection="1">
      <alignment horizontal="center" vertical="center"/>
      <protection hidden="1"/>
    </xf>
    <xf numFmtId="3" fontId="13" fillId="18" borderId="45" xfId="0" applyNumberFormat="1" applyFont="1" applyFill="1" applyBorder="1" applyAlignment="1" applyProtection="1">
      <alignment vertical="center"/>
      <protection hidden="1"/>
    </xf>
    <xf numFmtId="166" fontId="13" fillId="18" borderId="45" xfId="28" applyNumberFormat="1" applyFont="1" applyFill="1" applyBorder="1" applyAlignment="1" applyProtection="1">
      <alignment vertical="center"/>
      <protection hidden="1"/>
    </xf>
    <xf numFmtId="2" fontId="48" fillId="17" borderId="43" xfId="0" applyNumberFormat="1" applyFont="1" applyFill="1" applyBorder="1" applyAlignment="1" applyProtection="1">
      <alignment horizontal="center" vertical="top" wrapText="1"/>
      <protection hidden="1"/>
    </xf>
    <xf numFmtId="166" fontId="48" fillId="17" borderId="43" xfId="0" applyNumberFormat="1" applyFont="1" applyFill="1" applyBorder="1" applyAlignment="1" applyProtection="1">
      <alignment horizontal="center" vertical="top" wrapText="1"/>
      <protection hidden="1"/>
    </xf>
    <xf numFmtId="166" fontId="48" fillId="17" borderId="44" xfId="0" applyNumberFormat="1" applyFont="1" applyFill="1" applyBorder="1" applyAlignment="1" applyProtection="1">
      <alignment horizontal="center" vertical="top" wrapText="1"/>
      <protection hidden="1"/>
    </xf>
    <xf numFmtId="2" fontId="48" fillId="17" borderId="45" xfId="0" applyNumberFormat="1" applyFont="1" applyFill="1" applyBorder="1" applyAlignment="1" applyProtection="1">
      <alignment horizontal="center" vertical="top"/>
      <protection hidden="1"/>
    </xf>
    <xf numFmtId="166" fontId="48" fillId="17" borderId="45" xfId="0" applyNumberFormat="1" applyFont="1" applyFill="1" applyBorder="1" applyAlignment="1" applyProtection="1">
      <alignment horizontal="center" vertical="top"/>
      <protection hidden="1"/>
    </xf>
    <xf numFmtId="166" fontId="48" fillId="17" borderId="46" xfId="0" applyNumberFormat="1" applyFont="1" applyFill="1" applyBorder="1" applyAlignment="1" applyProtection="1">
      <alignment horizontal="center" vertical="top"/>
      <protection hidden="1"/>
    </xf>
    <xf numFmtId="49" fontId="47" fillId="17" borderId="47" xfId="0" applyNumberFormat="1" applyFont="1" applyFill="1" applyBorder="1" applyAlignment="1" applyProtection="1">
      <alignment horizontal="center" vertical="center"/>
      <protection hidden="1"/>
    </xf>
    <xf numFmtId="0" fontId="13" fillId="18" borderId="48" xfId="0" applyFont="1" applyFill="1" applyBorder="1" applyAlignment="1" applyProtection="1">
      <alignment vertical="center"/>
      <protection hidden="1"/>
    </xf>
    <xf numFmtId="2" fontId="13" fillId="18" borderId="48" xfId="0" applyNumberFormat="1" applyFont="1" applyFill="1" applyBorder="1" applyAlignment="1" applyProtection="1">
      <alignment vertical="center"/>
      <protection hidden="1"/>
    </xf>
    <xf numFmtId="0" fontId="13" fillId="18" borderId="63" xfId="0" applyFont="1" applyFill="1" applyBorder="1" applyAlignment="1" applyProtection="1">
      <alignment vertical="center"/>
      <protection hidden="1"/>
    </xf>
    <xf numFmtId="166" fontId="13" fillId="18" borderId="48" xfId="0" applyNumberFormat="1" applyFont="1" applyFill="1" applyBorder="1" applyAlignment="1" applyProtection="1">
      <alignment vertical="center"/>
      <protection hidden="1"/>
    </xf>
    <xf numFmtId="166" fontId="13" fillId="18" borderId="64" xfId="0" applyNumberFormat="1" applyFont="1" applyFill="1" applyBorder="1" applyAlignment="1" applyProtection="1">
      <alignment vertical="center"/>
      <protection hidden="1"/>
    </xf>
    <xf numFmtId="4" fontId="13" fillId="18" borderId="58" xfId="0" applyNumberFormat="1" applyFont="1" applyFill="1" applyBorder="1" applyAlignment="1" applyProtection="1">
      <alignment vertical="center"/>
      <protection hidden="1"/>
    </xf>
    <xf numFmtId="166" fontId="13" fillId="18" borderId="45" xfId="0" applyNumberFormat="1" applyFont="1" applyFill="1" applyBorder="1" applyAlignment="1" applyProtection="1">
      <alignment vertical="center"/>
      <protection hidden="1"/>
    </xf>
    <xf numFmtId="49" fontId="47" fillId="17" borderId="39" xfId="0" applyNumberFormat="1" applyFont="1" applyFill="1" applyBorder="1" applyAlignment="1" applyProtection="1">
      <alignment horizontal="center"/>
      <protection hidden="1"/>
    </xf>
    <xf numFmtId="0" fontId="48" fillId="17" borderId="9" xfId="0" applyFont="1" applyFill="1" applyBorder="1" applyAlignment="1" applyProtection="1">
      <alignment horizontal="left"/>
      <protection hidden="1"/>
    </xf>
    <xf numFmtId="0" fontId="48" fillId="17" borderId="65" xfId="0" applyFont="1" applyFill="1" applyBorder="1" applyAlignment="1" applyProtection="1">
      <alignment horizontal="left"/>
      <protection hidden="1"/>
    </xf>
    <xf numFmtId="3" fontId="48" fillId="17" borderId="43"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7" fillId="0" borderId="30" xfId="0" applyFont="1" applyBorder="1" applyAlignment="1" applyProtection="1">
      <alignment horizontal="center" vertical="center"/>
      <protection hidden="1"/>
    </xf>
    <xf numFmtId="0" fontId="51" fillId="17" borderId="31" xfId="0" applyFont="1" applyFill="1" applyBorder="1" applyAlignment="1" applyProtection="1">
      <alignment horizontal="center" vertical="center"/>
      <protection hidden="1"/>
    </xf>
    <xf numFmtId="3" fontId="47" fillId="17" borderId="45" xfId="0" applyNumberFormat="1" applyFont="1" applyFill="1" applyBorder="1" applyAlignment="1" applyProtection="1">
      <alignment horizontal="center" vertical="center"/>
      <protection hidden="1"/>
    </xf>
    <xf numFmtId="0" fontId="47" fillId="0" borderId="33" xfId="0" applyFont="1" applyBorder="1" applyAlignment="1" applyProtection="1">
      <alignment horizontal="center" vertical="center"/>
      <protection hidden="1"/>
    </xf>
    <xf numFmtId="0" fontId="47" fillId="0" borderId="66" xfId="0" applyFont="1" applyBorder="1" applyAlignment="1" applyProtection="1">
      <alignment horizontal="left" vertical="center"/>
      <protection hidden="1"/>
    </xf>
    <xf numFmtId="166" fontId="13" fillId="0" borderId="58" xfId="28" applyNumberFormat="1" applyFont="1" applyFill="1" applyBorder="1" applyAlignment="1" applyProtection="1">
      <alignment vertical="center"/>
      <protection hidden="1"/>
    </xf>
    <xf numFmtId="0" fontId="48" fillId="17" borderId="9" xfId="0" applyFont="1" applyFill="1" applyBorder="1" applyAlignment="1" applyProtection="1">
      <alignment horizontal="left" vertical="top" wrapText="1"/>
      <protection hidden="1"/>
    </xf>
    <xf numFmtId="0" fontId="48" fillId="17" borderId="65" xfId="0" applyFont="1" applyFill="1" applyBorder="1" applyAlignment="1" applyProtection="1">
      <alignment horizontal="left" vertical="top" wrapText="1"/>
      <protection hidden="1"/>
    </xf>
    <xf numFmtId="0" fontId="48" fillId="17" borderId="43" xfId="0" applyFont="1" applyFill="1" applyBorder="1" applyAlignment="1" applyProtection="1">
      <alignment horizontal="left" vertical="top" wrapText="1"/>
      <protection hidden="1"/>
    </xf>
    <xf numFmtId="0" fontId="48" fillId="17" borderId="43" xfId="0" applyFont="1" applyFill="1" applyBorder="1" applyAlignment="1" applyProtection="1">
      <alignment horizontal="center" wrapText="1"/>
      <protection hidden="1"/>
    </xf>
    <xf numFmtId="0" fontId="48" fillId="17" borderId="44" xfId="0" applyFont="1" applyFill="1" applyBorder="1" applyAlignment="1" applyProtection="1">
      <alignment horizontal="center" wrapText="1"/>
      <protection hidden="1"/>
    </xf>
    <xf numFmtId="0" fontId="47" fillId="17" borderId="33" xfId="0" applyFont="1" applyFill="1" applyBorder="1" applyAlignment="1" applyProtection="1">
      <alignment horizontal="center" vertical="top"/>
      <protection hidden="1"/>
    </xf>
    <xf numFmtId="0" fontId="48" fillId="17" borderId="19" xfId="0" applyFont="1" applyFill="1" applyBorder="1" applyAlignment="1" applyProtection="1">
      <alignment horizontal="left" vertical="top" wrapText="1"/>
      <protection hidden="1"/>
    </xf>
    <xf numFmtId="0" fontId="48" fillId="17" borderId="20" xfId="0" applyFont="1" applyFill="1" applyBorder="1" applyAlignment="1" applyProtection="1">
      <alignment horizontal="left" vertical="top" wrapText="1"/>
      <protection hidden="1"/>
    </xf>
    <xf numFmtId="0" fontId="47" fillId="17" borderId="30" xfId="0" applyFont="1" applyFill="1" applyBorder="1" applyAlignment="1" applyProtection="1">
      <alignment horizontal="center" vertical="center"/>
      <protection hidden="1"/>
    </xf>
    <xf numFmtId="3" fontId="47" fillId="17" borderId="31" xfId="0" applyNumberFormat="1" applyFont="1" applyFill="1" applyBorder="1" applyAlignment="1" applyProtection="1">
      <alignment horizontal="center"/>
      <protection hidden="1"/>
    </xf>
    <xf numFmtId="3" fontId="47" fillId="17" borderId="45" xfId="0" applyNumberFormat="1" applyFont="1" applyFill="1" applyBorder="1" applyAlignment="1" applyProtection="1">
      <alignment horizontal="center"/>
      <protection hidden="1"/>
    </xf>
    <xf numFmtId="0" fontId="13" fillId="0" borderId="47"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49" xfId="28" applyNumberFormat="1" applyFont="1" applyFill="1" applyBorder="1" applyAlignment="1" applyProtection="1">
      <alignment vertical="center"/>
      <protection hidden="1"/>
    </xf>
    <xf numFmtId="0" fontId="13" fillId="0" borderId="67"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6" xfId="28" applyNumberFormat="1" applyFont="1" applyFill="1" applyBorder="1" applyAlignment="1" applyProtection="1">
      <alignment vertical="center"/>
      <protection hidden="1"/>
    </xf>
    <xf numFmtId="0" fontId="47" fillId="17" borderId="67" xfId="0" applyFont="1" applyFill="1" applyBorder="1" applyAlignment="1" applyProtection="1">
      <alignment horizontal="center" vertical="top"/>
      <protection hidden="1"/>
    </xf>
    <xf numFmtId="0" fontId="52" fillId="17" borderId="14" xfId="0" applyFont="1" applyFill="1" applyBorder="1" applyAlignment="1" applyProtection="1">
      <alignment horizontal="left" vertical="top"/>
      <protection hidden="1"/>
    </xf>
    <xf numFmtId="166" fontId="48" fillId="17" borderId="21" xfId="0" applyNumberFormat="1" applyFont="1" applyFill="1" applyBorder="1" applyAlignment="1" applyProtection="1">
      <alignment horizontal="center" vertical="top"/>
      <protection hidden="1"/>
    </xf>
    <xf numFmtId="166" fontId="48" fillId="17" borderId="62"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5" fillId="0" borderId="59" xfId="28" applyNumberFormat="1" applyFont="1" applyFill="1" applyBorder="1" applyAlignment="1" applyProtection="1">
      <alignment vertical="center"/>
      <protection hidden="1"/>
    </xf>
    <xf numFmtId="0" fontId="48" fillId="17" borderId="68" xfId="0" applyFont="1" applyFill="1" applyBorder="1" applyAlignment="1" applyProtection="1">
      <alignment horizontal="left" vertical="center"/>
      <protection hidden="1"/>
    </xf>
    <xf numFmtId="0" fontId="48" fillId="17" borderId="65" xfId="0" applyFont="1" applyFill="1" applyBorder="1" applyAlignment="1" applyProtection="1">
      <alignment horizontal="left" vertical="center" wrapText="1"/>
      <protection hidden="1"/>
    </xf>
    <xf numFmtId="0" fontId="48" fillId="18" borderId="43" xfId="0" applyFont="1" applyFill="1" applyBorder="1" applyAlignment="1" applyProtection="1">
      <alignment horizontal="center" vertical="top" wrapText="1"/>
      <protection hidden="1"/>
    </xf>
    <xf numFmtId="0" fontId="48" fillId="18" borderId="44" xfId="0" applyFont="1" applyFill="1" applyBorder="1" applyAlignment="1" applyProtection="1">
      <alignment horizontal="center" vertical="top" wrapText="1"/>
      <protection hidden="1"/>
    </xf>
    <xf numFmtId="0" fontId="48" fillId="17" borderId="14" xfId="0" applyFont="1" applyFill="1" applyBorder="1" applyAlignment="1" applyProtection="1">
      <alignment horizontal="left" vertical="center" wrapText="1"/>
      <protection hidden="1"/>
    </xf>
    <xf numFmtId="0" fontId="48" fillId="18" borderId="21" xfId="0" applyFont="1" applyFill="1" applyBorder="1" applyAlignment="1" applyProtection="1">
      <alignment horizontal="center" vertical="top"/>
      <protection hidden="1"/>
    </xf>
    <xf numFmtId="0" fontId="48" fillId="18" borderId="62" xfId="0" applyFont="1" applyFill="1" applyBorder="1" applyAlignment="1" applyProtection="1">
      <alignment horizontal="center" vertical="top" wrapText="1"/>
      <protection hidden="1"/>
    </xf>
    <xf numFmtId="49" fontId="47" fillId="18" borderId="50" xfId="0" applyNumberFormat="1" applyFont="1" applyFill="1" applyBorder="1" applyAlignment="1" applyProtection="1">
      <alignment horizontal="center" vertical="center"/>
      <protection hidden="1"/>
    </xf>
    <xf numFmtId="0" fontId="48" fillId="18" borderId="23" xfId="0" applyFont="1" applyFill="1" applyBorder="1" applyAlignment="1" applyProtection="1">
      <alignment horizontal="left" vertical="center" wrapText="1"/>
      <protection hidden="1"/>
    </xf>
    <xf numFmtId="166" fontId="52" fillId="17" borderId="15" xfId="28" applyNumberFormat="1" applyFont="1" applyFill="1" applyBorder="1" applyAlignment="1" applyProtection="1">
      <alignment vertical="center"/>
      <protection hidden="1"/>
    </xf>
    <xf numFmtId="3" fontId="17" fillId="18" borderId="52" xfId="0" applyNumberFormat="1" applyFont="1" applyFill="1" applyBorder="1" applyAlignment="1" applyProtection="1">
      <alignment horizontal="left" vertical="center" wrapText="1"/>
      <protection hidden="1"/>
    </xf>
    <xf numFmtId="166" fontId="52" fillId="17" borderId="16" xfId="28" applyNumberFormat="1" applyFont="1" applyFill="1" applyBorder="1" applyAlignment="1" applyProtection="1">
      <alignment vertical="center"/>
      <protection hidden="1"/>
    </xf>
    <xf numFmtId="44" fontId="47" fillId="18" borderId="52" xfId="28" applyFont="1" applyFill="1" applyBorder="1" applyAlignment="1" applyProtection="1">
      <alignment horizontal="center" vertical="center" wrapText="1"/>
      <protection hidden="1"/>
    </xf>
    <xf numFmtId="3" fontId="13" fillId="18" borderId="52" xfId="0" applyNumberFormat="1" applyFont="1" applyFill="1" applyBorder="1" applyAlignment="1" applyProtection="1">
      <alignment vertical="center"/>
      <protection hidden="1"/>
    </xf>
    <xf numFmtId="166" fontId="52" fillId="17" borderId="10" xfId="28" applyNumberFormat="1" applyFont="1" applyFill="1" applyBorder="1" applyAlignment="1" applyProtection="1">
      <alignment vertical="center"/>
      <protection hidden="1"/>
    </xf>
    <xf numFmtId="3" fontId="13" fillId="18" borderId="54" xfId="0" applyNumberFormat="1" applyFont="1" applyFill="1" applyBorder="1" applyAlignment="1" applyProtection="1">
      <alignment vertical="center"/>
      <protection hidden="1"/>
    </xf>
    <xf numFmtId="49" fontId="47" fillId="17" borderId="37" xfId="0" applyNumberFormat="1" applyFont="1" applyFill="1" applyBorder="1" applyAlignment="1" applyProtection="1">
      <alignment horizontal="center" vertical="top"/>
      <protection hidden="1"/>
    </xf>
    <xf numFmtId="0" fontId="48" fillId="17" borderId="69" xfId="0" applyFont="1" applyFill="1" applyBorder="1" applyAlignment="1" applyProtection="1">
      <alignment vertical="center" wrapText="1"/>
      <protection hidden="1"/>
    </xf>
    <xf numFmtId="10" fontId="13" fillId="17" borderId="38" xfId="43" applyNumberFormat="1" applyFont="1" applyFill="1" applyBorder="1" applyAlignment="1" applyProtection="1">
      <alignment vertical="center"/>
      <protection hidden="1"/>
    </xf>
    <xf numFmtId="166" fontId="13" fillId="22" borderId="42"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7" fillId="17" borderId="39"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7" xfId="0" applyFont="1" applyFill="1" applyBorder="1" applyAlignment="1" applyProtection="1">
      <alignment horizontal="center" vertical="top"/>
      <protection hidden="1"/>
    </xf>
    <xf numFmtId="0" fontId="48"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5" xfId="0" applyFont="1" applyBorder="1" applyAlignment="1" applyProtection="1">
      <alignment vertical="center"/>
      <protection hidden="1"/>
    </xf>
    <xf numFmtId="166" fontId="13" fillId="0" borderId="52" xfId="28" applyNumberFormat="1" applyFont="1" applyFill="1" applyBorder="1" applyAlignment="1" applyProtection="1">
      <alignment vertical="center"/>
      <protection hidden="1"/>
    </xf>
    <xf numFmtId="0" fontId="13" fillId="0" borderId="37" xfId="0" applyFont="1" applyBorder="1" applyAlignment="1" applyProtection="1">
      <alignment horizontal="center" vertical="center"/>
      <protection hidden="1"/>
    </xf>
    <xf numFmtId="0" fontId="56" fillId="0" borderId="38" xfId="0" applyFont="1" applyBorder="1" applyAlignment="1" applyProtection="1">
      <alignment horizontal="left" vertical="center"/>
      <protection hidden="1"/>
    </xf>
    <xf numFmtId="166" fontId="13" fillId="18" borderId="60" xfId="28" applyNumberFormat="1" applyFont="1" applyFill="1" applyBorder="1" applyAlignment="1" applyProtection="1">
      <alignment vertical="center"/>
      <protection hidden="1"/>
    </xf>
    <xf numFmtId="166" fontId="57" fillId="17" borderId="70"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1" xfId="35" applyNumberFormat="1" applyFill="1" applyBorder="1" applyAlignment="1" applyProtection="1">
      <alignment horizontal="center" vertical="center" wrapText="1"/>
      <protection hidden="1"/>
    </xf>
    <xf numFmtId="166" fontId="13" fillId="17" borderId="43"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9" fillId="0" borderId="42" xfId="0" applyFont="1" applyBorder="1" applyAlignment="1" applyProtection="1">
      <alignment horizontal="center"/>
      <protection hidden="1"/>
    </xf>
    <xf numFmtId="0" fontId="1" fillId="0" borderId="0" xfId="0" applyFont="1"/>
    <xf numFmtId="44" fontId="48" fillId="18" borderId="23" xfId="28" applyFont="1" applyFill="1" applyBorder="1" applyAlignment="1">
      <alignment horizontal="center" vertical="center" wrapText="1"/>
    </xf>
    <xf numFmtId="0" fontId="48" fillId="18" borderId="24" xfId="0" applyFont="1" applyFill="1" applyBorder="1" applyAlignment="1">
      <alignment horizontal="center" vertical="center" wrapText="1"/>
    </xf>
    <xf numFmtId="0" fontId="48"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8" fillId="17" borderId="70"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2" fillId="0" borderId="39" xfId="0" applyFont="1" applyBorder="1" applyProtection="1">
      <protection hidden="1"/>
    </xf>
    <xf numFmtId="0" fontId="3" fillId="0" borderId="9" xfId="0" applyFont="1" applyBorder="1" applyProtection="1">
      <protection hidden="1"/>
    </xf>
    <xf numFmtId="0" fontId="5" fillId="0" borderId="3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41" xfId="0" applyFont="1" applyBorder="1" applyProtection="1">
      <protection hidden="1"/>
    </xf>
    <xf numFmtId="0" fontId="6" fillId="0" borderId="0" xfId="0" applyFont="1" applyBorder="1" applyProtection="1">
      <protection hidden="1"/>
    </xf>
    <xf numFmtId="0" fontId="16" fillId="0" borderId="41" xfId="0" applyFont="1" applyBorder="1" applyAlignment="1" applyProtection="1">
      <alignment horizontal="left"/>
      <protection hidden="1"/>
    </xf>
    <xf numFmtId="0" fontId="7" fillId="0" borderId="31" xfId="0" applyFont="1" applyBorder="1" applyProtection="1">
      <protection hidden="1"/>
    </xf>
    <xf numFmtId="0" fontId="5" fillId="0" borderId="31" xfId="0" applyFont="1" applyBorder="1" applyProtection="1">
      <protection hidden="1"/>
    </xf>
    <xf numFmtId="0" fontId="3" fillId="0" borderId="34" xfId="0" applyFont="1" applyBorder="1" applyProtection="1">
      <protection hidden="1"/>
    </xf>
    <xf numFmtId="0" fontId="3" fillId="0" borderId="9" xfId="0" applyFont="1" applyBorder="1" applyAlignment="1" applyProtection="1">
      <alignment horizontal="left"/>
      <protection hidden="1"/>
    </xf>
    <xf numFmtId="0" fontId="3" fillId="0" borderId="40"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7" xfId="0" applyFont="1" applyBorder="1" applyAlignment="1" applyProtection="1">
      <alignment horizontal="left"/>
      <protection hidden="1"/>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2" fillId="18" borderId="60" xfId="0" applyNumberFormat="1" applyFont="1" applyFill="1" applyBorder="1" applyAlignment="1" applyProtection="1">
      <alignment horizontal="center" vertical="center" wrapText="1"/>
      <protection hidden="1"/>
    </xf>
    <xf numFmtId="166" fontId="13" fillId="0" borderId="21" xfId="0" applyNumberFormat="1" applyFont="1" applyFill="1" applyBorder="1" applyAlignment="1" applyProtection="1">
      <alignment horizontal="right" vertical="center"/>
      <protection locked="0"/>
    </xf>
    <xf numFmtId="166" fontId="62" fillId="18" borderId="48" xfId="0" applyNumberFormat="1" applyFont="1" applyFill="1" applyBorder="1" applyAlignment="1" applyProtection="1">
      <alignment horizontal="center" vertical="center" wrapText="1"/>
      <protection hidden="1"/>
    </xf>
    <xf numFmtId="166" fontId="62" fillId="18" borderId="16" xfId="0" applyNumberFormat="1" applyFont="1" applyFill="1" applyBorder="1" applyAlignment="1" applyProtection="1">
      <alignment horizontal="center" vertical="center" wrapText="1"/>
      <protection hidden="1"/>
    </xf>
    <xf numFmtId="2" fontId="57" fillId="0" borderId="0" xfId="0" applyNumberFormat="1" applyFont="1" applyFill="1" applyBorder="1" applyAlignment="1" applyProtection="1">
      <alignment vertical="center" wrapText="1"/>
      <protection hidden="1"/>
    </xf>
    <xf numFmtId="0" fontId="13" fillId="21" borderId="75" xfId="0" applyFont="1" applyFill="1" applyBorder="1" applyAlignment="1" applyProtection="1">
      <alignment vertical="center"/>
      <protection hidden="1"/>
    </xf>
    <xf numFmtId="2" fontId="0" fillId="17" borderId="72" xfId="0" applyNumberFormat="1" applyFill="1" applyBorder="1" applyAlignment="1" applyProtection="1">
      <alignment wrapText="1"/>
      <protection hidden="1"/>
    </xf>
    <xf numFmtId="2" fontId="67" fillId="0" borderId="72" xfId="0" applyNumberFormat="1" applyFont="1" applyBorder="1" applyAlignment="1" applyProtection="1">
      <alignment horizontal="center" vertical="top" wrapText="1"/>
      <protection hidden="1"/>
    </xf>
    <xf numFmtId="2" fontId="67" fillId="0" borderId="74" xfId="0" applyNumberFormat="1" applyFont="1" applyBorder="1" applyAlignment="1" applyProtection="1">
      <alignment horizontal="center" vertical="center" wrapText="1"/>
      <protection hidden="1"/>
    </xf>
    <xf numFmtId="2" fontId="72" fillId="18" borderId="75" xfId="0" applyNumberFormat="1" applyFont="1" applyFill="1" applyBorder="1" applyAlignment="1" applyProtection="1">
      <alignment horizontal="center" wrapText="1"/>
      <protection hidden="1"/>
    </xf>
    <xf numFmtId="2" fontId="0" fillId="18" borderId="76" xfId="0" applyNumberFormat="1" applyFill="1" applyBorder="1" applyAlignment="1" applyProtection="1">
      <alignment vertical="top" wrapText="1"/>
      <protection hidden="1"/>
    </xf>
    <xf numFmtId="2" fontId="67" fillId="18" borderId="72" xfId="0" applyNumberFormat="1" applyFont="1" applyFill="1" applyBorder="1" applyAlignment="1" applyProtection="1">
      <alignment horizontal="center" vertical="top" wrapText="1"/>
      <protection hidden="1"/>
    </xf>
    <xf numFmtId="2" fontId="67" fillId="18" borderId="74" xfId="0" applyNumberFormat="1" applyFont="1" applyFill="1" applyBorder="1" applyAlignment="1" applyProtection="1">
      <alignment horizontal="center" vertical="center" wrapText="1"/>
      <protection hidden="1"/>
    </xf>
    <xf numFmtId="0" fontId="48" fillId="21" borderId="76" xfId="0" applyFont="1" applyFill="1" applyBorder="1" applyAlignment="1" applyProtection="1">
      <alignment vertical="top" wrapText="1"/>
      <protection hidden="1"/>
    </xf>
    <xf numFmtId="2" fontId="67" fillId="0" borderId="77" xfId="0" applyNumberFormat="1" applyFont="1" applyBorder="1" applyAlignment="1" applyProtection="1">
      <alignment horizontal="center" vertical="center" wrapText="1"/>
      <protection hidden="1"/>
    </xf>
    <xf numFmtId="2" fontId="72" fillId="18" borderId="78" xfId="0" applyNumberFormat="1" applyFont="1" applyFill="1" applyBorder="1" applyAlignment="1" applyProtection="1">
      <alignment horizontal="center" wrapText="1"/>
      <protection hidden="1"/>
    </xf>
    <xf numFmtId="2" fontId="0" fillId="18" borderId="79" xfId="0" applyNumberFormat="1" applyFill="1" applyBorder="1" applyAlignment="1" applyProtection="1">
      <alignment vertical="top" wrapText="1"/>
      <protection hidden="1"/>
    </xf>
    <xf numFmtId="2" fontId="72" fillId="18" borderId="77" xfId="0" applyNumberFormat="1" applyFont="1" applyFill="1" applyBorder="1" applyAlignment="1" applyProtection="1">
      <alignment horizontal="center" vertical="center" wrapText="1"/>
      <protection hidden="1"/>
    </xf>
    <xf numFmtId="2" fontId="0" fillId="18" borderId="73" xfId="0" applyNumberFormat="1" applyFill="1" applyBorder="1" applyAlignment="1" applyProtection="1">
      <alignment vertical="top" wrapText="1"/>
      <protection hidden="1"/>
    </xf>
    <xf numFmtId="2" fontId="13" fillId="21" borderId="75"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9"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5" fillId="0" borderId="0" xfId="0" applyFont="1" applyBorder="1" applyAlignment="1" applyProtection="1">
      <alignment horizontal="left"/>
      <protection hidden="1"/>
    </xf>
    <xf numFmtId="0" fontId="70"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7" fillId="0" borderId="50"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0" fillId="0" borderId="0" xfId="0" applyAlignment="1">
      <alignment wrapText="1"/>
    </xf>
    <xf numFmtId="49" fontId="0" fillId="0" borderId="0" xfId="0" applyNumberFormat="1" applyAlignment="1">
      <alignment wrapText="1"/>
    </xf>
    <xf numFmtId="166" fontId="13" fillId="17" borderId="48"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48" fillId="17" borderId="45" xfId="0" applyFont="1" applyFill="1" applyBorder="1" applyAlignment="1" applyProtection="1">
      <alignment horizontal="center" vertical="top" wrapText="1"/>
      <protection hidden="1"/>
    </xf>
    <xf numFmtId="166" fontId="79" fillId="0" borderId="16" xfId="0" applyNumberFormat="1" applyFont="1" applyFill="1" applyBorder="1" applyAlignment="1" applyProtection="1">
      <alignment horizontal="center" vertical="center"/>
      <protection locked="0"/>
    </xf>
    <xf numFmtId="0" fontId="58" fillId="18" borderId="82" xfId="0" applyFont="1" applyFill="1" applyBorder="1" applyAlignment="1">
      <alignment horizontal="center" vertical="top" wrapText="1"/>
    </xf>
    <xf numFmtId="0" fontId="81" fillId="18" borderId="83" xfId="0" applyFont="1" applyFill="1" applyBorder="1" applyAlignment="1">
      <alignment horizontal="center" vertical="center" wrapText="1"/>
    </xf>
    <xf numFmtId="0" fontId="68" fillId="18" borderId="83" xfId="0" applyFont="1" applyFill="1" applyBorder="1" applyAlignment="1">
      <alignment horizontal="center" vertical="center" wrapText="1"/>
    </xf>
    <xf numFmtId="0" fontId="2" fillId="23" borderId="1" xfId="0" applyFont="1" applyFill="1" applyBorder="1" applyAlignment="1" applyProtection="1">
      <alignment horizontal="left"/>
      <protection hidden="1"/>
    </xf>
    <xf numFmtId="2" fontId="89" fillId="24" borderId="1" xfId="0" applyNumberFormat="1" applyFont="1" applyFill="1" applyBorder="1" applyAlignment="1" applyProtection="1">
      <alignment horizontal="center" vertical="center" wrapText="1"/>
      <protection hidden="1"/>
    </xf>
    <xf numFmtId="0" fontId="2" fillId="24" borderId="1" xfId="0" applyFont="1" applyFill="1" applyBorder="1" applyAlignment="1" applyProtection="1">
      <alignment horizontal="center"/>
      <protection hidden="1"/>
    </xf>
    <xf numFmtId="166" fontId="89" fillId="25" borderId="1" xfId="0" applyNumberFormat="1" applyFont="1" applyFill="1" applyBorder="1" applyAlignment="1" applyProtection="1">
      <alignment horizontal="center" vertical="center"/>
      <protection hidden="1"/>
    </xf>
    <xf numFmtId="166" fontId="13" fillId="18" borderId="18" xfId="0" applyNumberFormat="1" applyFont="1" applyFill="1" applyBorder="1" applyAlignment="1" applyProtection="1">
      <alignment horizontal="right" vertical="center"/>
      <protection locked="0"/>
    </xf>
    <xf numFmtId="0" fontId="63" fillId="0" borderId="86" xfId="0" applyFont="1" applyBorder="1" applyAlignment="1">
      <alignment horizontal="left" vertical="center" wrapText="1" indent="1"/>
    </xf>
    <xf numFmtId="0" fontId="93" fillId="0" borderId="93" xfId="0" applyFont="1" applyBorder="1" applyAlignment="1" applyProtection="1">
      <alignment vertical="center" wrapText="1"/>
      <protection hidden="1"/>
    </xf>
    <xf numFmtId="0" fontId="1" fillId="0" borderId="93" xfId="0" applyFont="1" applyFill="1" applyBorder="1" applyProtection="1">
      <protection hidden="1"/>
    </xf>
    <xf numFmtId="0" fontId="1" fillId="0" borderId="0" xfId="0" applyFont="1" applyProtection="1">
      <protection hidden="1"/>
    </xf>
    <xf numFmtId="0" fontId="90" fillId="0" borderId="93" xfId="0" applyFont="1" applyFill="1" applyBorder="1" applyAlignment="1" applyProtection="1">
      <alignment vertical="top" wrapText="1"/>
      <protection hidden="1"/>
    </xf>
    <xf numFmtId="2" fontId="41" fillId="0" borderId="94"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89" fillId="0" borderId="1" xfId="0" applyNumberFormat="1" applyFont="1" applyBorder="1" applyAlignment="1" applyProtection="1">
      <alignment horizontal="left" vertical="center" wrapText="1"/>
      <protection hidden="1"/>
    </xf>
    <xf numFmtId="49" fontId="89" fillId="27" borderId="1" xfId="0" applyNumberFormat="1" applyFont="1" applyFill="1" applyBorder="1" applyAlignment="1" applyProtection="1">
      <alignment horizontal="center" vertical="center" wrapText="1"/>
      <protection hidden="1"/>
    </xf>
    <xf numFmtId="166" fontId="89" fillId="28"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2" fontId="41" fillId="0" borderId="93" xfId="0" applyNumberFormat="1" applyFont="1" applyBorder="1" applyAlignment="1" applyProtection="1">
      <alignment horizontal="center" vertical="center" wrapText="1"/>
      <protection hidden="1"/>
    </xf>
    <xf numFmtId="2" fontId="89" fillId="27" borderId="1" xfId="0" applyNumberFormat="1" applyFont="1" applyFill="1" applyBorder="1" applyAlignment="1" applyProtection="1">
      <alignment horizontal="center" vertical="center" wrapText="1"/>
      <protection hidden="1"/>
    </xf>
    <xf numFmtId="2" fontId="41" fillId="26" borderId="1" xfId="0" applyNumberFormat="1" applyFont="1" applyFill="1" applyBorder="1" applyAlignment="1" applyProtection="1">
      <alignment horizontal="center" vertical="top" wrapText="1"/>
      <protection hidden="1"/>
    </xf>
    <xf numFmtId="2" fontId="89" fillId="28" borderId="1" xfId="0" applyNumberFormat="1" applyFont="1" applyFill="1" applyBorder="1" applyAlignment="1" applyProtection="1">
      <alignment horizontal="center" vertical="center" wrapText="1"/>
      <protection locked="0" hidden="1"/>
    </xf>
    <xf numFmtId="0" fontId="94" fillId="0" borderId="93" xfId="0" applyFont="1" applyFill="1" applyBorder="1" applyProtection="1">
      <protection hidden="1"/>
    </xf>
    <xf numFmtId="0" fontId="68" fillId="0" borderId="0" xfId="47" applyFont="1" applyAlignment="1">
      <alignment horizontal="center" vertical="center"/>
    </xf>
    <xf numFmtId="0" fontId="96" fillId="29" borderId="102" xfId="47" applyFont="1" applyFill="1" applyBorder="1" applyAlignment="1">
      <alignment horizontal="center" vertical="center" wrapText="1"/>
    </xf>
    <xf numFmtId="0" fontId="96" fillId="29" borderId="102" xfId="47" applyFont="1" applyFill="1" applyBorder="1" applyAlignment="1">
      <alignment horizontal="left" vertical="center" wrapText="1"/>
    </xf>
    <xf numFmtId="0" fontId="97" fillId="29" borderId="103" xfId="47" applyFont="1" applyFill="1" applyBorder="1" applyAlignment="1">
      <alignment horizontal="center" vertical="center" wrapText="1"/>
    </xf>
    <xf numFmtId="0" fontId="66" fillId="0" borderId="0" xfId="47" applyFont="1" applyAlignment="1">
      <alignment horizontal="center"/>
    </xf>
    <xf numFmtId="0" fontId="55" fillId="0" borderId="104" xfId="47" applyFont="1" applyBorder="1" applyAlignment="1">
      <alignment horizontal="center" vertical="center" wrapText="1"/>
    </xf>
    <xf numFmtId="0" fontId="96" fillId="0" borderId="105" xfId="47" applyFont="1" applyBorder="1" applyAlignment="1">
      <alignment vertical="center" wrapText="1"/>
    </xf>
    <xf numFmtId="0" fontId="96" fillId="0" borderId="105" xfId="47" applyFont="1" applyBorder="1" applyAlignment="1">
      <alignment horizontal="left" vertical="center" wrapText="1"/>
    </xf>
    <xf numFmtId="0" fontId="96" fillId="0" borderId="105" xfId="47" applyFont="1" applyBorder="1" applyAlignment="1">
      <alignment horizontal="center" vertical="center" wrapText="1"/>
    </xf>
    <xf numFmtId="166" fontId="96" fillId="0" borderId="106" xfId="47" applyNumberFormat="1" applyFont="1" applyBorder="1" applyAlignment="1">
      <alignment horizontal="center" vertical="center" wrapText="1"/>
    </xf>
    <xf numFmtId="0" fontId="55" fillId="0" borderId="0" xfId="47" applyFont="1" applyAlignment="1">
      <alignment wrapText="1"/>
    </xf>
    <xf numFmtId="0" fontId="55" fillId="0" borderId="107" xfId="47" applyFont="1" applyBorder="1" applyAlignment="1">
      <alignment horizontal="center" vertical="center" wrapText="1"/>
    </xf>
    <xf numFmtId="0" fontId="96" fillId="0" borderId="108" xfId="47" applyFont="1" applyBorder="1" applyAlignment="1">
      <alignment vertical="center" wrapText="1"/>
    </xf>
    <xf numFmtId="0" fontId="96" fillId="0" borderId="108" xfId="47" applyFont="1" applyBorder="1" applyAlignment="1">
      <alignment horizontal="left" vertical="top" wrapText="1"/>
    </xf>
    <xf numFmtId="0" fontId="96" fillId="0" borderId="108" xfId="47" applyFont="1" applyBorder="1" applyAlignment="1">
      <alignment horizontal="left" vertical="center"/>
    </xf>
    <xf numFmtId="0" fontId="96" fillId="0" borderId="108" xfId="47" applyFont="1" applyBorder="1" applyAlignment="1">
      <alignment horizontal="center" vertical="center" wrapText="1"/>
    </xf>
    <xf numFmtId="0" fontId="96" fillId="0" borderId="108" xfId="47" applyFont="1" applyFill="1" applyBorder="1" applyAlignment="1">
      <alignment horizontal="left" vertical="center" wrapText="1"/>
    </xf>
    <xf numFmtId="166" fontId="96" fillId="0" borderId="109" xfId="47" applyNumberFormat="1" applyFont="1" applyBorder="1" applyAlignment="1">
      <alignment horizontal="center" vertical="center" wrapText="1"/>
    </xf>
    <xf numFmtId="0" fontId="96" fillId="0" borderId="108" xfId="47" applyFont="1" applyBorder="1" applyAlignment="1">
      <alignment horizontal="left" vertical="center" wrapText="1"/>
    </xf>
    <xf numFmtId="0" fontId="55" fillId="0" borderId="110" xfId="47" applyFont="1" applyBorder="1" applyAlignment="1">
      <alignment horizontal="center" vertical="center" wrapText="1"/>
    </xf>
    <xf numFmtId="0" fontId="96" fillId="0" borderId="111" xfId="47" applyFont="1" applyBorder="1" applyAlignment="1">
      <alignment vertical="center" wrapText="1"/>
    </xf>
    <xf numFmtId="0" fontId="96" fillId="0" borderId="111" xfId="47" applyFont="1" applyBorder="1" applyAlignment="1">
      <alignment horizontal="left" vertical="center" wrapText="1"/>
    </xf>
    <xf numFmtId="0" fontId="96" fillId="0" borderId="111" xfId="47" applyFont="1" applyBorder="1" applyAlignment="1">
      <alignment horizontal="center" vertical="center" wrapText="1"/>
    </xf>
    <xf numFmtId="166" fontId="96" fillId="0" borderId="112" xfId="47" applyNumberFormat="1" applyFont="1" applyBorder="1" applyAlignment="1">
      <alignment horizontal="center" vertical="center" wrapText="1"/>
    </xf>
    <xf numFmtId="0" fontId="66" fillId="0" borderId="0" xfId="47" applyFont="1" applyAlignment="1">
      <alignment horizontal="center" wrapText="1"/>
    </xf>
    <xf numFmtId="0" fontId="66" fillId="0" borderId="0" xfId="47" applyFont="1" applyAlignment="1">
      <alignment wrapText="1"/>
    </xf>
    <xf numFmtId="0" fontId="66" fillId="0" borderId="0" xfId="47" applyFont="1" applyAlignment="1">
      <alignment horizontal="left" vertical="center" wrapText="1"/>
    </xf>
    <xf numFmtId="166" fontId="66" fillId="0" borderId="0" xfId="47" applyNumberFormat="1" applyFont="1" applyAlignment="1">
      <alignment horizontal="center" vertical="center" wrapText="1"/>
    </xf>
    <xf numFmtId="0" fontId="55" fillId="0" borderId="0" xfId="47" applyFont="1" applyAlignment="1">
      <alignment horizontal="center" wrapText="1"/>
    </xf>
    <xf numFmtId="0" fontId="55" fillId="0" borderId="0" xfId="47" applyFont="1" applyAlignment="1">
      <alignment horizontal="left" wrapText="1"/>
    </xf>
    <xf numFmtId="164" fontId="55" fillId="0" borderId="0" xfId="47" applyNumberFormat="1" applyFont="1" applyAlignment="1">
      <alignment wrapText="1"/>
    </xf>
    <xf numFmtId="0" fontId="55" fillId="0" borderId="0" xfId="47" applyFont="1" applyAlignment="1">
      <alignment horizontal="center"/>
    </xf>
    <xf numFmtId="0" fontId="55" fillId="0" borderId="0" xfId="47" applyFont="1"/>
    <xf numFmtId="0" fontId="55" fillId="0" borderId="0" xfId="47" applyFont="1" applyAlignment="1">
      <alignment horizontal="left"/>
    </xf>
    <xf numFmtId="0" fontId="16" fillId="0" borderId="0" xfId="0" applyFont="1" applyBorder="1" applyAlignment="1" applyProtection="1">
      <alignment horizontal="left"/>
      <protection hidden="1"/>
    </xf>
    <xf numFmtId="0" fontId="2" fillId="0" borderId="38" xfId="0" applyFont="1" applyBorder="1" applyAlignment="1" applyProtection="1">
      <alignment horizontal="left"/>
      <protection hidden="1"/>
    </xf>
    <xf numFmtId="2" fontId="41" fillId="28" borderId="85" xfId="0" applyNumberFormat="1" applyFont="1" applyFill="1" applyBorder="1" applyAlignment="1" applyProtection="1">
      <alignment horizontal="center" vertical="center" wrapText="1"/>
      <protection locked="0"/>
    </xf>
    <xf numFmtId="2" fontId="41" fillId="28" borderId="1" xfId="0" applyNumberFormat="1" applyFont="1" applyFill="1" applyBorder="1" applyAlignment="1" applyProtection="1">
      <alignment horizontal="center" vertical="top" wrapText="1"/>
      <protection locked="0"/>
    </xf>
    <xf numFmtId="2" fontId="89" fillId="28" borderId="1" xfId="0" applyNumberFormat="1" applyFont="1" applyFill="1" applyBorder="1" applyAlignment="1" applyProtection="1">
      <alignment horizontal="center" vertical="center" wrapText="1"/>
      <protection locked="0"/>
    </xf>
    <xf numFmtId="0" fontId="1" fillId="0" borderId="0" xfId="0" applyFont="1" applyAlignment="1">
      <alignment wrapText="1"/>
    </xf>
    <xf numFmtId="49" fontId="1" fillId="0" borderId="0" xfId="0" applyNumberFormat="1" applyFont="1" applyAlignment="1">
      <alignment wrapText="1"/>
    </xf>
    <xf numFmtId="49" fontId="1" fillId="0" borderId="0" xfId="0" applyNumberFormat="1" applyFont="1"/>
    <xf numFmtId="0" fontId="4" fillId="0" borderId="0" xfId="0" applyFont="1" applyProtection="1">
      <protection hidden="1"/>
    </xf>
    <xf numFmtId="0" fontId="5" fillId="0" borderId="30" xfId="0" applyFont="1" applyBorder="1" applyProtection="1">
      <protection hidden="1"/>
    </xf>
    <xf numFmtId="0" fontId="0" fillId="30" borderId="0" xfId="0" applyFill="1" applyProtection="1">
      <protection hidden="1"/>
    </xf>
    <xf numFmtId="0" fontId="10" fillId="30" borderId="0" xfId="0" applyFont="1" applyFill="1" applyBorder="1" applyAlignment="1" applyProtection="1">
      <alignment horizontal="center" wrapText="1"/>
      <protection hidden="1"/>
    </xf>
    <xf numFmtId="0" fontId="1" fillId="30" borderId="0" xfId="0" applyFont="1" applyFill="1"/>
    <xf numFmtId="0" fontId="0" fillId="30" borderId="0" xfId="0" applyFill="1"/>
    <xf numFmtId="0" fontId="2" fillId="30" borderId="0" xfId="0" applyFont="1" applyFill="1" applyBorder="1" applyAlignment="1" applyProtection="1">
      <alignment horizontal="center"/>
      <protection hidden="1"/>
    </xf>
    <xf numFmtId="0" fontId="63" fillId="0" borderId="16" xfId="0" applyFont="1" applyBorder="1" applyAlignment="1">
      <alignment horizontal="left" vertical="center" wrapText="1" indent="1"/>
    </xf>
    <xf numFmtId="0" fontId="2" fillId="30" borderId="39" xfId="0" applyFont="1" applyFill="1" applyBorder="1" applyProtection="1">
      <protection hidden="1"/>
    </xf>
    <xf numFmtId="0" fontId="0" fillId="30" borderId="9" xfId="0" applyFill="1" applyBorder="1" applyProtection="1">
      <protection hidden="1"/>
    </xf>
    <xf numFmtId="0" fontId="2" fillId="30" borderId="113" xfId="0" applyFont="1" applyFill="1" applyBorder="1"/>
    <xf numFmtId="0" fontId="0" fillId="30" borderId="9" xfId="0" applyFill="1" applyBorder="1"/>
    <xf numFmtId="0" fontId="2" fillId="30" borderId="67" xfId="0" applyFont="1" applyFill="1" applyBorder="1" applyProtection="1">
      <protection hidden="1"/>
    </xf>
    <xf numFmtId="0" fontId="0" fillId="30" borderId="13" xfId="0" applyFill="1" applyBorder="1" applyProtection="1">
      <protection hidden="1"/>
    </xf>
    <xf numFmtId="0" fontId="6" fillId="30" borderId="13" xfId="0" applyFont="1" applyFill="1" applyBorder="1" applyAlignment="1" applyProtection="1">
      <alignment horizontal="center"/>
      <protection hidden="1"/>
    </xf>
    <xf numFmtId="0" fontId="0" fillId="30" borderId="13" xfId="0" applyFill="1" applyBorder="1" applyProtection="1"/>
    <xf numFmtId="0" fontId="2" fillId="30" borderId="12" xfId="0" applyFont="1" applyFill="1" applyBorder="1" applyProtection="1"/>
    <xf numFmtId="0" fontId="0" fillId="30" borderId="32" xfId="0" applyFill="1" applyBorder="1" applyProtection="1"/>
    <xf numFmtId="0" fontId="2" fillId="30" borderId="53" xfId="0" applyFont="1" applyFill="1" applyBorder="1" applyProtection="1">
      <protection hidden="1"/>
    </xf>
    <xf numFmtId="0" fontId="0" fillId="30" borderId="10" xfId="0" applyFill="1" applyBorder="1" applyProtection="1">
      <protection hidden="1"/>
    </xf>
    <xf numFmtId="0" fontId="2" fillId="0" borderId="22" xfId="0" applyFont="1" applyBorder="1"/>
    <xf numFmtId="0" fontId="0" fillId="0" borderId="10" xfId="0" applyBorder="1"/>
    <xf numFmtId="0" fontId="2" fillId="30" borderId="30" xfId="0" applyFont="1" applyFill="1" applyBorder="1" applyProtection="1">
      <protection hidden="1"/>
    </xf>
    <xf numFmtId="0" fontId="0" fillId="30" borderId="31" xfId="0" applyFill="1" applyBorder="1" applyProtection="1">
      <protection hidden="1"/>
    </xf>
    <xf numFmtId="0" fontId="2" fillId="30" borderId="35" xfId="0" applyFont="1" applyFill="1" applyBorder="1" applyProtection="1"/>
    <xf numFmtId="0" fontId="0" fillId="30" borderId="31" xfId="0" applyFill="1" applyBorder="1" applyProtection="1"/>
    <xf numFmtId="0" fontId="6" fillId="30" borderId="9" xfId="0" applyFont="1" applyFill="1" applyBorder="1" applyAlignment="1" applyProtection="1">
      <alignment horizontal="center"/>
      <protection locked="0"/>
    </xf>
    <xf numFmtId="0" fontId="6" fillId="30" borderId="65" xfId="0" applyFont="1" applyFill="1" applyBorder="1" applyAlignment="1" applyProtection="1">
      <alignment horizontal="center"/>
      <protection locked="0"/>
    </xf>
    <xf numFmtId="0" fontId="6" fillId="31" borderId="9" xfId="0" applyFont="1" applyFill="1" applyBorder="1" applyAlignment="1" applyProtection="1">
      <alignment horizontal="center"/>
      <protection locked="0"/>
    </xf>
    <xf numFmtId="0" fontId="6" fillId="31" borderId="40" xfId="0" applyFont="1" applyFill="1" applyBorder="1" applyAlignment="1" applyProtection="1">
      <alignment horizontal="center"/>
      <protection locked="0"/>
    </xf>
    <xf numFmtId="0" fontId="6" fillId="32" borderId="9" xfId="0" applyFont="1" applyFill="1" applyBorder="1" applyAlignment="1" applyProtection="1">
      <alignment horizontal="center"/>
      <protection locked="0"/>
    </xf>
    <xf numFmtId="0" fontId="6" fillId="32" borderId="65" xfId="0" applyFont="1" applyFill="1" applyBorder="1" applyAlignment="1" applyProtection="1">
      <alignment horizontal="center"/>
      <protection locked="0"/>
    </xf>
    <xf numFmtId="14" fontId="6" fillId="31" borderId="10" xfId="0" applyNumberFormat="1" applyFont="1" applyFill="1" applyBorder="1" applyAlignment="1" applyProtection="1">
      <alignment horizontal="center"/>
      <protection locked="0"/>
    </xf>
    <xf numFmtId="0" fontId="6" fillId="31" borderId="80" xfId="0" applyFont="1" applyFill="1" applyBorder="1" applyAlignment="1" applyProtection="1">
      <alignment horizontal="center"/>
      <protection locked="0"/>
    </xf>
    <xf numFmtId="171" fontId="0" fillId="30" borderId="31" xfId="0" applyNumberFormat="1" applyFill="1" applyBorder="1" applyAlignment="1" applyProtection="1">
      <protection locked="0"/>
    </xf>
    <xf numFmtId="0" fontId="0" fillId="30" borderId="34" xfId="0" applyFill="1" applyBorder="1" applyAlignment="1" applyProtection="1">
      <protection locked="0"/>
    </xf>
    <xf numFmtId="0" fontId="2" fillId="0" borderId="63"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68" xfId="0" applyFont="1" applyBorder="1" applyAlignment="1" applyProtection="1">
      <alignment horizontal="center"/>
      <protection hidden="1"/>
    </xf>
    <xf numFmtId="0" fontId="2" fillId="0" borderId="39" xfId="0" applyFont="1" applyBorder="1" applyAlignment="1" applyProtection="1">
      <alignment horizontal="center" wrapText="1"/>
      <protection hidden="1"/>
    </xf>
    <xf numFmtId="0" fontId="2" fillId="0" borderId="40" xfId="0" applyFont="1" applyBorder="1" applyAlignment="1" applyProtection="1">
      <alignment horizontal="center" wrapText="1"/>
      <protection hidden="1"/>
    </xf>
    <xf numFmtId="0" fontId="2" fillId="0" borderId="67"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3" fillId="18" borderId="50" xfId="0" applyFont="1" applyFill="1" applyBorder="1" applyAlignment="1" applyProtection="1">
      <alignment horizontal="left"/>
      <protection hidden="1"/>
    </xf>
    <xf numFmtId="0" fontId="3" fillId="18" borderId="23" xfId="0" applyFont="1" applyFill="1" applyBorder="1" applyAlignment="1" applyProtection="1">
      <alignment horizontal="left"/>
      <protection hidden="1"/>
    </xf>
    <xf numFmtId="0" fontId="3" fillId="18" borderId="24" xfId="0" applyFont="1" applyFill="1" applyBorder="1" applyAlignment="1" applyProtection="1">
      <alignment horizontal="left"/>
      <protection hidden="1"/>
    </xf>
    <xf numFmtId="49" fontId="2" fillId="0" borderId="38" xfId="0" applyNumberFormat="1" applyFont="1" applyBorder="1" applyAlignment="1" applyProtection="1">
      <alignment horizontal="right" vertical="top" wrapText="1"/>
      <protection hidden="1"/>
    </xf>
    <xf numFmtId="0" fontId="0" fillId="0" borderId="38" xfId="0" applyBorder="1" applyAlignment="1" applyProtection="1">
      <alignment horizontal="right" vertical="top" wrapText="1"/>
      <protection hidden="1"/>
    </xf>
    <xf numFmtId="0" fontId="0" fillId="0" borderId="42" xfId="0" applyBorder="1" applyAlignment="1" applyProtection="1">
      <alignment horizontal="right" vertical="top" wrapText="1"/>
      <protection hidden="1"/>
    </xf>
    <xf numFmtId="5" fontId="2" fillId="19" borderId="37" xfId="28" applyNumberFormat="1" applyFont="1" applyFill="1" applyBorder="1" applyAlignment="1" applyProtection="1">
      <alignment horizontal="center" vertical="center"/>
      <protection locked="0"/>
    </xf>
    <xf numFmtId="5" fontId="2" fillId="19" borderId="42" xfId="28" applyNumberFormat="1" applyFont="1" applyFill="1" applyBorder="1" applyAlignment="1" applyProtection="1">
      <alignment horizontal="center" vertical="center"/>
      <protection locked="0"/>
    </xf>
    <xf numFmtId="0" fontId="20" fillId="0" borderId="50"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20" fillId="0" borderId="24" xfId="0" applyFont="1" applyBorder="1" applyAlignment="1" applyProtection="1">
      <alignment horizontal="center"/>
      <protection hidden="1"/>
    </xf>
    <xf numFmtId="0" fontId="20" fillId="0" borderId="22"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66" xfId="0" applyFont="1" applyBorder="1" applyAlignment="1" applyProtection="1">
      <alignment horizontal="center" vertical="center" wrapText="1"/>
      <protection hidden="1"/>
    </xf>
    <xf numFmtId="6" fontId="84" fillId="0" borderId="53" xfId="28" applyNumberFormat="1" applyFont="1" applyBorder="1" applyAlignment="1" applyProtection="1">
      <alignment horizontal="center" vertical="center" wrapText="1"/>
      <protection locked="0"/>
    </xf>
    <xf numFmtId="42" fontId="84" fillId="0" borderId="80" xfId="28" applyNumberFormat="1" applyFont="1" applyBorder="1" applyAlignment="1" applyProtection="1">
      <alignment horizontal="center" vertical="center" wrapText="1"/>
      <protection locked="0"/>
    </xf>
    <xf numFmtId="0" fontId="84" fillId="0" borderId="30" xfId="0" applyFont="1" applyBorder="1" applyAlignment="1" applyProtection="1">
      <alignment horizontal="center" vertical="center" wrapText="1"/>
      <protection locked="0"/>
    </xf>
    <xf numFmtId="0" fontId="84" fillId="0" borderId="34" xfId="0" applyFont="1" applyBorder="1" applyAlignment="1" applyProtection="1">
      <alignment horizontal="center" vertical="center" wrapText="1"/>
      <protection locked="0"/>
    </xf>
    <xf numFmtId="0" fontId="83" fillId="0" borderId="55" xfId="0" applyFont="1" applyBorder="1" applyAlignment="1" applyProtection="1">
      <alignment horizontal="center" vertical="center" wrapText="1"/>
      <protection hidden="1"/>
    </xf>
    <xf numFmtId="0" fontId="83" fillId="0" borderId="56" xfId="0" applyFont="1" applyBorder="1" applyAlignment="1" applyProtection="1">
      <alignment horizontal="center" vertical="center"/>
      <protection hidden="1"/>
    </xf>
    <xf numFmtId="0" fontId="83" fillId="0" borderId="57" xfId="0" applyFont="1" applyBorder="1" applyAlignment="1" applyProtection="1">
      <alignment horizontal="center" vertical="center"/>
      <protection hidden="1"/>
    </xf>
    <xf numFmtId="14" fontId="82" fillId="0" borderId="22" xfId="0" applyNumberFormat="1"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82" fillId="0" borderId="17" xfId="0" applyFont="1" applyBorder="1" applyAlignment="1" applyProtection="1">
      <alignment horizontal="center" vertical="center" wrapText="1"/>
      <protection locked="0"/>
    </xf>
    <xf numFmtId="0" fontId="66" fillId="0" borderId="35" xfId="0" applyFont="1" applyBorder="1" applyAlignment="1" applyProtection="1">
      <alignment horizontal="center" vertical="center" wrapText="1"/>
      <protection locked="0"/>
    </xf>
    <xf numFmtId="0" fontId="66" fillId="0" borderId="31" xfId="0" applyFont="1" applyBorder="1" applyAlignment="1" applyProtection="1">
      <alignment horizontal="center" vertical="center" wrapText="1"/>
      <protection locked="0"/>
    </xf>
    <xf numFmtId="0" fontId="66" fillId="0" borderId="66" xfId="0" applyFont="1" applyBorder="1" applyAlignment="1" applyProtection="1">
      <alignment horizontal="center" vertical="center" wrapText="1"/>
      <protection locked="0"/>
    </xf>
    <xf numFmtId="14" fontId="82" fillId="0" borderId="22" xfId="0" applyNumberFormat="1" applyFont="1" applyBorder="1" applyAlignment="1" applyProtection="1">
      <alignment horizontal="center" vertical="center" wrapText="1"/>
      <protection hidden="1"/>
    </xf>
    <xf numFmtId="0" fontId="82" fillId="0" borderId="80" xfId="0" applyFont="1" applyBorder="1" applyAlignment="1" applyProtection="1">
      <alignment horizontal="center" vertical="center" wrapText="1"/>
      <protection hidden="1"/>
    </xf>
    <xf numFmtId="0" fontId="66" fillId="0" borderId="35" xfId="0" applyFont="1" applyBorder="1" applyAlignment="1" applyProtection="1">
      <alignment horizontal="center" vertical="center" wrapText="1"/>
      <protection hidden="1"/>
    </xf>
    <xf numFmtId="0" fontId="66" fillId="0" borderId="34" xfId="0" applyFont="1" applyBorder="1" applyAlignment="1" applyProtection="1">
      <alignment horizontal="center" vertical="center" wrapText="1"/>
      <protection hidden="1"/>
    </xf>
    <xf numFmtId="0" fontId="2" fillId="0" borderId="37" xfId="0" applyFont="1" applyBorder="1" applyAlignment="1" applyProtection="1">
      <alignment horizontal="left" wrapText="1"/>
      <protection hidden="1"/>
    </xf>
    <xf numFmtId="0" fontId="10" fillId="0" borderId="38" xfId="0" applyFont="1" applyBorder="1" applyAlignment="1" applyProtection="1">
      <alignment horizontal="left" wrapText="1"/>
      <protection hidden="1"/>
    </xf>
    <xf numFmtId="0" fontId="10" fillId="0" borderId="42" xfId="0" applyFont="1" applyBorder="1" applyAlignment="1" applyProtection="1">
      <alignment horizontal="left" wrapText="1"/>
      <protection hidden="1"/>
    </xf>
    <xf numFmtId="0" fontId="16"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19" borderId="13" xfId="0" applyFont="1" applyFill="1" applyBorder="1" applyAlignment="1" applyProtection="1">
      <alignment horizontal="left"/>
      <protection locked="0"/>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74" fillId="0" borderId="0" xfId="0" applyFont="1" applyBorder="1" applyAlignment="1" applyProtection="1">
      <protection hidden="1"/>
    </xf>
    <xf numFmtId="0" fontId="74" fillId="0" borderId="0" xfId="0" applyFont="1" applyAlignment="1" applyProtection="1">
      <protection hidden="1"/>
    </xf>
    <xf numFmtId="0" fontId="18" fillId="19" borderId="13" xfId="35" applyFont="1" applyFill="1" applyBorder="1" applyAlignment="1" applyProtection="1">
      <protection locked="0"/>
    </xf>
    <xf numFmtId="0" fontId="75" fillId="0" borderId="13" xfId="0" applyFont="1" applyBorder="1" applyAlignment="1" applyProtection="1">
      <protection locked="0"/>
    </xf>
    <xf numFmtId="0" fontId="75" fillId="0" borderId="32" xfId="0" applyFont="1" applyBorder="1" applyAlignment="1" applyProtection="1">
      <protection locked="0"/>
    </xf>
    <xf numFmtId="0" fontId="16" fillId="0" borderId="0" xfId="0" applyFont="1" applyBorder="1" applyAlignment="1" applyProtection="1">
      <alignment horizontal="left"/>
      <protection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7" xfId="0" applyFont="1" applyBorder="1" applyAlignment="1" applyProtection="1">
      <alignment horizontal="left"/>
      <protection hidden="1"/>
    </xf>
    <xf numFmtId="0" fontId="4" fillId="0" borderId="38" xfId="0" applyFont="1" applyBorder="1" applyAlignment="1" applyProtection="1">
      <alignment horizontal="left"/>
      <protection hidden="1"/>
    </xf>
    <xf numFmtId="0" fontId="4" fillId="0" borderId="42" xfId="0" applyFont="1" applyBorder="1" applyAlignment="1" applyProtection="1">
      <alignment horizontal="left"/>
      <protection hidden="1"/>
    </xf>
    <xf numFmtId="165" fontId="1" fillId="19" borderId="13" xfId="0" applyNumberFormat="1" applyFont="1" applyFill="1" applyBorder="1" applyAlignment="1" applyProtection="1">
      <alignment horizontal="left"/>
      <protection locked="0"/>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hidden="1"/>
    </xf>
    <xf numFmtId="0" fontId="2" fillId="0" borderId="50" xfId="0" applyFont="1" applyBorder="1" applyAlignment="1" applyProtection="1">
      <alignment horizontal="center"/>
      <protection hidden="1"/>
    </xf>
    <xf numFmtId="0" fontId="2" fillId="0" borderId="24" xfId="0" applyFont="1" applyBorder="1" applyAlignment="1" applyProtection="1">
      <alignment horizontal="center"/>
      <protection hidden="1"/>
    </xf>
    <xf numFmtId="2" fontId="66" fillId="18" borderId="79" xfId="0" applyNumberFormat="1" applyFont="1" applyFill="1" applyBorder="1" applyAlignment="1" applyProtection="1">
      <alignment horizontal="center" wrapText="1"/>
      <protection hidden="1"/>
    </xf>
    <xf numFmtId="2" fontId="66" fillId="18" borderId="74" xfId="0" applyNumberFormat="1" applyFont="1" applyFill="1" applyBorder="1" applyAlignment="1" applyProtection="1">
      <alignment horizontal="center" wrapText="1"/>
      <protection hidden="1"/>
    </xf>
    <xf numFmtId="2" fontId="67" fillId="18" borderId="72" xfId="0" applyNumberFormat="1" applyFont="1" applyFill="1" applyBorder="1" applyAlignment="1" applyProtection="1">
      <alignment horizontal="center" wrapText="1"/>
      <protection hidden="1"/>
    </xf>
    <xf numFmtId="2" fontId="67" fillId="18" borderId="73" xfId="0" applyNumberFormat="1" applyFont="1" applyFill="1" applyBorder="1" applyAlignment="1" applyProtection="1">
      <alignment horizontal="center" wrapText="1"/>
      <protection hidden="1"/>
    </xf>
    <xf numFmtId="2" fontId="67" fillId="18" borderId="74" xfId="0" applyNumberFormat="1" applyFont="1" applyFill="1" applyBorder="1" applyAlignment="1" applyProtection="1">
      <alignment horizontal="center" wrapText="1"/>
      <protection hidden="1"/>
    </xf>
    <xf numFmtId="2" fontId="67" fillId="0" borderId="72" xfId="0" applyNumberFormat="1" applyFont="1" applyBorder="1" applyAlignment="1" applyProtection="1">
      <alignment horizontal="center" vertical="center" wrapText="1"/>
      <protection hidden="1"/>
    </xf>
    <xf numFmtId="2" fontId="67" fillId="0" borderId="77" xfId="0" applyNumberFormat="1" applyFont="1" applyBorder="1" applyAlignment="1" applyProtection="1">
      <alignment horizontal="center" vertical="center" wrapText="1"/>
      <protection hidden="1"/>
    </xf>
    <xf numFmtId="0" fontId="5" fillId="17" borderId="73" xfId="0" applyFont="1" applyFill="1" applyBorder="1" applyAlignment="1" applyProtection="1">
      <alignment horizontal="left" vertical="center" wrapText="1"/>
      <protection hidden="1"/>
    </xf>
    <xf numFmtId="3" fontId="48" fillId="17" borderId="44" xfId="0" applyNumberFormat="1" applyFont="1" applyFill="1" applyBorder="1" applyAlignment="1" applyProtection="1">
      <alignment horizontal="center" vertical="center" wrapText="1"/>
      <protection hidden="1"/>
    </xf>
    <xf numFmtId="3" fontId="48" fillId="17" borderId="46" xfId="0" applyNumberFormat="1" applyFont="1" applyFill="1" applyBorder="1" applyAlignment="1" applyProtection="1">
      <alignment horizontal="center" vertical="center" wrapText="1"/>
      <protection hidden="1"/>
    </xf>
    <xf numFmtId="2" fontId="0" fillId="17" borderId="72" xfId="0" applyNumberFormat="1" applyFill="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67" fillId="0" borderId="72" xfId="0" applyNumberFormat="1" applyFont="1" applyBorder="1" applyAlignment="1" applyProtection="1">
      <alignment horizontal="left" vertical="top" wrapText="1"/>
      <protection locked="0"/>
    </xf>
    <xf numFmtId="2" fontId="67" fillId="0" borderId="73" xfId="0" applyNumberFormat="1" applyFont="1" applyBorder="1" applyAlignment="1" applyProtection="1">
      <alignment horizontal="left" vertical="top" wrapText="1"/>
      <protection locked="0"/>
    </xf>
    <xf numFmtId="2" fontId="73" fillId="0" borderId="72" xfId="0" applyNumberFormat="1" applyFont="1" applyBorder="1" applyAlignment="1" applyProtection="1">
      <alignment horizontal="left" vertical="top" wrapText="1"/>
      <protection locked="0"/>
    </xf>
    <xf numFmtId="2" fontId="73" fillId="0" borderId="73" xfId="0" applyNumberFormat="1" applyFont="1" applyBorder="1" applyAlignment="1" applyProtection="1">
      <alignment horizontal="left" vertical="top" wrapText="1"/>
      <protection locked="0"/>
    </xf>
    <xf numFmtId="2" fontId="73" fillId="0" borderId="77" xfId="0" applyNumberFormat="1" applyFont="1" applyBorder="1" applyAlignment="1" applyProtection="1">
      <alignment horizontal="left" vertical="top" wrapText="1"/>
      <protection locked="0"/>
    </xf>
    <xf numFmtId="0" fontId="5" fillId="0" borderId="39"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7" fillId="17" borderId="39" xfId="0" applyFont="1" applyFill="1" applyBorder="1" applyAlignment="1" applyProtection="1">
      <alignment horizontal="center" vertical="center" wrapText="1"/>
      <protection hidden="1"/>
    </xf>
    <xf numFmtId="0" fontId="47" fillId="17" borderId="30" xfId="0" applyFont="1" applyFill="1" applyBorder="1" applyAlignment="1" applyProtection="1">
      <alignment horizontal="center" vertical="center" wrapText="1"/>
      <protection hidden="1"/>
    </xf>
    <xf numFmtId="0" fontId="5" fillId="0" borderId="40"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4" fillId="0" borderId="13" xfId="35" applyFont="1" applyBorder="1" applyAlignment="1" applyProtection="1">
      <alignment horizontal="center"/>
      <protection locked="0" hidden="1"/>
    </xf>
    <xf numFmtId="0" fontId="43" fillId="0" borderId="28" xfId="0" applyFont="1" applyFill="1" applyBorder="1" applyAlignment="1" applyProtection="1">
      <alignment horizontal="center"/>
      <protection locked="0" hidden="1"/>
    </xf>
    <xf numFmtId="0" fontId="41" fillId="0" borderId="9" xfId="0" applyFont="1" applyBorder="1" applyAlignment="1" applyProtection="1">
      <alignment horizontal="left"/>
      <protection hidden="1"/>
    </xf>
    <xf numFmtId="49" fontId="43" fillId="0" borderId="23" xfId="0" applyNumberFormat="1" applyFont="1" applyBorder="1" applyAlignment="1" applyProtection="1">
      <alignment horizontal="center"/>
      <protection locked="0" hidden="1"/>
    </xf>
    <xf numFmtId="49" fontId="23" fillId="19" borderId="56" xfId="0" applyNumberFormat="1" applyFont="1" applyFill="1" applyBorder="1" applyAlignment="1" applyProtection="1">
      <alignment horizontal="left"/>
      <protection locked="0" hidden="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0" fontId="48" fillId="17" borderId="9" xfId="0" applyFont="1" applyFill="1" applyBorder="1" applyAlignment="1" applyProtection="1">
      <alignment horizontal="left"/>
      <protection hidden="1"/>
    </xf>
    <xf numFmtId="0" fontId="48" fillId="17" borderId="65" xfId="0" applyFont="1" applyFill="1" applyBorder="1" applyAlignment="1" applyProtection="1">
      <alignment horizontal="left"/>
      <protection hidden="1"/>
    </xf>
    <xf numFmtId="0" fontId="47" fillId="0" borderId="23" xfId="0" applyFont="1" applyBorder="1" applyAlignment="1" applyProtection="1">
      <alignment horizontal="left" vertical="center" wrapText="1"/>
      <protection hidden="1"/>
    </xf>
    <xf numFmtId="0" fontId="47" fillId="0" borderId="24" xfId="0" applyFont="1" applyBorder="1" applyAlignment="1" applyProtection="1">
      <alignment horizontal="left" vertical="center" wrapText="1"/>
      <protection hidden="1"/>
    </xf>
    <xf numFmtId="0" fontId="47" fillId="0" borderId="56" xfId="0" applyFont="1" applyBorder="1" applyAlignment="1" applyProtection="1">
      <alignment horizontal="left" vertical="center"/>
      <protection hidden="1"/>
    </xf>
    <xf numFmtId="0" fontId="47" fillId="0" borderId="57" xfId="0" applyFont="1" applyBorder="1" applyAlignment="1" applyProtection="1">
      <alignment horizontal="left" vertical="center"/>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2" fontId="13" fillId="0" borderId="72" xfId="0" applyNumberFormat="1" applyFont="1" applyFill="1" applyBorder="1" applyAlignment="1" applyProtection="1">
      <alignment horizontal="left" vertical="top" wrapText="1"/>
      <protection locked="0"/>
    </xf>
    <xf numFmtId="2" fontId="13" fillId="0" borderId="74" xfId="0" applyNumberFormat="1" applyFont="1" applyFill="1" applyBorder="1" applyAlignment="1" applyProtection="1">
      <alignment horizontal="left" vertical="top" wrapText="1"/>
      <protection locked="0"/>
    </xf>
    <xf numFmtId="0" fontId="48" fillId="17" borderId="72" xfId="0" applyFont="1" applyFill="1" applyBorder="1" applyAlignment="1" applyProtection="1">
      <alignment horizontal="left" vertical="top" wrapText="1"/>
      <protection locked="0"/>
    </xf>
    <xf numFmtId="0" fontId="48" fillId="17" borderId="73" xfId="0" applyFont="1" applyFill="1" applyBorder="1" applyAlignment="1" applyProtection="1">
      <alignment horizontal="left" vertical="top" wrapText="1"/>
      <protection locked="0"/>
    </xf>
    <xf numFmtId="0" fontId="1" fillId="0" borderId="79" xfId="0" applyFont="1"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2" fontId="67" fillId="0" borderId="79" xfId="0" applyNumberFormat="1" applyFont="1" applyBorder="1" applyAlignment="1" applyProtection="1">
      <alignment horizontal="left" vertical="top" wrapText="1"/>
      <protection locked="0"/>
    </xf>
    <xf numFmtId="2" fontId="67" fillId="0" borderId="77" xfId="0" applyNumberFormat="1" applyFont="1" applyBorder="1" applyAlignment="1" applyProtection="1">
      <alignment horizontal="left" vertical="top" wrapText="1"/>
      <protection locked="0"/>
    </xf>
    <xf numFmtId="2" fontId="92" fillId="0" borderId="73" xfId="0" applyNumberFormat="1" applyFont="1" applyBorder="1" applyAlignment="1" applyProtection="1">
      <alignment horizontal="left" vertical="top" wrapText="1"/>
      <protection locked="0"/>
    </xf>
    <xf numFmtId="2" fontId="0" fillId="0" borderId="73" xfId="0" applyNumberFormat="1" applyBorder="1" applyAlignment="1" applyProtection="1">
      <alignment horizontal="left" vertical="top" wrapText="1"/>
      <protection locked="0"/>
    </xf>
    <xf numFmtId="2" fontId="0" fillId="0" borderId="77" xfId="0" applyNumberFormat="1" applyBorder="1" applyAlignment="1" applyProtection="1">
      <alignment horizontal="left" vertical="top" wrapText="1"/>
      <protection locked="0"/>
    </xf>
    <xf numFmtId="0" fontId="48" fillId="17" borderId="73" xfId="0" applyFont="1" applyFill="1" applyBorder="1" applyAlignment="1" applyProtection="1">
      <alignment horizontal="center" vertical="center" wrapText="1"/>
      <protection hidden="1"/>
    </xf>
    <xf numFmtId="0" fontId="48" fillId="17" borderId="74" xfId="0" applyFont="1" applyFill="1" applyBorder="1" applyAlignment="1" applyProtection="1">
      <alignment horizontal="center" vertical="center" wrapText="1"/>
      <protection hidden="1"/>
    </xf>
    <xf numFmtId="0" fontId="51" fillId="17" borderId="31" xfId="0" applyFont="1" applyFill="1" applyBorder="1" applyAlignment="1" applyProtection="1">
      <alignment horizontal="center" vertical="center"/>
      <protection hidden="1"/>
    </xf>
    <xf numFmtId="0" fontId="51" fillId="17" borderId="66" xfId="0" applyFont="1" applyFill="1" applyBorder="1" applyAlignment="1" applyProtection="1">
      <alignment horizontal="center" vertical="center"/>
      <protection hidden="1"/>
    </xf>
    <xf numFmtId="0" fontId="0" fillId="0" borderId="23" xfId="0" applyBorder="1"/>
    <xf numFmtId="0" fontId="0" fillId="0" borderId="24" xfId="0" applyBorder="1"/>
    <xf numFmtId="0" fontId="48" fillId="17" borderId="9" xfId="0" applyFont="1" applyFill="1" applyBorder="1" applyAlignment="1" applyProtection="1">
      <alignment horizontal="left" vertical="top" wrapText="1"/>
      <protection hidden="1"/>
    </xf>
    <xf numFmtId="0" fontId="48" fillId="17" borderId="65" xfId="0" applyFont="1" applyFill="1" applyBorder="1" applyAlignment="1" applyProtection="1">
      <alignment horizontal="left" vertical="top" wrapText="1"/>
      <protection hidden="1"/>
    </xf>
    <xf numFmtId="0" fontId="48" fillId="17" borderId="0" xfId="0" applyFont="1" applyFill="1" applyBorder="1" applyAlignment="1" applyProtection="1">
      <alignment horizontal="left" vertical="top" wrapText="1"/>
      <protection hidden="1"/>
    </xf>
    <xf numFmtId="0" fontId="48" fillId="17" borderId="19" xfId="0" applyFont="1" applyFill="1" applyBorder="1" applyAlignment="1" applyProtection="1">
      <alignment horizontal="left" vertical="top" wrapText="1"/>
      <protection hidden="1"/>
    </xf>
    <xf numFmtId="0" fontId="47" fillId="0" borderId="28" xfId="0" applyFont="1" applyBorder="1" applyAlignment="1" applyProtection="1">
      <alignment horizontal="left" vertical="center" wrapText="1"/>
      <protection hidden="1"/>
    </xf>
    <xf numFmtId="0" fontId="47" fillId="0" borderId="68" xfId="0" applyFont="1" applyBorder="1" applyAlignment="1" applyProtection="1">
      <alignment horizontal="left" vertical="center" wrapText="1"/>
      <protection hidden="1"/>
    </xf>
    <xf numFmtId="0" fontId="48" fillId="17" borderId="20" xfId="0" applyFont="1" applyFill="1" applyBorder="1" applyAlignment="1" applyProtection="1">
      <alignment horizontal="center" vertical="top" wrapText="1"/>
      <protection hidden="1"/>
    </xf>
    <xf numFmtId="0" fontId="48" fillId="17" borderId="45" xfId="0" applyFont="1" applyFill="1" applyBorder="1" applyAlignment="1" applyProtection="1">
      <alignment horizontal="center" vertical="top" wrapText="1"/>
      <protection hidden="1"/>
    </xf>
    <xf numFmtId="0" fontId="60" fillId="17" borderId="39" xfId="0" applyFont="1" applyFill="1" applyBorder="1" applyAlignment="1" applyProtection="1">
      <alignment horizontal="left" vertical="top" wrapText="1"/>
      <protection hidden="1"/>
    </xf>
    <xf numFmtId="0" fontId="60" fillId="17" borderId="9" xfId="0" applyFont="1" applyFill="1" applyBorder="1" applyAlignment="1" applyProtection="1">
      <alignment horizontal="left" vertical="top" wrapText="1"/>
      <protection hidden="1"/>
    </xf>
    <xf numFmtId="0" fontId="60" fillId="17" borderId="40" xfId="0" applyFont="1" applyFill="1" applyBorder="1" applyAlignment="1" applyProtection="1">
      <alignment horizontal="left" vertical="top" wrapText="1"/>
      <protection hidden="1"/>
    </xf>
    <xf numFmtId="0" fontId="60" fillId="17" borderId="30" xfId="0" applyFont="1" applyFill="1" applyBorder="1" applyAlignment="1" applyProtection="1">
      <alignment horizontal="left" vertical="top" wrapText="1"/>
      <protection hidden="1"/>
    </xf>
    <xf numFmtId="0" fontId="60" fillId="17" borderId="31" xfId="0" applyFont="1" applyFill="1" applyBorder="1" applyAlignment="1" applyProtection="1">
      <alignment horizontal="left" vertical="top" wrapText="1"/>
      <protection hidden="1"/>
    </xf>
    <xf numFmtId="0" fontId="60" fillId="17" borderId="34" xfId="0" applyFont="1" applyFill="1" applyBorder="1" applyAlignment="1" applyProtection="1">
      <alignment horizontal="left" vertical="top" wrapText="1"/>
      <protection hidden="1"/>
    </xf>
    <xf numFmtId="0" fontId="48" fillId="17" borderId="81" xfId="0" applyFont="1" applyFill="1" applyBorder="1" applyAlignment="1" applyProtection="1">
      <alignment horizontal="center" vertical="top" wrapText="1"/>
      <protection hidden="1"/>
    </xf>
    <xf numFmtId="0" fontId="48" fillId="17" borderId="46" xfId="0" applyFont="1" applyFill="1" applyBorder="1" applyAlignment="1" applyProtection="1">
      <alignment horizontal="center" vertical="top" wrapText="1"/>
      <protection hidden="1"/>
    </xf>
    <xf numFmtId="0" fontId="48" fillId="17" borderId="9" xfId="0" applyFont="1" applyFill="1" applyBorder="1" applyAlignment="1" applyProtection="1">
      <alignment horizontal="center" vertical="center" wrapText="1"/>
      <protection hidden="1"/>
    </xf>
    <xf numFmtId="0" fontId="48" fillId="17" borderId="65" xfId="0" applyFont="1" applyFill="1" applyBorder="1" applyAlignment="1" applyProtection="1">
      <alignment horizontal="center" vertical="center" wrapText="1"/>
      <protection hidden="1"/>
    </xf>
    <xf numFmtId="0" fontId="48" fillId="17" borderId="31" xfId="0" applyFont="1" applyFill="1" applyBorder="1" applyAlignment="1" applyProtection="1">
      <alignment horizontal="center" vertical="center" wrapText="1"/>
      <protection hidden="1"/>
    </xf>
    <xf numFmtId="0" fontId="48" fillId="17" borderId="66" xfId="0" applyFont="1" applyFill="1" applyBorder="1" applyAlignment="1" applyProtection="1">
      <alignment horizontal="center" vertical="center" wrapText="1"/>
      <protection hidden="1"/>
    </xf>
    <xf numFmtId="0" fontId="13" fillId="0" borderId="28"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56" fillId="0" borderId="38" xfId="0" applyFont="1" applyBorder="1" applyAlignment="1" applyProtection="1">
      <alignment horizontal="left" vertical="center"/>
      <protection hidden="1"/>
    </xf>
    <xf numFmtId="0" fontId="48" fillId="17" borderId="13" xfId="0" applyFont="1" applyFill="1" applyBorder="1" applyAlignment="1" applyProtection="1">
      <alignment horizontal="left" vertical="top" wrapText="1"/>
      <protection hidden="1"/>
    </xf>
    <xf numFmtId="0" fontId="48" fillId="17" borderId="38" xfId="0" applyFont="1" applyFill="1" applyBorder="1" applyAlignment="1" applyProtection="1">
      <alignment horizontal="left" vertical="center" wrapText="1"/>
      <protection hidden="1"/>
    </xf>
    <xf numFmtId="0" fontId="52" fillId="17" borderId="13" xfId="0" applyFont="1" applyFill="1" applyBorder="1" applyAlignment="1" applyProtection="1">
      <alignment horizontal="left" vertical="top"/>
      <protection hidden="1"/>
    </xf>
    <xf numFmtId="0" fontId="52" fillId="17" borderId="14" xfId="0" applyFont="1" applyFill="1" applyBorder="1" applyAlignment="1" applyProtection="1">
      <alignment horizontal="left" vertical="top"/>
      <protection hidden="1"/>
    </xf>
    <xf numFmtId="0" fontId="47" fillId="0" borderId="50" xfId="0" applyFont="1" applyBorder="1" applyAlignment="1" applyProtection="1">
      <alignment horizontal="left" vertical="center"/>
      <protection hidden="1"/>
    </xf>
    <xf numFmtId="0" fontId="47" fillId="0" borderId="23" xfId="0" applyFont="1" applyBorder="1" applyAlignment="1" applyProtection="1">
      <alignment horizontal="left" vertical="center"/>
      <protection hidden="1"/>
    </xf>
    <xf numFmtId="0" fontId="61" fillId="0" borderId="23" xfId="0" applyFont="1" applyBorder="1" applyAlignment="1">
      <alignment vertical="center"/>
    </xf>
    <xf numFmtId="0" fontId="61" fillId="0" borderId="24" xfId="0" applyFont="1" applyBorder="1" applyAlignment="1">
      <alignment vertical="center"/>
    </xf>
    <xf numFmtId="49" fontId="47" fillId="17" borderId="39" xfId="0" applyNumberFormat="1" applyFont="1" applyFill="1" applyBorder="1" applyAlignment="1" applyProtection="1">
      <alignment horizontal="center" vertical="center"/>
      <protection hidden="1"/>
    </xf>
    <xf numFmtId="49" fontId="47" fillId="17" borderId="67" xfId="0" applyNumberFormat="1" applyFont="1" applyFill="1" applyBorder="1" applyAlignment="1" applyProtection="1">
      <alignment horizontal="center" vertical="center"/>
      <protection hidden="1"/>
    </xf>
    <xf numFmtId="0" fontId="48" fillId="17" borderId="9" xfId="0" applyFont="1" applyFill="1" applyBorder="1" applyAlignment="1" applyProtection="1">
      <alignment horizontal="left" vertical="center" wrapText="1"/>
      <protection hidden="1"/>
    </xf>
    <xf numFmtId="0" fontId="48" fillId="17" borderId="65" xfId="0" applyFont="1" applyFill="1" applyBorder="1" applyAlignment="1" applyProtection="1">
      <alignment horizontal="left" vertical="center" wrapText="1"/>
      <protection hidden="1"/>
    </xf>
    <xf numFmtId="0" fontId="48" fillId="17" borderId="0" xfId="0" applyFont="1" applyFill="1" applyBorder="1" applyAlignment="1" applyProtection="1">
      <alignment horizontal="left" vertical="center" wrapText="1"/>
      <protection hidden="1"/>
    </xf>
    <xf numFmtId="0" fontId="48" fillId="17" borderId="19" xfId="0" applyFont="1" applyFill="1" applyBorder="1" applyAlignment="1" applyProtection="1">
      <alignment horizontal="left" vertical="center" wrapText="1"/>
      <protection hidden="1"/>
    </xf>
    <xf numFmtId="0" fontId="48" fillId="17" borderId="28" xfId="0" applyFont="1" applyFill="1" applyBorder="1" applyAlignment="1" applyProtection="1">
      <alignment horizontal="left" vertical="center"/>
      <protection hidden="1"/>
    </xf>
    <xf numFmtId="0" fontId="48" fillId="17" borderId="68" xfId="0" applyFont="1" applyFill="1" applyBorder="1" applyAlignment="1" applyProtection="1">
      <alignment horizontal="left" vertical="center"/>
      <protection hidden="1"/>
    </xf>
    <xf numFmtId="0" fontId="2" fillId="0" borderId="38" xfId="0" applyFont="1" applyBorder="1" applyAlignment="1" applyProtection="1">
      <alignment horizontal="left"/>
      <protection hidden="1"/>
    </xf>
    <xf numFmtId="0" fontId="49" fillId="17" borderId="38" xfId="0" applyFont="1" applyFill="1" applyBorder="1" applyAlignment="1" applyProtection="1">
      <alignment horizontal="left" wrapText="1"/>
      <protection hidden="1"/>
    </xf>
    <xf numFmtId="0" fontId="49" fillId="17" borderId="71" xfId="0" applyFont="1" applyFill="1" applyBorder="1" applyAlignment="1" applyProtection="1">
      <alignment horizontal="left" wrapText="1"/>
      <protection hidden="1"/>
    </xf>
    <xf numFmtId="0" fontId="49" fillId="17" borderId="28" xfId="0" applyFont="1" applyFill="1" applyBorder="1" applyAlignment="1" applyProtection="1">
      <alignment horizontal="left" vertical="center"/>
      <protection hidden="1"/>
    </xf>
    <xf numFmtId="0" fontId="49" fillId="17" borderId="68" xfId="0" applyFont="1" applyFill="1" applyBorder="1" applyAlignment="1" applyProtection="1">
      <alignment horizontal="left" vertical="center"/>
      <protection hidden="1"/>
    </xf>
    <xf numFmtId="0" fontId="45" fillId="0" borderId="37" xfId="0" applyFont="1" applyBorder="1" applyAlignment="1" applyProtection="1">
      <alignment horizontal="left" vertical="center" wrapText="1"/>
      <protection hidden="1"/>
    </xf>
    <xf numFmtId="0" fontId="45" fillId="0" borderId="38" xfId="0" applyFont="1" applyBorder="1" applyAlignment="1" applyProtection="1">
      <alignment horizontal="left" vertical="center" wrapText="1"/>
      <protection hidden="1"/>
    </xf>
    <xf numFmtId="0" fontId="45" fillId="0" borderId="42"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6" xfId="0" applyNumberFormat="1" applyFont="1" applyFill="1" applyBorder="1" applyAlignment="1" applyProtection="1">
      <alignment horizontal="center"/>
      <protection locked="0" hidden="1"/>
    </xf>
    <xf numFmtId="0" fontId="5" fillId="19" borderId="56"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2" fillId="0" borderId="38" xfId="0" applyFont="1" applyBorder="1" applyAlignment="1" applyProtection="1">
      <alignment horizontal="right"/>
      <protection hidden="1"/>
    </xf>
    <xf numFmtId="0" fontId="14" fillId="17" borderId="31" xfId="0" applyFont="1" applyFill="1" applyBorder="1" applyAlignment="1" applyProtection="1">
      <alignment horizontal="left" vertical="center"/>
      <protection hidden="1"/>
    </xf>
    <xf numFmtId="0" fontId="47" fillId="17" borderId="56" xfId="0" applyFont="1" applyFill="1" applyBorder="1" applyAlignment="1" applyProtection="1">
      <alignment horizontal="left" vertical="center"/>
      <protection hidden="1"/>
    </xf>
    <xf numFmtId="0" fontId="0" fillId="0" borderId="24" xfId="0" applyBorder="1" applyAlignment="1">
      <alignment vertical="center"/>
    </xf>
    <xf numFmtId="0" fontId="60" fillId="0" borderId="23" xfId="0" applyFont="1" applyBorder="1" applyAlignment="1" applyProtection="1">
      <alignment horizontal="left" vertical="center" wrapText="1"/>
      <protection locked="0"/>
    </xf>
    <xf numFmtId="0" fontId="60" fillId="0" borderId="24" xfId="0" applyFont="1" applyBorder="1" applyAlignment="1" applyProtection="1">
      <alignment horizontal="left" vertical="center" wrapText="1"/>
      <protection locked="0"/>
    </xf>
    <xf numFmtId="0" fontId="47" fillId="0" borderId="50" xfId="0" applyFont="1" applyBorder="1" applyAlignment="1" applyProtection="1">
      <alignment vertical="center"/>
      <protection hidden="1"/>
    </xf>
    <xf numFmtId="0" fontId="47" fillId="0" borderId="23" xfId="0" applyFont="1" applyBorder="1" applyAlignment="1" applyProtection="1">
      <alignment vertical="center"/>
      <protection hidden="1"/>
    </xf>
    <xf numFmtId="0" fontId="47" fillId="0" borderId="67" xfId="0" applyFont="1" applyBorder="1" applyAlignment="1" applyProtection="1">
      <alignment horizontal="left" vertical="center"/>
      <protection hidden="1"/>
    </xf>
    <xf numFmtId="0" fontId="47" fillId="0" borderId="13" xfId="0" applyFont="1" applyBorder="1" applyAlignment="1" applyProtection="1">
      <alignment horizontal="left" vertical="center"/>
      <protection hidden="1"/>
    </xf>
    <xf numFmtId="0" fontId="61" fillId="0" borderId="13" xfId="0" applyFont="1" applyBorder="1" applyAlignment="1">
      <alignment vertical="center"/>
    </xf>
    <xf numFmtId="0" fontId="61" fillId="0" borderId="14" xfId="0" applyFont="1" applyBorder="1" applyAlignment="1">
      <alignment vertical="center"/>
    </xf>
    <xf numFmtId="0" fontId="47" fillId="0" borderId="50" xfId="0" applyFont="1" applyBorder="1" applyAlignment="1" applyProtection="1">
      <alignment horizontal="left" vertical="center" wrapText="1"/>
      <protection hidden="1"/>
    </xf>
    <xf numFmtId="0" fontId="61" fillId="0" borderId="23" xfId="0" applyFont="1" applyBorder="1" applyAlignment="1">
      <alignment vertical="center" wrapText="1"/>
    </xf>
    <xf numFmtId="0" fontId="61" fillId="0" borderId="24" xfId="0" applyFont="1" applyBorder="1" applyAlignment="1">
      <alignment vertical="center" wrapText="1"/>
    </xf>
    <xf numFmtId="0" fontId="47" fillId="0" borderId="23" xfId="0" applyFont="1" applyBorder="1" applyAlignment="1" applyProtection="1">
      <alignment horizontal="left" vertical="center" wrapText="1"/>
      <protection locked="0"/>
    </xf>
    <xf numFmtId="0" fontId="47" fillId="0" borderId="24" xfId="0" applyFont="1" applyBorder="1" applyAlignment="1" applyProtection="1">
      <alignment horizontal="left" vertical="center" wrapText="1"/>
      <protection locked="0"/>
    </xf>
    <xf numFmtId="0" fontId="90" fillId="21" borderId="87" xfId="0" applyFont="1" applyFill="1" applyBorder="1" applyAlignment="1" applyProtection="1">
      <alignment horizontal="left" vertical="top" wrapText="1"/>
      <protection hidden="1"/>
    </xf>
    <xf numFmtId="0" fontId="90" fillId="21" borderId="88" xfId="0" applyFont="1" applyFill="1" applyBorder="1" applyAlignment="1" applyProtection="1">
      <alignment horizontal="left" vertical="top" wrapText="1"/>
      <protection hidden="1"/>
    </xf>
    <xf numFmtId="0" fontId="90" fillId="21" borderId="89" xfId="0" applyFont="1" applyFill="1" applyBorder="1" applyAlignment="1" applyProtection="1">
      <alignment horizontal="left" vertical="top" wrapText="1"/>
      <protection hidden="1"/>
    </xf>
    <xf numFmtId="0" fontId="88" fillId="21" borderId="90" xfId="0" applyFont="1" applyFill="1" applyBorder="1" applyAlignment="1" applyProtection="1">
      <alignment horizontal="center" vertical="center" wrapText="1"/>
      <protection hidden="1"/>
    </xf>
    <xf numFmtId="0" fontId="88" fillId="21" borderId="91" xfId="0" applyFont="1" applyFill="1" applyBorder="1" applyAlignment="1" applyProtection="1">
      <alignment horizontal="center" vertical="center" wrapText="1"/>
      <protection hidden="1"/>
    </xf>
    <xf numFmtId="0" fontId="88" fillId="21" borderId="92" xfId="0" applyFont="1" applyFill="1" applyBorder="1" applyAlignment="1" applyProtection="1">
      <alignment horizontal="center" vertical="center" wrapText="1"/>
      <protection hidden="1"/>
    </xf>
    <xf numFmtId="2" fontId="41" fillId="26" borderId="95" xfId="0" applyNumberFormat="1" applyFont="1" applyFill="1" applyBorder="1" applyAlignment="1" applyProtection="1">
      <alignment horizontal="center" vertical="center" wrapText="1"/>
      <protection hidden="1"/>
    </xf>
    <xf numFmtId="2" fontId="41" fillId="26" borderId="96" xfId="0" applyNumberFormat="1" applyFont="1" applyFill="1" applyBorder="1" applyAlignment="1" applyProtection="1">
      <alignment horizontal="center" vertical="center" wrapText="1"/>
      <protection hidden="1"/>
    </xf>
    <xf numFmtId="2" fontId="41" fillId="26" borderId="84" xfId="0" applyNumberFormat="1" applyFont="1" applyFill="1" applyBorder="1" applyAlignment="1" applyProtection="1">
      <alignment horizontal="center" vertical="center" wrapText="1"/>
      <protection hidden="1"/>
    </xf>
    <xf numFmtId="2" fontId="41" fillId="26" borderId="85" xfId="0" applyNumberFormat="1" applyFont="1" applyFill="1" applyBorder="1" applyAlignment="1" applyProtection="1">
      <alignment horizontal="center" vertical="center" wrapText="1"/>
      <protection hidden="1"/>
    </xf>
    <xf numFmtId="0" fontId="68" fillId="29" borderId="97" xfId="47" applyFont="1" applyFill="1" applyBorder="1" applyAlignment="1">
      <alignment horizontal="center" vertical="center"/>
    </xf>
    <xf numFmtId="0" fontId="68" fillId="29" borderId="98" xfId="47" applyFont="1" applyFill="1" applyBorder="1" applyAlignment="1">
      <alignment horizontal="center" vertical="center"/>
    </xf>
    <xf numFmtId="0" fontId="68" fillId="29" borderId="99" xfId="47" applyFont="1" applyFill="1" applyBorder="1" applyAlignment="1">
      <alignment horizontal="center" vertical="center"/>
    </xf>
    <xf numFmtId="0" fontId="96" fillId="29" borderId="100" xfId="47" applyFont="1" applyFill="1" applyBorder="1" applyAlignment="1">
      <alignment horizontal="center" vertical="center" wrapText="1"/>
    </xf>
    <xf numFmtId="0" fontId="96" fillId="29" borderId="101" xfId="47" applyFont="1" applyFill="1" applyBorder="1" applyAlignment="1">
      <alignment horizontal="center" vertical="center" wrapText="1"/>
    </xf>
    <xf numFmtId="0" fontId="86" fillId="17" borderId="22" xfId="0" applyNumberFormat="1" applyFont="1" applyFill="1" applyBorder="1" applyAlignment="1" applyProtection="1">
      <alignment horizontal="center" vertical="center" wrapText="1"/>
    </xf>
    <xf numFmtId="0" fontId="86" fillId="17" borderId="10" xfId="0" applyNumberFormat="1" applyFont="1" applyFill="1" applyBorder="1" applyAlignment="1" applyProtection="1">
      <alignment horizontal="center" vertical="center" wrapText="1"/>
    </xf>
    <xf numFmtId="0" fontId="86" fillId="17" borderId="17" xfId="0" applyNumberFormat="1" applyFont="1" applyFill="1" applyBorder="1" applyAlignment="1" applyProtection="1">
      <alignment horizontal="center" vertical="center" wrapText="1"/>
    </xf>
    <xf numFmtId="0" fontId="86" fillId="17" borderId="12" xfId="0" applyNumberFormat="1" applyFont="1" applyFill="1" applyBorder="1" applyAlignment="1" applyProtection="1">
      <alignment horizontal="center" vertical="center" wrapText="1"/>
    </xf>
    <xf numFmtId="0" fontId="86" fillId="17" borderId="13" xfId="0" applyNumberFormat="1" applyFont="1" applyFill="1" applyBorder="1" applyAlignment="1" applyProtection="1">
      <alignment horizontal="center" vertical="center" wrapText="1"/>
    </xf>
    <xf numFmtId="0" fontId="86"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2" fillId="17" borderId="13" xfId="0" applyFont="1" applyFill="1" applyBorder="1" applyAlignment="1">
      <alignment horizontal="left"/>
    </xf>
    <xf numFmtId="49" fontId="2" fillId="17" borderId="11"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 fillId="17" borderId="0" xfId="0" applyFont="1" applyFill="1" applyBorder="1" applyAlignment="1">
      <alignment horizontal="left"/>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0" fontId="4" fillId="19" borderId="15" xfId="0" applyNumberFormat="1" applyFont="1" applyFill="1" applyBorder="1" applyAlignment="1" applyProtection="1">
      <alignment horizontal="left" vertical="center" wrapText="1"/>
      <protection locked="0"/>
    </xf>
    <xf numFmtId="170" fontId="4" fillId="19" borderId="23" xfId="0" applyNumberFormat="1" applyFont="1" applyFill="1" applyBorder="1" applyAlignment="1" applyProtection="1">
      <alignment horizontal="left" vertical="center" wrapText="1"/>
      <protection locked="0"/>
    </xf>
    <xf numFmtId="170" fontId="4" fillId="19" borderId="24" xfId="0" applyNumberFormat="1" applyFont="1" applyFill="1" applyBorder="1" applyAlignment="1" applyProtection="1">
      <alignment horizontal="left" vertical="center" wrapText="1"/>
      <protection locked="0"/>
    </xf>
    <xf numFmtId="0" fontId="2" fillId="17" borderId="19" xfId="0" applyFont="1" applyFill="1" applyBorder="1" applyAlignment="1">
      <alignment horizontal="left"/>
    </xf>
    <xf numFmtId="0" fontId="3" fillId="17" borderId="10" xfId="0" applyFont="1" applyFill="1" applyBorder="1" applyAlignment="1">
      <alignment horizontal="center"/>
    </xf>
    <xf numFmtId="49" fontId="1"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0" fillId="17" borderId="23" xfId="0" applyFill="1" applyBorder="1" applyAlignment="1">
      <alignment horizontal="left"/>
    </xf>
    <xf numFmtId="0" fontId="0" fillId="17" borderId="24" xfId="0"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0" fontId="22"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 4"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6" fmlaLink="H4" fmlaRange="'supt list 040604'!$E$1:$E$13" sel="1" val="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9525</xdr:rowOff>
        </xdr:from>
        <xdr:to>
          <xdr:col>11</xdr:col>
          <xdr:colOff>161925</xdr:colOff>
          <xdr:row>3</xdr:row>
          <xdr:rowOff>247650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0</xdr:rowOff>
        </xdr:from>
        <xdr:to>
          <xdr:col>8</xdr:col>
          <xdr:colOff>704850</xdr:colOff>
          <xdr:row>8</xdr:row>
          <xdr:rowOff>47625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showGridLines="0" zoomScaleNormal="100" workbookViewId="0">
      <selection activeCell="D2" sqref="D2"/>
    </sheetView>
  </sheetViews>
  <sheetFormatPr defaultRowHeight="12.75" x14ac:dyDescent="0.2"/>
  <cols>
    <col min="1" max="1" width="120.7109375" customWidth="1"/>
  </cols>
  <sheetData>
    <row r="1" spans="1:1" ht="42.75" customHeight="1" thickTop="1" thickBot="1" x14ac:dyDescent="0.25">
      <c r="A1" s="353" t="s">
        <v>555</v>
      </c>
    </row>
    <row r="2" spans="1:1" ht="59.25" customHeight="1" thickTop="1" thickBot="1" x14ac:dyDescent="0.25">
      <c r="A2" s="354" t="s">
        <v>556</v>
      </c>
    </row>
    <row r="3" spans="1:1" ht="22.5" customHeight="1" thickTop="1" thickBot="1" x14ac:dyDescent="0.25">
      <c r="A3" s="355" t="s">
        <v>589</v>
      </c>
    </row>
    <row r="4" spans="1:1" ht="93.75" customHeight="1" thickTop="1" x14ac:dyDescent="0.2">
      <c r="A4" s="361" t="s">
        <v>590</v>
      </c>
    </row>
    <row r="5" spans="1:1" ht="103.5" customHeight="1" x14ac:dyDescent="0.2">
      <c r="A5" s="429" t="s">
        <v>586</v>
      </c>
    </row>
  </sheetData>
  <phoneticPr fontId="19"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25"/>
  <sheetViews>
    <sheetView showGridLines="0" tabSelected="1" zoomScale="90" zoomScaleNormal="90" workbookViewId="0">
      <selection activeCell="B1" sqref="B1:P1"/>
    </sheetView>
  </sheetViews>
  <sheetFormatPr defaultColWidth="9.140625" defaultRowHeight="12.75" x14ac:dyDescent="0.2"/>
  <cols>
    <col min="1" max="1" width="1.140625" style="119" customWidth="1"/>
    <col min="2" max="2" width="13.85546875" style="119" customWidth="1"/>
    <col min="3" max="3" width="2.140625" style="119" customWidth="1"/>
    <col min="4" max="4" width="14.7109375" style="119" customWidth="1"/>
    <col min="5" max="5" width="2.42578125" style="119" customWidth="1"/>
    <col min="6" max="6" width="15.42578125" style="119" customWidth="1"/>
    <col min="7" max="7" width="1.5703125" style="119" customWidth="1"/>
    <col min="8" max="8" width="12.7109375" style="119" customWidth="1"/>
    <col min="9" max="9" width="1.5703125" style="119" customWidth="1"/>
    <col min="10" max="10" width="0.7109375" style="119" customWidth="1"/>
    <col min="11" max="11" width="1.7109375" style="119" customWidth="1"/>
    <col min="12" max="12" width="9.85546875" style="119" customWidth="1"/>
    <col min="13" max="13" width="1.42578125" style="119" customWidth="1"/>
    <col min="14" max="14" width="11.7109375" style="119" customWidth="1"/>
    <col min="15" max="15" width="10" style="119" customWidth="1"/>
    <col min="16" max="16" width="7.85546875" style="119" customWidth="1"/>
    <col min="17" max="16384" width="9.140625" style="119"/>
  </cols>
  <sheetData>
    <row r="1" spans="2:16" s="306" customFormat="1" ht="15.75" x14ac:dyDescent="0.25">
      <c r="B1" s="505" t="s">
        <v>173</v>
      </c>
      <c r="C1" s="505"/>
      <c r="D1" s="505"/>
      <c r="E1" s="505"/>
      <c r="F1" s="505"/>
      <c r="G1" s="505"/>
      <c r="H1" s="505"/>
      <c r="I1" s="505"/>
      <c r="J1" s="505"/>
      <c r="K1" s="505"/>
      <c r="L1" s="505"/>
      <c r="M1" s="505"/>
      <c r="N1" s="505"/>
      <c r="O1" s="505"/>
      <c r="P1" s="505"/>
    </row>
    <row r="2" spans="2:16" s="306" customFormat="1" ht="15.75" x14ac:dyDescent="0.25">
      <c r="B2" s="506" t="s">
        <v>65</v>
      </c>
      <c r="C2" s="506"/>
      <c r="D2" s="506"/>
      <c r="E2" s="506"/>
      <c r="F2" s="506"/>
      <c r="G2" s="506"/>
      <c r="H2" s="506"/>
      <c r="I2" s="506"/>
      <c r="J2" s="506"/>
      <c r="K2" s="506"/>
      <c r="L2" s="506"/>
      <c r="M2" s="506"/>
      <c r="N2" s="506"/>
      <c r="O2" s="506"/>
      <c r="P2" s="506"/>
    </row>
    <row r="3" spans="2:16" ht="22.5" customHeight="1" thickBot="1" x14ac:dyDescent="0.3">
      <c r="B3" s="422" t="s">
        <v>66</v>
      </c>
    </row>
    <row r="4" spans="2:16" s="306" customFormat="1" ht="21.75" customHeight="1" thickTop="1" x14ac:dyDescent="0.25">
      <c r="B4" s="290" t="s">
        <v>222</v>
      </c>
      <c r="C4" s="291"/>
      <c r="D4" s="132" t="s">
        <v>223</v>
      </c>
      <c r="E4" s="291"/>
      <c r="F4" s="291"/>
      <c r="G4" s="291"/>
      <c r="H4" s="1">
        <v>1</v>
      </c>
      <c r="I4" s="291"/>
      <c r="J4" s="302"/>
      <c r="K4" s="291"/>
      <c r="L4" s="291"/>
      <c r="M4" s="509" t="s">
        <v>224</v>
      </c>
      <c r="N4" s="509"/>
      <c r="O4" s="62" t="str">
        <f>LEFT(VLOOKUP('Cover Sheet'!$H$4,suptlist,6,FALSE),4)</f>
        <v>ORGA</v>
      </c>
      <c r="P4" s="303"/>
    </row>
    <row r="5" spans="2:16" s="306" customFormat="1" ht="21" customHeight="1" x14ac:dyDescent="0.2">
      <c r="B5" s="292" t="s">
        <v>200</v>
      </c>
      <c r="C5" s="293"/>
      <c r="D5" s="293"/>
      <c r="E5" s="293"/>
      <c r="F5" s="507"/>
      <c r="G5" s="508"/>
      <c r="H5" s="508"/>
      <c r="I5" s="510" t="s">
        <v>255</v>
      </c>
      <c r="J5" s="511"/>
      <c r="K5" s="511"/>
      <c r="L5" s="511"/>
      <c r="M5" s="511"/>
      <c r="N5" s="512"/>
      <c r="O5" s="513"/>
      <c r="P5" s="514"/>
    </row>
    <row r="6" spans="2:16" s="306" customFormat="1" ht="10.5" customHeight="1" x14ac:dyDescent="0.2">
      <c r="B6" s="292"/>
      <c r="C6" s="293"/>
      <c r="D6" s="293"/>
      <c r="E6" s="294"/>
      <c r="F6" s="297"/>
      <c r="G6" s="293"/>
      <c r="H6" s="293"/>
      <c r="I6" s="293"/>
      <c r="J6" s="293"/>
      <c r="K6" s="293"/>
      <c r="L6" s="295"/>
      <c r="M6" s="293"/>
      <c r="N6" s="293"/>
      <c r="O6" s="293"/>
      <c r="P6" s="296"/>
    </row>
    <row r="7" spans="2:16" s="306" customFormat="1" ht="15.75" x14ac:dyDescent="0.25">
      <c r="B7" s="292" t="s">
        <v>225</v>
      </c>
      <c r="C7" s="293"/>
      <c r="D7" s="293"/>
      <c r="E7" s="293"/>
      <c r="F7" s="515" t="str">
        <f>VLOOKUP('Cover Sheet'!$H$4,suptlist,7,FALSE)</f>
        <v>ADDRESS LINE 1</v>
      </c>
      <c r="G7" s="515" t="e">
        <f>VLOOKUP('Cover Sheet'!$H$4,'supt list 040604'!C2:M11,5,FALSE)</f>
        <v>#N/A</v>
      </c>
      <c r="H7" s="515"/>
      <c r="I7" s="515"/>
      <c r="J7" s="515"/>
      <c r="K7" s="515"/>
      <c r="L7" s="515"/>
      <c r="M7" s="293"/>
      <c r="N7" s="293"/>
      <c r="O7" s="293"/>
      <c r="P7" s="296"/>
    </row>
    <row r="8" spans="2:16" s="306" customFormat="1" ht="15.75" x14ac:dyDescent="0.25">
      <c r="B8" s="292"/>
      <c r="C8" s="293"/>
      <c r="D8" s="293"/>
      <c r="E8" s="293"/>
      <c r="F8" s="515" t="str">
        <f>VLOOKUP('Cover Sheet'!$H$4,suptlist,9,FALSE)</f>
        <v>CITY/TOWN</v>
      </c>
      <c r="G8" s="515"/>
      <c r="H8" s="515"/>
      <c r="I8" s="293"/>
      <c r="J8" s="293"/>
      <c r="K8" s="293"/>
      <c r="L8" s="523" t="str">
        <f>VLOOKUP('Cover Sheet'!$H$4,suptlist,11,FALSE)</f>
        <v>ZIP CODE</v>
      </c>
      <c r="M8" s="523"/>
      <c r="N8" s="523"/>
      <c r="O8" s="414"/>
      <c r="P8" s="298"/>
    </row>
    <row r="9" spans="2:16" s="306" customFormat="1" ht="16.5" customHeight="1" x14ac:dyDescent="0.2">
      <c r="B9" s="292" t="s">
        <v>226</v>
      </c>
      <c r="C9" s="293"/>
      <c r="D9" s="293"/>
      <c r="E9" s="293"/>
      <c r="F9" s="521"/>
      <c r="G9" s="522"/>
      <c r="H9" s="522"/>
      <c r="I9" s="293"/>
      <c r="J9" s="293"/>
      <c r="K9" s="293"/>
      <c r="L9" s="295"/>
      <c r="M9" s="293"/>
      <c r="N9" s="293"/>
      <c r="O9" s="293"/>
      <c r="P9" s="296"/>
    </row>
    <row r="10" spans="2:16" s="306" customFormat="1" ht="4.5" customHeight="1" thickBot="1" x14ac:dyDescent="0.25">
      <c r="B10" s="423"/>
      <c r="C10" s="138"/>
      <c r="D10" s="138"/>
      <c r="E10" s="138"/>
      <c r="F10" s="71"/>
      <c r="G10" s="299"/>
      <c r="H10" s="138"/>
      <c r="I10" s="138"/>
      <c r="J10" s="138"/>
      <c r="K10" s="138"/>
      <c r="L10" s="300"/>
      <c r="M10" s="138"/>
      <c r="N10" s="138"/>
      <c r="O10" s="138"/>
      <c r="P10" s="301"/>
    </row>
    <row r="11" spans="2:16" ht="13.5" customHeight="1" thickTop="1" thickBot="1" x14ac:dyDescent="0.3">
      <c r="B11" s="304"/>
      <c r="G11" s="305"/>
      <c r="L11" s="304"/>
    </row>
    <row r="12" spans="2:16" s="306" customFormat="1" ht="17.25" customHeight="1" thickTop="1" thickBot="1" x14ac:dyDescent="0.3">
      <c r="B12" s="518" t="s">
        <v>227</v>
      </c>
      <c r="C12" s="519"/>
      <c r="D12" s="519"/>
      <c r="E12" s="519"/>
      <c r="F12" s="519"/>
      <c r="G12" s="519"/>
      <c r="H12" s="519"/>
      <c r="I12" s="519"/>
      <c r="J12" s="519"/>
      <c r="K12" s="519"/>
      <c r="L12" s="519"/>
      <c r="M12" s="519"/>
      <c r="N12" s="519"/>
      <c r="O12" s="519"/>
      <c r="P12" s="520"/>
    </row>
    <row r="13" spans="2:16" s="306" customFormat="1" ht="13.5" thickTop="1" x14ac:dyDescent="0.2">
      <c r="B13" s="524" t="s">
        <v>75</v>
      </c>
      <c r="C13" s="517"/>
      <c r="D13" s="525"/>
      <c r="E13" s="458" t="s">
        <v>76</v>
      </c>
      <c r="F13" s="459"/>
      <c r="G13" s="459"/>
      <c r="H13" s="459"/>
      <c r="I13" s="460"/>
      <c r="J13" s="458" t="s">
        <v>67</v>
      </c>
      <c r="K13" s="459"/>
      <c r="L13" s="459"/>
      <c r="M13" s="459"/>
      <c r="N13" s="459"/>
      <c r="O13" s="461" t="s">
        <v>219</v>
      </c>
      <c r="P13" s="462"/>
    </row>
    <row r="14" spans="2:16" s="306" customFormat="1" ht="22.5" customHeight="1" x14ac:dyDescent="0.2">
      <c r="B14" s="468"/>
      <c r="C14" s="469"/>
      <c r="D14" s="470"/>
      <c r="E14" s="465"/>
      <c r="F14" s="466"/>
      <c r="G14" s="466"/>
      <c r="H14" s="466"/>
      <c r="I14" s="467"/>
      <c r="J14" s="516" t="s">
        <v>68</v>
      </c>
      <c r="K14" s="517"/>
      <c r="L14" s="525"/>
      <c r="M14" s="516" t="s">
        <v>69</v>
      </c>
      <c r="N14" s="517"/>
      <c r="O14" s="463"/>
      <c r="P14" s="464"/>
    </row>
    <row r="15" spans="2:16" s="306" customFormat="1" ht="22.5" customHeight="1" x14ac:dyDescent="0.2">
      <c r="B15" s="476" t="s">
        <v>587</v>
      </c>
      <c r="C15" s="477"/>
      <c r="D15" s="478"/>
      <c r="E15" s="479" t="s">
        <v>557</v>
      </c>
      <c r="F15" s="480"/>
      <c r="G15" s="480"/>
      <c r="H15" s="480"/>
      <c r="I15" s="481"/>
      <c r="J15" s="492" t="s">
        <v>588</v>
      </c>
      <c r="K15" s="493"/>
      <c r="L15" s="494"/>
      <c r="M15" s="498">
        <v>43281</v>
      </c>
      <c r="N15" s="499"/>
      <c r="O15" s="485"/>
      <c r="P15" s="486"/>
    </row>
    <row r="16" spans="2:16" s="306" customFormat="1" ht="54.75" customHeight="1" thickBot="1" x14ac:dyDescent="0.25">
      <c r="B16" s="489" t="s">
        <v>591</v>
      </c>
      <c r="C16" s="490"/>
      <c r="D16" s="491"/>
      <c r="E16" s="482"/>
      <c r="F16" s="483"/>
      <c r="G16" s="483"/>
      <c r="H16" s="483"/>
      <c r="I16" s="484"/>
      <c r="J16" s="495"/>
      <c r="K16" s="496"/>
      <c r="L16" s="497"/>
      <c r="M16" s="500"/>
      <c r="N16" s="501"/>
      <c r="O16" s="487"/>
      <c r="P16" s="488"/>
    </row>
    <row r="17" spans="1:39" s="306" customFormat="1" ht="51" customHeight="1" thickTop="1" thickBot="1" x14ac:dyDescent="0.25">
      <c r="B17" s="307"/>
      <c r="C17" s="415"/>
      <c r="D17" s="471" t="s">
        <v>220</v>
      </c>
      <c r="E17" s="472"/>
      <c r="F17" s="472"/>
      <c r="G17" s="472"/>
      <c r="H17" s="472"/>
      <c r="I17" s="472"/>
      <c r="J17" s="472"/>
      <c r="K17" s="472"/>
      <c r="L17" s="472"/>
      <c r="M17" s="472"/>
      <c r="N17" s="473"/>
      <c r="O17" s="474"/>
      <c r="P17" s="475"/>
    </row>
    <row r="18" spans="1:39" ht="52.5" customHeight="1" thickTop="1" thickBot="1" x14ac:dyDescent="0.25">
      <c r="A18" s="424"/>
      <c r="B18" s="502" t="s">
        <v>585</v>
      </c>
      <c r="C18" s="503"/>
      <c r="D18" s="503"/>
      <c r="E18" s="503"/>
      <c r="F18" s="503"/>
      <c r="G18" s="503"/>
      <c r="H18" s="503"/>
      <c r="I18" s="503"/>
      <c r="J18" s="503"/>
      <c r="K18" s="503"/>
      <c r="L18" s="503"/>
      <c r="M18" s="503"/>
      <c r="N18" s="503"/>
      <c r="O18" s="503"/>
      <c r="P18" s="504"/>
      <c r="Q18" s="426"/>
      <c r="R18" s="426"/>
      <c r="S18" s="426"/>
      <c r="T18" s="426"/>
      <c r="U18" s="426"/>
      <c r="V18" s="426"/>
      <c r="W18" s="426"/>
      <c r="X18" s="426"/>
      <c r="Y18" s="426"/>
      <c r="Z18" s="424"/>
      <c r="AA18" s="424"/>
      <c r="AB18" s="424"/>
      <c r="AC18" s="424"/>
      <c r="AD18" s="424"/>
      <c r="AE18" s="424"/>
      <c r="AF18" s="424"/>
      <c r="AG18" s="424"/>
      <c r="AH18" s="424"/>
      <c r="AI18" s="424"/>
      <c r="AJ18" s="424"/>
      <c r="AK18" s="424"/>
      <c r="AL18" s="424"/>
      <c r="AM18" s="424"/>
    </row>
    <row r="19" spans="1:39" customFormat="1" ht="29.25" customHeight="1" thickTop="1" x14ac:dyDescent="0.2">
      <c r="A19" s="427"/>
      <c r="B19" s="430" t="s">
        <v>592</v>
      </c>
      <c r="C19" s="431"/>
      <c r="D19" s="431"/>
      <c r="E19" s="431"/>
      <c r="F19" s="448" t="s">
        <v>593</v>
      </c>
      <c r="G19" s="448"/>
      <c r="H19" s="448"/>
      <c r="I19" s="448"/>
      <c r="J19" s="448"/>
      <c r="K19" s="448"/>
      <c r="L19" s="449"/>
      <c r="M19" s="432" t="s">
        <v>594</v>
      </c>
      <c r="N19" s="433"/>
      <c r="O19" s="450"/>
      <c r="P19" s="451"/>
      <c r="Q19" s="426"/>
      <c r="R19" s="426"/>
      <c r="S19" s="426"/>
      <c r="T19" s="426"/>
      <c r="U19" s="426"/>
      <c r="V19" s="426"/>
      <c r="W19" s="426"/>
      <c r="X19" s="426"/>
      <c r="Y19" s="426"/>
      <c r="Z19" s="427"/>
      <c r="AA19" s="427"/>
      <c r="AB19" s="427"/>
      <c r="AC19" s="427"/>
      <c r="AD19" s="427"/>
      <c r="AE19" s="427"/>
      <c r="AF19" s="427"/>
      <c r="AG19" s="427"/>
      <c r="AH19" s="427"/>
      <c r="AI19" s="427"/>
      <c r="AJ19" s="427"/>
      <c r="AK19" s="427"/>
      <c r="AL19" s="427"/>
      <c r="AM19" s="427"/>
    </row>
    <row r="20" spans="1:39" customFormat="1" ht="13.5" thickBot="1" x14ac:dyDescent="0.25">
      <c r="A20" s="427"/>
      <c r="B20" s="434"/>
      <c r="C20" s="435"/>
      <c r="D20" s="435"/>
      <c r="E20" s="435"/>
      <c r="F20" s="436"/>
      <c r="G20" s="436"/>
      <c r="H20" s="436"/>
      <c r="I20" s="436"/>
      <c r="J20" s="437"/>
      <c r="K20" s="437"/>
      <c r="L20" s="437"/>
      <c r="M20" s="438"/>
      <c r="N20" s="437"/>
      <c r="O20" s="435" t="s">
        <v>145</v>
      </c>
      <c r="P20" s="439" t="s">
        <v>145</v>
      </c>
      <c r="Q20" s="426"/>
      <c r="R20" s="426"/>
      <c r="S20" s="426"/>
      <c r="T20" s="426"/>
      <c r="U20" s="426"/>
      <c r="V20" s="426"/>
      <c r="W20" s="426"/>
      <c r="X20" s="426"/>
      <c r="Y20" s="426"/>
      <c r="Z20" s="427"/>
      <c r="AA20" s="427"/>
      <c r="AB20" s="427"/>
      <c r="AC20" s="427"/>
      <c r="AD20" s="427"/>
      <c r="AE20" s="427"/>
      <c r="AF20" s="427"/>
      <c r="AG20" s="427"/>
      <c r="AH20" s="427"/>
      <c r="AI20" s="427"/>
      <c r="AJ20" s="427"/>
      <c r="AK20" s="427"/>
      <c r="AL20" s="427"/>
      <c r="AM20" s="427"/>
    </row>
    <row r="21" spans="1:39" customFormat="1" ht="22.5" customHeight="1" thickTop="1" x14ac:dyDescent="0.2">
      <c r="A21" s="427"/>
      <c r="B21" s="440" t="s">
        <v>595</v>
      </c>
      <c r="C21" s="441"/>
      <c r="D21" s="441"/>
      <c r="E21" s="441"/>
      <c r="F21" s="452"/>
      <c r="G21" s="452"/>
      <c r="H21" s="452"/>
      <c r="I21" s="452"/>
      <c r="J21" s="452"/>
      <c r="K21" s="452"/>
      <c r="L21" s="453"/>
      <c r="M21" s="442" t="s">
        <v>596</v>
      </c>
      <c r="N21" s="443"/>
      <c r="O21" s="454"/>
      <c r="P21" s="455"/>
      <c r="Q21" s="426"/>
      <c r="R21" s="426"/>
      <c r="S21" s="426"/>
      <c r="T21" s="426"/>
      <c r="U21" s="426"/>
      <c r="V21" s="426"/>
      <c r="W21" s="426"/>
      <c r="X21" s="426"/>
      <c r="Y21" s="426"/>
      <c r="Z21" s="427"/>
      <c r="AA21" s="427"/>
      <c r="AB21" s="427"/>
      <c r="AC21" s="427"/>
      <c r="AD21" s="427"/>
      <c r="AE21" s="427"/>
      <c r="AF21" s="427"/>
      <c r="AG21" s="427"/>
      <c r="AH21" s="427"/>
      <c r="AI21" s="427"/>
      <c r="AJ21" s="427"/>
      <c r="AK21" s="427"/>
      <c r="AL21" s="427"/>
      <c r="AM21" s="427"/>
    </row>
    <row r="22" spans="1:39" customFormat="1" ht="13.5" thickBot="1" x14ac:dyDescent="0.25">
      <c r="A22" s="427"/>
      <c r="B22" s="444"/>
      <c r="C22" s="445"/>
      <c r="D22" s="445"/>
      <c r="E22" s="445"/>
      <c r="F22" s="445" t="s">
        <v>145</v>
      </c>
      <c r="G22" s="445"/>
      <c r="H22" s="445"/>
      <c r="I22" s="445"/>
      <c r="J22" s="445"/>
      <c r="K22" s="445"/>
      <c r="L22" s="445"/>
      <c r="M22" s="446"/>
      <c r="N22" s="447"/>
      <c r="O22" s="456" t="s">
        <v>145</v>
      </c>
      <c r="P22" s="457"/>
      <c r="Q22" s="426"/>
      <c r="R22" s="426"/>
      <c r="S22" s="426"/>
      <c r="T22" s="426"/>
      <c r="U22" s="426"/>
      <c r="V22" s="426"/>
      <c r="W22" s="426"/>
      <c r="X22" s="426"/>
      <c r="Y22" s="426"/>
      <c r="Z22" s="427"/>
      <c r="AA22" s="427"/>
      <c r="AB22" s="427"/>
      <c r="AC22" s="427"/>
      <c r="AD22" s="427"/>
      <c r="AE22" s="427"/>
      <c r="AF22" s="427"/>
      <c r="AG22" s="427"/>
      <c r="AH22" s="427"/>
      <c r="AI22" s="427"/>
      <c r="AJ22" s="427"/>
      <c r="AK22" s="427"/>
      <c r="AL22" s="427"/>
      <c r="AM22" s="427"/>
    </row>
    <row r="23" spans="1:39" ht="22.5" customHeight="1" thickTop="1" x14ac:dyDescent="0.2">
      <c r="A23" s="424"/>
      <c r="B23" s="425"/>
      <c r="C23" s="425"/>
      <c r="D23" s="425"/>
      <c r="E23" s="425"/>
      <c r="F23" s="425"/>
      <c r="G23" s="425"/>
      <c r="H23" s="425"/>
      <c r="I23" s="425"/>
      <c r="J23" s="425"/>
      <c r="K23" s="425"/>
      <c r="L23" s="425"/>
      <c r="M23" s="425"/>
      <c r="N23" s="425"/>
      <c r="O23" s="425"/>
      <c r="P23" s="425"/>
      <c r="Q23" s="426"/>
      <c r="R23" s="426"/>
      <c r="S23" s="426"/>
      <c r="T23" s="426"/>
      <c r="U23" s="426"/>
      <c r="V23" s="426"/>
      <c r="W23" s="426"/>
      <c r="X23" s="426"/>
      <c r="Y23" s="426"/>
      <c r="Z23" s="424"/>
      <c r="AA23" s="424"/>
      <c r="AB23" s="424"/>
      <c r="AC23" s="424"/>
      <c r="AD23" s="424"/>
      <c r="AE23" s="424"/>
      <c r="AF23" s="424"/>
      <c r="AG23" s="424"/>
      <c r="AH23" s="424"/>
      <c r="AI23" s="424"/>
      <c r="AJ23" s="424"/>
      <c r="AK23" s="424"/>
      <c r="AL23" s="424"/>
      <c r="AM23" s="424"/>
    </row>
    <row r="24" spans="1:39" ht="8.25" customHeight="1" x14ac:dyDescent="0.2">
      <c r="A24" s="424"/>
      <c r="B24" s="428"/>
      <c r="C24" s="428"/>
      <c r="D24" s="428"/>
      <c r="E24" s="428"/>
      <c r="F24" s="428"/>
      <c r="G24" s="428"/>
      <c r="H24" s="428"/>
      <c r="I24" s="428"/>
      <c r="J24" s="428"/>
      <c r="K24" s="428"/>
      <c r="L24" s="428"/>
      <c r="M24" s="428"/>
      <c r="N24" s="428"/>
      <c r="O24" s="428"/>
      <c r="P24" s="428"/>
      <c r="Q24" s="426"/>
      <c r="R24" s="426"/>
      <c r="S24" s="426"/>
      <c r="T24" s="426"/>
      <c r="U24" s="426"/>
      <c r="V24" s="426"/>
      <c r="W24" s="426"/>
      <c r="X24" s="426"/>
      <c r="Y24" s="426"/>
      <c r="Z24" s="424"/>
      <c r="AA24" s="424"/>
      <c r="AB24" s="424"/>
      <c r="AC24" s="424"/>
      <c r="AD24" s="424"/>
      <c r="AE24" s="424"/>
      <c r="AF24" s="424"/>
      <c r="AG24" s="424"/>
      <c r="AH24" s="424"/>
      <c r="AI24" s="424"/>
      <c r="AJ24" s="424"/>
      <c r="AK24" s="424"/>
      <c r="AL24" s="424"/>
      <c r="AM24" s="424"/>
    </row>
    <row r="25" spans="1:39" ht="5.25" customHeight="1" x14ac:dyDescent="0.2">
      <c r="A25" s="424"/>
      <c r="B25" s="424"/>
      <c r="C25" s="424"/>
      <c r="D25" s="424"/>
      <c r="E25" s="424"/>
      <c r="F25" s="424"/>
      <c r="G25" s="424"/>
      <c r="H25" s="424"/>
      <c r="I25" s="424"/>
      <c r="J25" s="424"/>
      <c r="K25" s="424"/>
      <c r="L25" s="424"/>
      <c r="M25" s="424"/>
      <c r="N25" s="424"/>
      <c r="O25" s="424"/>
      <c r="P25" s="424"/>
      <c r="Q25" s="426"/>
      <c r="R25" s="426"/>
      <c r="S25" s="426"/>
      <c r="T25" s="426"/>
      <c r="U25" s="426"/>
      <c r="V25" s="426"/>
      <c r="W25" s="426"/>
      <c r="X25" s="426"/>
      <c r="Y25" s="426"/>
      <c r="Z25" s="424"/>
      <c r="AA25" s="424"/>
      <c r="AB25" s="424"/>
      <c r="AC25" s="424"/>
      <c r="AD25" s="424"/>
      <c r="AE25" s="424"/>
      <c r="AF25" s="424"/>
      <c r="AG25" s="424"/>
      <c r="AH25" s="424"/>
      <c r="AI25" s="424"/>
      <c r="AJ25" s="424"/>
      <c r="AK25" s="424"/>
      <c r="AL25" s="424"/>
      <c r="AM25" s="424"/>
    </row>
  </sheetData>
  <dataConsolidate/>
  <mergeCells count="33">
    <mergeCell ref="B18:P18"/>
    <mergeCell ref="B1:P1"/>
    <mergeCell ref="B2:P2"/>
    <mergeCell ref="F5:H5"/>
    <mergeCell ref="M4:N4"/>
    <mergeCell ref="I5:M5"/>
    <mergeCell ref="N5:P5"/>
    <mergeCell ref="F7:L7"/>
    <mergeCell ref="F8:H8"/>
    <mergeCell ref="M14:N14"/>
    <mergeCell ref="B12:P12"/>
    <mergeCell ref="F9:H9"/>
    <mergeCell ref="L8:N8"/>
    <mergeCell ref="J13:N13"/>
    <mergeCell ref="B13:D13"/>
    <mergeCell ref="J14:L14"/>
    <mergeCell ref="E13:I13"/>
    <mergeCell ref="O13:P14"/>
    <mergeCell ref="E14:I14"/>
    <mergeCell ref="B14:D14"/>
    <mergeCell ref="D17:N17"/>
    <mergeCell ref="O17:P17"/>
    <mergeCell ref="B15:D15"/>
    <mergeCell ref="E15:I16"/>
    <mergeCell ref="O15:P16"/>
    <mergeCell ref="B16:D16"/>
    <mergeCell ref="J15:L16"/>
    <mergeCell ref="M15:N16"/>
    <mergeCell ref="F19:L19"/>
    <mergeCell ref="O19:P19"/>
    <mergeCell ref="F21:L21"/>
    <mergeCell ref="O21:P21"/>
    <mergeCell ref="O22:P22"/>
  </mergeCells>
  <phoneticPr fontId="0" type="noConversion"/>
  <printOptions horizontalCentered="1" verticalCentered="1"/>
  <pageMargins left="0.25" right="0.25" top="0.75" bottom="0.7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nchor moveWithCells="1">
                  <from>
                    <xdr:col>4</xdr:col>
                    <xdr:colOff>95250</xdr:colOff>
                    <xdr:row>3</xdr:row>
                    <xdr:rowOff>9525</xdr:rowOff>
                  </from>
                  <to>
                    <xdr:col>11</xdr:col>
                    <xdr:colOff>161925</xdr:colOff>
                    <xdr:row>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08"/>
  <sheetViews>
    <sheetView showGridLines="0" showZeros="0" topLeftCell="A76" zoomScaleNormal="100" zoomScaleSheetLayoutView="75" workbookViewId="0">
      <selection activeCell="M78" sqref="M78"/>
    </sheetView>
  </sheetViews>
  <sheetFormatPr defaultColWidth="9.140625" defaultRowHeight="12.75" x14ac:dyDescent="0.2"/>
  <cols>
    <col min="1" max="1" width="1.28515625" style="119" customWidth="1"/>
    <col min="2" max="2" width="4.42578125" style="119" customWidth="1"/>
    <col min="3" max="3" width="8.5703125" style="119" customWidth="1"/>
    <col min="4" max="4" width="5.85546875" style="119" customWidth="1"/>
    <col min="5" max="5" width="8.28515625" style="119" customWidth="1"/>
    <col min="6" max="6" width="17" style="119" customWidth="1"/>
    <col min="7" max="7" width="5.5703125" style="119" customWidth="1"/>
    <col min="8" max="8" width="10.7109375" style="119" customWidth="1"/>
    <col min="9" max="9" width="13" style="119" customWidth="1"/>
    <col min="10" max="10" width="13.7109375" style="119" customWidth="1"/>
    <col min="11" max="11" width="6.42578125" style="119" hidden="1" customWidth="1"/>
    <col min="12" max="12" width="8" style="119" hidden="1" customWidth="1"/>
    <col min="13" max="13" width="15.5703125" style="119" customWidth="1"/>
    <col min="14" max="14" width="14.7109375" style="119" customWidth="1"/>
    <col min="15" max="15" width="49.5703125" style="336" customWidth="1"/>
    <col min="16" max="17" width="9.140625" style="118"/>
    <col min="18" max="16384" width="9.140625" style="119"/>
  </cols>
  <sheetData>
    <row r="1" spans="2:15" ht="21.75" customHeight="1" thickTop="1" thickBot="1" x14ac:dyDescent="0.3">
      <c r="B1" s="121" t="s">
        <v>167</v>
      </c>
      <c r="C1" s="122"/>
      <c r="D1" s="122"/>
      <c r="E1" s="122"/>
      <c r="F1" s="122"/>
      <c r="G1" s="122"/>
      <c r="H1" s="122"/>
      <c r="I1" s="122"/>
      <c r="J1" s="122"/>
      <c r="K1" s="122"/>
      <c r="L1" s="122"/>
      <c r="M1" s="123" t="s">
        <v>62</v>
      </c>
      <c r="N1" s="281" t="str">
        <f>'Cover Sheet'!B15</f>
        <v>Fund Code 220-Q</v>
      </c>
      <c r="O1" s="316"/>
    </row>
    <row r="2" spans="2:15" ht="17.25" thickTop="1" thickBot="1" x14ac:dyDescent="0.3">
      <c r="B2" s="124" t="s">
        <v>168</v>
      </c>
      <c r="C2" s="125"/>
      <c r="D2" s="125"/>
      <c r="E2" s="125"/>
      <c r="F2" s="628" t="str">
        <f>VLOOKUP('Cover Sheet'!H4,suptlist,5,FALSE)</f>
        <v>ORGANIZATION NAME</v>
      </c>
      <c r="G2" s="628"/>
      <c r="H2" s="643" t="s">
        <v>224</v>
      </c>
      <c r="I2" s="643"/>
      <c r="J2" s="127" t="str">
        <f>'Cover Sheet'!O4</f>
        <v>ORGA</v>
      </c>
      <c r="K2" s="128"/>
      <c r="L2" s="128"/>
      <c r="M2" s="129" t="s">
        <v>169</v>
      </c>
      <c r="N2" s="130">
        <v>2017</v>
      </c>
      <c r="O2" s="533" t="s">
        <v>256</v>
      </c>
    </row>
    <row r="3" spans="2:15" ht="13.5" thickTop="1" x14ac:dyDescent="0.2">
      <c r="B3" s="543" t="s">
        <v>170</v>
      </c>
      <c r="C3" s="544"/>
      <c r="D3" s="544"/>
      <c r="E3" s="552"/>
      <c r="F3" s="552"/>
      <c r="G3" s="131"/>
      <c r="H3" s="132" t="s">
        <v>86</v>
      </c>
      <c r="I3" s="553" t="str">
        <f>'Cover Sheet'!F7</f>
        <v>ADDRESS LINE 1</v>
      </c>
      <c r="J3" s="553"/>
      <c r="K3" s="120"/>
      <c r="L3" s="120"/>
      <c r="M3" s="120" t="str">
        <f>'Cover Sheet'!F8</f>
        <v>CITY/TOWN</v>
      </c>
      <c r="N3" s="133" t="str">
        <f>'Cover Sheet'!L8</f>
        <v>ZIP CODE</v>
      </c>
      <c r="O3" s="533"/>
    </row>
    <row r="4" spans="2:15" x14ac:dyDescent="0.2">
      <c r="B4" s="545" t="s">
        <v>64</v>
      </c>
      <c r="C4" s="546"/>
      <c r="D4" s="546"/>
      <c r="E4" s="554"/>
      <c r="F4" s="554"/>
      <c r="G4" s="134"/>
      <c r="H4" s="135" t="s">
        <v>171</v>
      </c>
      <c r="I4" s="135"/>
      <c r="J4" s="550"/>
      <c r="K4" s="551"/>
      <c r="L4" s="551"/>
      <c r="M4" s="551"/>
      <c r="N4" s="136" t="s">
        <v>158</v>
      </c>
      <c r="O4" s="533"/>
    </row>
    <row r="5" spans="2:15" ht="13.5" thickBot="1" x14ac:dyDescent="0.25">
      <c r="B5" s="636" t="s">
        <v>50</v>
      </c>
      <c r="C5" s="637"/>
      <c r="D5" s="637"/>
      <c r="E5" s="555"/>
      <c r="F5" s="555"/>
      <c r="G5" s="138"/>
      <c r="H5" s="137" t="s">
        <v>172</v>
      </c>
      <c r="I5" s="137"/>
      <c r="J5" s="638"/>
      <c r="K5" s="639"/>
      <c r="L5" s="639"/>
      <c r="M5" s="639"/>
      <c r="N5" s="139"/>
      <c r="O5" s="533"/>
    </row>
    <row r="6" spans="2:15" ht="13.5" customHeight="1" thickTop="1" thickBot="1" x14ac:dyDescent="0.3">
      <c r="B6" s="140"/>
      <c r="C6" s="126"/>
      <c r="D6" s="126"/>
      <c r="E6" s="141"/>
      <c r="F6" s="122"/>
      <c r="G6" s="122"/>
      <c r="H6" s="122"/>
      <c r="I6" s="142"/>
      <c r="J6" s="142"/>
      <c r="K6" s="142"/>
      <c r="L6" s="142"/>
      <c r="M6" s="122"/>
      <c r="N6" s="143"/>
      <c r="O6" s="533"/>
    </row>
    <row r="7" spans="2:15" ht="14.25" customHeight="1" thickTop="1" thickBot="1" x14ac:dyDescent="0.25">
      <c r="B7" s="633" t="s">
        <v>174</v>
      </c>
      <c r="C7" s="634"/>
      <c r="D7" s="634"/>
      <c r="E7" s="634"/>
      <c r="F7" s="634"/>
      <c r="G7" s="634"/>
      <c r="H7" s="634"/>
      <c r="I7" s="634"/>
      <c r="J7" s="634"/>
      <c r="K7" s="634"/>
      <c r="L7" s="634"/>
      <c r="M7" s="634"/>
      <c r="N7" s="635"/>
      <c r="O7" s="533"/>
    </row>
    <row r="8" spans="2:15" ht="13.5" thickTop="1" x14ac:dyDescent="0.2">
      <c r="B8" s="543" t="s">
        <v>175</v>
      </c>
      <c r="C8" s="544"/>
      <c r="D8" s="544"/>
      <c r="E8" s="544"/>
      <c r="F8" s="544"/>
      <c r="G8" s="544"/>
      <c r="H8" s="544"/>
      <c r="I8" s="544"/>
      <c r="J8" s="544"/>
      <c r="K8" s="544"/>
      <c r="L8" s="544"/>
      <c r="M8" s="544"/>
      <c r="N8" s="549"/>
      <c r="O8" s="533"/>
    </row>
    <row r="9" spans="2:15" ht="31.5" customHeight="1" thickBot="1" x14ac:dyDescent="0.25">
      <c r="B9" s="640" t="s">
        <v>176</v>
      </c>
      <c r="C9" s="641"/>
      <c r="D9" s="641"/>
      <c r="E9" s="641"/>
      <c r="F9" s="641"/>
      <c r="G9" s="641"/>
      <c r="H9" s="641"/>
      <c r="I9" s="641"/>
      <c r="J9" s="641"/>
      <c r="K9" s="641"/>
      <c r="L9" s="641"/>
      <c r="M9" s="641"/>
      <c r="N9" s="642"/>
      <c r="O9" s="533"/>
    </row>
    <row r="10" spans="2:15" s="146" customFormat="1" ht="12.75" customHeight="1" thickTop="1" x14ac:dyDescent="0.2">
      <c r="B10" s="547" t="s">
        <v>83</v>
      </c>
      <c r="C10" s="603" t="s">
        <v>177</v>
      </c>
      <c r="D10" s="603"/>
      <c r="E10" s="603"/>
      <c r="F10" s="603"/>
      <c r="G10" s="604"/>
      <c r="H10" s="144" t="s">
        <v>56</v>
      </c>
      <c r="I10" s="144" t="s">
        <v>57</v>
      </c>
      <c r="J10" s="144" t="s">
        <v>63</v>
      </c>
      <c r="K10" s="144"/>
      <c r="L10" s="144"/>
      <c r="M10" s="144" t="s">
        <v>59</v>
      </c>
      <c r="N10" s="145" t="s">
        <v>60</v>
      </c>
      <c r="O10" s="317" t="s">
        <v>245</v>
      </c>
    </row>
    <row r="11" spans="2:15" s="151" customFormat="1" ht="26.25" thickBot="1" x14ac:dyDescent="0.25">
      <c r="B11" s="548"/>
      <c r="C11" s="605"/>
      <c r="D11" s="605"/>
      <c r="E11" s="605"/>
      <c r="F11" s="605"/>
      <c r="G11" s="606"/>
      <c r="H11" s="147" t="s">
        <v>178</v>
      </c>
      <c r="I11" s="148" t="s">
        <v>58</v>
      </c>
      <c r="J11" s="351" t="s">
        <v>259</v>
      </c>
      <c r="K11" s="149"/>
      <c r="L11" s="149"/>
      <c r="M11" s="149" t="s">
        <v>146</v>
      </c>
      <c r="N11" s="150" t="s">
        <v>61</v>
      </c>
      <c r="O11" s="318" t="s">
        <v>243</v>
      </c>
    </row>
    <row r="12" spans="2:15" s="158" customFormat="1" ht="26.25" customHeight="1" thickTop="1" thickBot="1" x14ac:dyDescent="0.25">
      <c r="B12" s="152" t="s">
        <v>179</v>
      </c>
      <c r="C12" s="631" t="s">
        <v>180</v>
      </c>
      <c r="D12" s="631"/>
      <c r="E12" s="631"/>
      <c r="F12" s="631"/>
      <c r="G12" s="632"/>
      <c r="H12" s="153"/>
      <c r="I12" s="154"/>
      <c r="J12" s="155"/>
      <c r="K12" s="156"/>
      <c r="L12" s="156"/>
      <c r="M12" s="312" t="s">
        <v>46</v>
      </c>
      <c r="N12" s="157"/>
      <c r="O12" s="319" t="s">
        <v>244</v>
      </c>
    </row>
    <row r="13" spans="2:15" s="158" customFormat="1" ht="19.5" customHeight="1" thickTop="1" x14ac:dyDescent="0.2">
      <c r="B13" s="159"/>
      <c r="C13" s="562" t="s">
        <v>181</v>
      </c>
      <c r="D13" s="562"/>
      <c r="E13" s="562"/>
      <c r="F13" s="562"/>
      <c r="G13" s="563"/>
      <c r="H13" s="289"/>
      <c r="I13" s="287"/>
      <c r="J13" s="160"/>
      <c r="K13" s="161"/>
      <c r="L13" s="161"/>
      <c r="M13" s="311"/>
      <c r="N13" s="162"/>
      <c r="O13" s="536"/>
    </row>
    <row r="14" spans="2:15" s="158" customFormat="1" ht="20.100000000000001" customHeight="1" x14ac:dyDescent="0.2">
      <c r="B14" s="163"/>
      <c r="C14" s="562" t="s">
        <v>193</v>
      </c>
      <c r="D14" s="562"/>
      <c r="E14" s="562"/>
      <c r="F14" s="562"/>
      <c r="G14" s="563"/>
      <c r="H14" s="289"/>
      <c r="I14" s="287"/>
      <c r="J14" s="160"/>
      <c r="K14" s="161" t="b">
        <v>0</v>
      </c>
      <c r="L14" s="161">
        <f t="shared" ref="L14:L17" si="0">IF(K14=TRUE,M14,0)</f>
        <v>0</v>
      </c>
      <c r="M14" s="311"/>
      <c r="N14" s="162"/>
      <c r="O14" s="537"/>
    </row>
    <row r="15" spans="2:15" s="158" customFormat="1" ht="20.100000000000001" customHeight="1" x14ac:dyDescent="0.2">
      <c r="B15" s="163"/>
      <c r="C15" s="556"/>
      <c r="D15" s="556"/>
      <c r="E15" s="556"/>
      <c r="F15" s="556"/>
      <c r="G15" s="557"/>
      <c r="H15" s="289"/>
      <c r="I15" s="287"/>
      <c r="J15" s="160"/>
      <c r="K15" s="161" t="b">
        <v>0</v>
      </c>
      <c r="L15" s="161">
        <f t="shared" si="0"/>
        <v>0</v>
      </c>
      <c r="M15" s="311"/>
      <c r="N15" s="162"/>
      <c r="O15" s="537"/>
    </row>
    <row r="16" spans="2:15" s="158" customFormat="1" ht="35.25" customHeight="1" x14ac:dyDescent="0.2">
      <c r="B16" s="337" t="s">
        <v>145</v>
      </c>
      <c r="C16" s="566" t="s">
        <v>73</v>
      </c>
      <c r="D16" s="567"/>
      <c r="E16" s="567"/>
      <c r="F16" s="567"/>
      <c r="G16" s="568"/>
      <c r="H16" s="340" t="s">
        <v>145</v>
      </c>
      <c r="I16" s="341" t="s">
        <v>145</v>
      </c>
      <c r="J16" s="345"/>
      <c r="K16" s="161"/>
      <c r="L16" s="161">
        <f t="shared" si="0"/>
        <v>0</v>
      </c>
      <c r="M16" s="311">
        <v>0</v>
      </c>
      <c r="N16" s="164"/>
      <c r="O16" s="537"/>
    </row>
    <row r="17" spans="2:15" s="158" customFormat="1" ht="20.100000000000001" customHeight="1" x14ac:dyDescent="0.2">
      <c r="B17" s="165"/>
      <c r="C17" s="556" t="s">
        <v>209</v>
      </c>
      <c r="D17" s="585"/>
      <c r="E17" s="585"/>
      <c r="F17" s="585"/>
      <c r="G17" s="586"/>
      <c r="H17" s="342"/>
      <c r="I17" s="343"/>
      <c r="J17" s="166"/>
      <c r="K17" s="161" t="b">
        <v>0</v>
      </c>
      <c r="L17" s="161">
        <f t="shared" si="0"/>
        <v>0</v>
      </c>
      <c r="M17" s="311"/>
      <c r="N17" s="167"/>
      <c r="O17" s="537"/>
    </row>
    <row r="18" spans="2:15" s="158" customFormat="1" ht="20.100000000000001" customHeight="1" thickBot="1" x14ac:dyDescent="0.25">
      <c r="B18" s="188"/>
      <c r="C18" s="564" t="s">
        <v>148</v>
      </c>
      <c r="D18" s="564"/>
      <c r="E18" s="564"/>
      <c r="F18" s="564"/>
      <c r="G18" s="565"/>
      <c r="H18" s="170">
        <f>SUM(H13:H17)</f>
        <v>0</v>
      </c>
      <c r="I18" s="203">
        <f>SUM(I13:I17)</f>
        <v>0</v>
      </c>
      <c r="J18" s="170"/>
      <c r="K18" s="189"/>
      <c r="L18" s="189"/>
      <c r="M18" s="204"/>
      <c r="N18" s="173">
        <f>ROUND(SUM(M13:M17), 0)</f>
        <v>0</v>
      </c>
      <c r="O18" s="537"/>
    </row>
    <row r="19" spans="2:15" s="179" customFormat="1" ht="27.75" customHeight="1" thickTop="1" thickBot="1" x14ac:dyDescent="0.25">
      <c r="B19" s="174" t="s">
        <v>112</v>
      </c>
      <c r="C19" s="629" t="s">
        <v>182</v>
      </c>
      <c r="D19" s="629"/>
      <c r="E19" s="629"/>
      <c r="F19" s="629"/>
      <c r="G19" s="630"/>
      <c r="H19" s="175"/>
      <c r="I19" s="176"/>
      <c r="J19" s="177"/>
      <c r="K19" s="177"/>
      <c r="L19" s="177"/>
      <c r="M19" s="310" t="s">
        <v>46</v>
      </c>
      <c r="N19" s="178"/>
      <c r="O19" s="319" t="s">
        <v>244</v>
      </c>
    </row>
    <row r="20" spans="2:15" s="184" customFormat="1" ht="20.25" customHeight="1" thickTop="1" x14ac:dyDescent="0.2">
      <c r="B20" s="180"/>
      <c r="C20" s="558"/>
      <c r="D20" s="558"/>
      <c r="E20" s="558"/>
      <c r="F20" s="558"/>
      <c r="G20" s="559"/>
      <c r="H20" s="289"/>
      <c r="I20" s="287"/>
      <c r="J20" s="181"/>
      <c r="K20" s="182"/>
      <c r="L20" s="161"/>
      <c r="M20" s="311"/>
      <c r="N20" s="183"/>
      <c r="O20" s="538"/>
    </row>
    <row r="21" spans="2:15" s="184" customFormat="1" ht="20.25" customHeight="1" x14ac:dyDescent="0.2">
      <c r="B21" s="180"/>
      <c r="C21" s="556"/>
      <c r="D21" s="556"/>
      <c r="E21" s="556"/>
      <c r="F21" s="556"/>
      <c r="G21" s="557"/>
      <c r="H21" s="289"/>
      <c r="I21" s="287"/>
      <c r="J21" s="181"/>
      <c r="K21" s="182"/>
      <c r="L21" s="161"/>
      <c r="M21" s="311"/>
      <c r="N21" s="183"/>
      <c r="O21" s="539"/>
    </row>
    <row r="22" spans="2:15" s="184" customFormat="1" ht="20.25" customHeight="1" x14ac:dyDescent="0.2">
      <c r="B22" s="180"/>
      <c r="C22" s="556"/>
      <c r="D22" s="556"/>
      <c r="E22" s="556"/>
      <c r="F22" s="556"/>
      <c r="G22" s="557"/>
      <c r="H22" s="289"/>
      <c r="I22" s="287"/>
      <c r="J22" s="181"/>
      <c r="K22" s="182"/>
      <c r="L22" s="161"/>
      <c r="M22" s="311"/>
      <c r="N22" s="164"/>
      <c r="O22" s="539"/>
    </row>
    <row r="23" spans="2:15" s="158" customFormat="1" ht="38.25" customHeight="1" x14ac:dyDescent="0.2">
      <c r="B23" s="180"/>
      <c r="C23" s="566" t="s">
        <v>74</v>
      </c>
      <c r="D23" s="567"/>
      <c r="E23" s="567"/>
      <c r="F23" s="567"/>
      <c r="G23" s="568"/>
      <c r="H23" s="338"/>
      <c r="I23" s="339"/>
      <c r="J23" s="344"/>
      <c r="K23" s="182"/>
      <c r="L23" s="161"/>
      <c r="M23" s="286"/>
      <c r="N23" s="185"/>
      <c r="O23" s="539"/>
    </row>
    <row r="24" spans="2:15" s="158" customFormat="1" ht="20.100000000000001" customHeight="1" x14ac:dyDescent="0.2">
      <c r="B24" s="186"/>
      <c r="C24" s="556" t="s">
        <v>145</v>
      </c>
      <c r="D24" s="556"/>
      <c r="E24" s="556"/>
      <c r="F24" s="556"/>
      <c r="G24" s="557"/>
      <c r="H24" s="360"/>
      <c r="I24" s="343"/>
      <c r="J24" s="187"/>
      <c r="K24" s="182"/>
      <c r="L24" s="161"/>
      <c r="M24" s="311"/>
      <c r="N24" s="164"/>
      <c r="O24" s="539"/>
    </row>
    <row r="25" spans="2:15" s="158" customFormat="1" ht="20.100000000000001" customHeight="1" x14ac:dyDescent="0.2">
      <c r="B25" s="186"/>
      <c r="C25" s="556"/>
      <c r="D25" s="556"/>
      <c r="E25" s="556"/>
      <c r="F25" s="556"/>
      <c r="G25" s="557"/>
      <c r="H25" s="360"/>
      <c r="I25" s="343"/>
      <c r="J25" s="187"/>
      <c r="K25" s="182"/>
      <c r="L25" s="161"/>
      <c r="M25" s="311"/>
      <c r="N25" s="164"/>
      <c r="O25" s="539"/>
    </row>
    <row r="26" spans="2:15" s="158" customFormat="1" ht="20.100000000000001" customHeight="1" x14ac:dyDescent="0.2">
      <c r="B26" s="186"/>
      <c r="C26" s="556"/>
      <c r="D26" s="556"/>
      <c r="E26" s="556"/>
      <c r="F26" s="556"/>
      <c r="G26" s="557"/>
      <c r="H26" s="342"/>
      <c r="I26" s="343"/>
      <c r="J26" s="187"/>
      <c r="K26" s="182" t="b">
        <v>0</v>
      </c>
      <c r="L26" s="161">
        <f t="shared" ref="L26" si="1">IF(K26=TRUE,M26,0)</f>
        <v>0</v>
      </c>
      <c r="M26" s="311"/>
      <c r="N26" s="164"/>
      <c r="O26" s="539"/>
    </row>
    <row r="27" spans="2:15" s="158" customFormat="1" ht="20.100000000000001" customHeight="1" thickBot="1" x14ac:dyDescent="0.25">
      <c r="B27" s="188"/>
      <c r="C27" s="564" t="s">
        <v>148</v>
      </c>
      <c r="D27" s="564"/>
      <c r="E27" s="564"/>
      <c r="F27" s="564"/>
      <c r="G27" s="565"/>
      <c r="H27" s="170"/>
      <c r="I27" s="171">
        <f>SUM(I20:I26)</f>
        <v>0</v>
      </c>
      <c r="J27" s="170"/>
      <c r="K27" s="189"/>
      <c r="L27" s="170">
        <f>SUM(L13:L26)</f>
        <v>0</v>
      </c>
      <c r="M27" s="190"/>
      <c r="N27" s="173">
        <f>ROUND(SUM(M20:M26), 0)</f>
        <v>0</v>
      </c>
      <c r="O27" s="320"/>
    </row>
    <row r="28" spans="2:15" s="158" customFormat="1" ht="12.75" customHeight="1" thickTop="1" x14ac:dyDescent="0.2">
      <c r="B28" s="547" t="s">
        <v>83</v>
      </c>
      <c r="C28" s="603" t="s">
        <v>177</v>
      </c>
      <c r="D28" s="603"/>
      <c r="E28" s="603"/>
      <c r="F28" s="603"/>
      <c r="G28" s="604"/>
      <c r="H28" s="144" t="s">
        <v>56</v>
      </c>
      <c r="I28" s="191" t="s">
        <v>57</v>
      </c>
      <c r="J28" s="144" t="s">
        <v>63</v>
      </c>
      <c r="K28" s="144"/>
      <c r="L28" s="144"/>
      <c r="M28" s="192" t="s">
        <v>59</v>
      </c>
      <c r="N28" s="193" t="s">
        <v>60</v>
      </c>
      <c r="O28" s="317" t="s">
        <v>245</v>
      </c>
    </row>
    <row r="29" spans="2:15" s="158" customFormat="1" ht="27" customHeight="1" thickBot="1" x14ac:dyDescent="0.25">
      <c r="B29" s="548"/>
      <c r="C29" s="605"/>
      <c r="D29" s="605"/>
      <c r="E29" s="605"/>
      <c r="F29" s="605"/>
      <c r="G29" s="606"/>
      <c r="H29" s="147" t="s">
        <v>178</v>
      </c>
      <c r="I29" s="194" t="s">
        <v>58</v>
      </c>
      <c r="J29" s="351" t="s">
        <v>258</v>
      </c>
      <c r="K29" s="149"/>
      <c r="L29" s="149"/>
      <c r="M29" s="195" t="s">
        <v>146</v>
      </c>
      <c r="N29" s="196" t="s">
        <v>61</v>
      </c>
      <c r="O29" s="318" t="s">
        <v>243</v>
      </c>
    </row>
    <row r="30" spans="2:15" s="158" customFormat="1" ht="26.25" customHeight="1" thickTop="1" thickBot="1" x14ac:dyDescent="0.25">
      <c r="B30" s="197" t="s">
        <v>114</v>
      </c>
      <c r="C30" s="631" t="s">
        <v>183</v>
      </c>
      <c r="D30" s="631"/>
      <c r="E30" s="631"/>
      <c r="F30" s="631"/>
      <c r="G30" s="632"/>
      <c r="H30" s="198"/>
      <c r="I30" s="199"/>
      <c r="J30" s="200"/>
      <c r="K30" s="200"/>
      <c r="L30" s="200"/>
      <c r="M30" s="312" t="s">
        <v>46</v>
      </c>
      <c r="N30" s="202"/>
      <c r="O30" s="319" t="s">
        <v>244</v>
      </c>
    </row>
    <row r="31" spans="2:15" s="158" customFormat="1" ht="20.100000000000001" customHeight="1" thickTop="1" x14ac:dyDescent="0.2">
      <c r="B31" s="163"/>
      <c r="C31" s="562" t="s">
        <v>184</v>
      </c>
      <c r="D31" s="562"/>
      <c r="E31" s="562"/>
      <c r="F31" s="562"/>
      <c r="G31" s="563"/>
      <c r="H31" s="289"/>
      <c r="I31" s="287"/>
      <c r="J31" s="181"/>
      <c r="K31" s="182" t="b">
        <v>0</v>
      </c>
      <c r="L31" s="161">
        <f t="shared" ref="L31:L37" si="2">IF(K31=TRUE,M31,0)</f>
        <v>0</v>
      </c>
      <c r="M31" s="311"/>
      <c r="N31" s="162"/>
      <c r="O31" s="540"/>
    </row>
    <row r="32" spans="2:15" s="158" customFormat="1" ht="20.100000000000001" customHeight="1" x14ac:dyDescent="0.2">
      <c r="B32" s="163"/>
      <c r="C32" s="556"/>
      <c r="D32" s="556"/>
      <c r="E32" s="556"/>
      <c r="F32" s="556"/>
      <c r="G32" s="557"/>
      <c r="H32" s="289"/>
      <c r="I32" s="287"/>
      <c r="J32" s="181"/>
      <c r="K32" s="182" t="b">
        <v>0</v>
      </c>
      <c r="L32" s="161">
        <f t="shared" si="2"/>
        <v>0</v>
      </c>
      <c r="M32" s="311"/>
      <c r="N32" s="162"/>
      <c r="O32" s="541"/>
    </row>
    <row r="33" spans="2:15" s="158" customFormat="1" ht="20.100000000000001" customHeight="1" x14ac:dyDescent="0.2">
      <c r="B33" s="180"/>
      <c r="C33" s="562" t="s">
        <v>51</v>
      </c>
      <c r="D33" s="562"/>
      <c r="E33" s="562"/>
      <c r="F33" s="562"/>
      <c r="G33" s="563"/>
      <c r="H33" s="289"/>
      <c r="I33" s="287"/>
      <c r="J33" s="181"/>
      <c r="K33" s="182" t="b">
        <v>0</v>
      </c>
      <c r="L33" s="161">
        <f t="shared" si="2"/>
        <v>0</v>
      </c>
      <c r="M33" s="311"/>
      <c r="N33" s="162"/>
      <c r="O33" s="541"/>
    </row>
    <row r="34" spans="2:15" s="158" customFormat="1" ht="20.100000000000001" customHeight="1" x14ac:dyDescent="0.2">
      <c r="B34" s="180"/>
      <c r="C34" s="562" t="s">
        <v>120</v>
      </c>
      <c r="D34" s="562"/>
      <c r="E34" s="562"/>
      <c r="F34" s="562"/>
      <c r="G34" s="563"/>
      <c r="H34" s="289"/>
      <c r="I34" s="287"/>
      <c r="J34" s="181"/>
      <c r="K34" s="182" t="b">
        <v>0</v>
      </c>
      <c r="L34" s="161">
        <f t="shared" si="2"/>
        <v>0</v>
      </c>
      <c r="M34" s="311"/>
      <c r="N34" s="162"/>
      <c r="O34" s="541"/>
    </row>
    <row r="35" spans="2:15" s="158" customFormat="1" ht="32.25" customHeight="1" x14ac:dyDescent="0.2">
      <c r="B35" s="186"/>
      <c r="C35" s="566" t="s">
        <v>74</v>
      </c>
      <c r="D35" s="567"/>
      <c r="E35" s="567"/>
      <c r="F35" s="567"/>
      <c r="G35" s="568"/>
      <c r="H35" s="360"/>
      <c r="I35" s="343"/>
      <c r="J35" s="344"/>
      <c r="K35" s="182"/>
      <c r="L35" s="161"/>
      <c r="M35" s="286">
        <v>0</v>
      </c>
      <c r="N35" s="162"/>
      <c r="O35" s="541"/>
    </row>
    <row r="36" spans="2:15" s="158" customFormat="1" ht="20.100000000000001" customHeight="1" x14ac:dyDescent="0.2">
      <c r="B36" s="186"/>
      <c r="C36" s="556" t="s">
        <v>145</v>
      </c>
      <c r="D36" s="556"/>
      <c r="E36" s="556"/>
      <c r="F36" s="556"/>
      <c r="G36" s="557"/>
      <c r="H36" s="342"/>
      <c r="I36" s="343"/>
      <c r="J36" s="181"/>
      <c r="K36" s="182" t="b">
        <v>0</v>
      </c>
      <c r="L36" s="161">
        <f t="shared" si="2"/>
        <v>0</v>
      </c>
      <c r="M36" s="311"/>
      <c r="N36" s="162"/>
      <c r="O36" s="541"/>
    </row>
    <row r="37" spans="2:15" s="158" customFormat="1" ht="20.100000000000001" customHeight="1" x14ac:dyDescent="0.2">
      <c r="B37" s="186"/>
      <c r="C37" s="556" t="s">
        <v>145</v>
      </c>
      <c r="D37" s="556"/>
      <c r="E37" s="556"/>
      <c r="F37" s="556"/>
      <c r="G37" s="557"/>
      <c r="H37" s="342"/>
      <c r="I37" s="343"/>
      <c r="J37" s="181"/>
      <c r="K37" s="182" t="b">
        <v>0</v>
      </c>
      <c r="L37" s="161">
        <f t="shared" si="2"/>
        <v>0</v>
      </c>
      <c r="M37" s="311"/>
      <c r="N37" s="162"/>
      <c r="O37" s="541"/>
    </row>
    <row r="38" spans="2:15" s="158" customFormat="1" ht="20.100000000000001" customHeight="1" thickBot="1" x14ac:dyDescent="0.25">
      <c r="B38" s="188"/>
      <c r="C38" s="564" t="s">
        <v>148</v>
      </c>
      <c r="D38" s="564"/>
      <c r="E38" s="564"/>
      <c r="F38" s="564"/>
      <c r="G38" s="565"/>
      <c r="H38" s="170"/>
      <c r="I38" s="203">
        <f>SUM(I31:I37)</f>
        <v>0</v>
      </c>
      <c r="J38" s="170"/>
      <c r="K38" s="189"/>
      <c r="L38" s="189">
        <f>SUM(L31:L37)</f>
        <v>0</v>
      </c>
      <c r="M38" s="204"/>
      <c r="N38" s="173">
        <f>ROUND(SUM(M31:M37), 0)</f>
        <v>0</v>
      </c>
      <c r="O38" s="542"/>
    </row>
    <row r="39" spans="2:15" s="158" customFormat="1" ht="13.5" customHeight="1" thickTop="1" x14ac:dyDescent="0.2">
      <c r="B39" s="595" t="s">
        <v>260</v>
      </c>
      <c r="C39" s="596"/>
      <c r="D39" s="596"/>
      <c r="E39" s="596"/>
      <c r="F39" s="596"/>
      <c r="G39" s="596"/>
      <c r="H39" s="596"/>
      <c r="I39" s="596"/>
      <c r="J39" s="596"/>
      <c r="K39" s="596"/>
      <c r="L39" s="596"/>
      <c r="M39" s="596"/>
      <c r="N39" s="597"/>
      <c r="O39" s="526"/>
    </row>
    <row r="40" spans="2:15" s="179" customFormat="1" ht="15.75" customHeight="1" thickBot="1" x14ac:dyDescent="0.25">
      <c r="B40" s="598"/>
      <c r="C40" s="599"/>
      <c r="D40" s="599"/>
      <c r="E40" s="599"/>
      <c r="F40" s="599"/>
      <c r="G40" s="599"/>
      <c r="H40" s="599"/>
      <c r="I40" s="599"/>
      <c r="J40" s="599"/>
      <c r="K40" s="599"/>
      <c r="L40" s="599"/>
      <c r="M40" s="599"/>
      <c r="N40" s="600"/>
      <c r="O40" s="527"/>
    </row>
    <row r="41" spans="2:15" s="184" customFormat="1" ht="17.25" customHeight="1" thickTop="1" x14ac:dyDescent="0.2">
      <c r="B41" s="205" t="s">
        <v>116</v>
      </c>
      <c r="C41" s="560" t="s">
        <v>185</v>
      </c>
      <c r="D41" s="560"/>
      <c r="E41" s="560"/>
      <c r="F41" s="560"/>
      <c r="G41" s="560"/>
      <c r="H41" s="560"/>
      <c r="I41" s="560"/>
      <c r="J41" s="561"/>
      <c r="K41" s="206"/>
      <c r="L41" s="206"/>
      <c r="M41" s="208" t="s">
        <v>146</v>
      </c>
      <c r="N41" s="534" t="s">
        <v>186</v>
      </c>
      <c r="O41" s="321"/>
    </row>
    <row r="42" spans="2:15" s="179" customFormat="1" ht="15" customHeight="1" thickBot="1" x14ac:dyDescent="0.25">
      <c r="B42" s="210"/>
      <c r="C42" s="583"/>
      <c r="D42" s="583"/>
      <c r="E42" s="583"/>
      <c r="F42" s="583"/>
      <c r="G42" s="583"/>
      <c r="H42" s="583"/>
      <c r="I42" s="583"/>
      <c r="J42" s="584"/>
      <c r="K42" s="211"/>
      <c r="L42" s="211"/>
      <c r="M42" s="212"/>
      <c r="N42" s="535"/>
      <c r="O42" s="322"/>
    </row>
    <row r="43" spans="2:15" s="158" customFormat="1" ht="26.25" customHeight="1" thickTop="1" x14ac:dyDescent="0.2">
      <c r="B43" s="213" t="s">
        <v>187</v>
      </c>
      <c r="C43" s="607" t="s">
        <v>52</v>
      </c>
      <c r="D43" s="607"/>
      <c r="E43" s="607"/>
      <c r="F43" s="607"/>
      <c r="G43" s="607"/>
      <c r="H43" s="607"/>
      <c r="I43" s="607"/>
      <c r="J43" s="608"/>
      <c r="K43" s="308"/>
      <c r="L43" s="308"/>
      <c r="M43" s="352"/>
      <c r="N43" s="185"/>
      <c r="O43" s="528"/>
    </row>
    <row r="44" spans="2:15" s="158" customFormat="1" ht="27.75" customHeight="1" x14ac:dyDescent="0.2">
      <c r="B44" s="165" t="s">
        <v>188</v>
      </c>
      <c r="C44" s="609" t="s">
        <v>47</v>
      </c>
      <c r="D44" s="609"/>
      <c r="E44" s="609"/>
      <c r="F44" s="609"/>
      <c r="G44" s="609"/>
      <c r="H44" s="609"/>
      <c r="I44" s="609"/>
      <c r="J44" s="610"/>
      <c r="K44" s="309"/>
      <c r="L44" s="309"/>
      <c r="M44" s="286"/>
      <c r="N44" s="164"/>
      <c r="O44" s="529"/>
    </row>
    <row r="45" spans="2:15" s="158" customFormat="1" ht="21" customHeight="1" thickBot="1" x14ac:dyDescent="0.25">
      <c r="B45" s="210" t="s">
        <v>145</v>
      </c>
      <c r="C45" s="564" t="s">
        <v>148</v>
      </c>
      <c r="D45" s="564"/>
      <c r="E45" s="564"/>
      <c r="F45" s="564"/>
      <c r="G45" s="564"/>
      <c r="H45" s="564"/>
      <c r="I45" s="564"/>
      <c r="J45" s="565"/>
      <c r="K45" s="214"/>
      <c r="L45" s="214"/>
      <c r="M45" s="215"/>
      <c r="N45" s="173">
        <f>ROUND(SUM(M43:M44), 0)</f>
        <v>0</v>
      </c>
      <c r="O45" s="530"/>
    </row>
    <row r="46" spans="2:15" s="158" customFormat="1" ht="15" customHeight="1" thickTop="1" x14ac:dyDescent="0.2">
      <c r="B46" s="205" t="s">
        <v>121</v>
      </c>
      <c r="C46" s="587" t="s">
        <v>48</v>
      </c>
      <c r="D46" s="587"/>
      <c r="E46" s="587"/>
      <c r="F46" s="587"/>
      <c r="G46" s="587"/>
      <c r="H46" s="587"/>
      <c r="I46" s="587"/>
      <c r="J46" s="588"/>
      <c r="K46" s="218"/>
      <c r="L46" s="217"/>
      <c r="M46" s="219" t="s">
        <v>59</v>
      </c>
      <c r="N46" s="220" t="s">
        <v>60</v>
      </c>
      <c r="O46" s="317" t="s">
        <v>245</v>
      </c>
    </row>
    <row r="47" spans="2:15" s="179" customFormat="1" ht="12.75" customHeight="1" x14ac:dyDescent="0.2">
      <c r="B47" s="221"/>
      <c r="C47" s="589"/>
      <c r="D47" s="589"/>
      <c r="E47" s="589"/>
      <c r="F47" s="589"/>
      <c r="G47" s="589"/>
      <c r="H47" s="589"/>
      <c r="I47" s="589"/>
      <c r="J47" s="590"/>
      <c r="K47" s="223"/>
      <c r="L47" s="222"/>
      <c r="M47" s="593" t="s">
        <v>146</v>
      </c>
      <c r="N47" s="601" t="s">
        <v>186</v>
      </c>
      <c r="O47" s="581" t="s">
        <v>243</v>
      </c>
    </row>
    <row r="48" spans="2:15" s="184" customFormat="1" ht="13.5" thickBot="1" x14ac:dyDescent="0.25">
      <c r="B48" s="224"/>
      <c r="C48" s="644"/>
      <c r="D48" s="644"/>
      <c r="E48" s="644"/>
      <c r="F48" s="644"/>
      <c r="G48" s="644"/>
      <c r="H48" s="644"/>
      <c r="I48" s="225" t="s">
        <v>189</v>
      </c>
      <c r="J48" s="225" t="s">
        <v>149</v>
      </c>
      <c r="K48" s="226"/>
      <c r="L48" s="225"/>
      <c r="M48" s="594"/>
      <c r="N48" s="602"/>
      <c r="O48" s="582"/>
    </row>
    <row r="49" spans="2:15" s="158" customFormat="1" ht="21.75" customHeight="1" thickTop="1" x14ac:dyDescent="0.2">
      <c r="B49" s="227"/>
      <c r="C49" s="591" t="s">
        <v>265</v>
      </c>
      <c r="D49" s="591"/>
      <c r="E49" s="591"/>
      <c r="F49" s="591"/>
      <c r="G49" s="591"/>
      <c r="H49" s="592"/>
      <c r="I49" s="348"/>
      <c r="J49" s="279"/>
      <c r="K49" s="228"/>
      <c r="L49" s="228"/>
      <c r="M49" s="286"/>
      <c r="N49" s="229"/>
      <c r="O49" s="571"/>
    </row>
    <row r="50" spans="2:15" s="158" customFormat="1" ht="17.25" customHeight="1" x14ac:dyDescent="0.2">
      <c r="B50" s="230"/>
      <c r="C50" s="556"/>
      <c r="D50" s="556"/>
      <c r="E50" s="556"/>
      <c r="F50" s="556"/>
      <c r="G50" s="556"/>
      <c r="H50" s="646"/>
      <c r="I50" s="350"/>
      <c r="J50" s="280"/>
      <c r="K50" s="228"/>
      <c r="L50" s="228"/>
      <c r="M50" s="286"/>
      <c r="N50" s="185"/>
      <c r="O50" s="572"/>
    </row>
    <row r="51" spans="2:15" s="158" customFormat="1" ht="18" customHeight="1" x14ac:dyDescent="0.2">
      <c r="B51" s="180"/>
      <c r="C51" s="562" t="s">
        <v>150</v>
      </c>
      <c r="D51" s="562"/>
      <c r="E51" s="562"/>
      <c r="F51" s="562"/>
      <c r="G51" s="562"/>
      <c r="H51" s="563"/>
      <c r="I51" s="280"/>
      <c r="J51" s="280"/>
      <c r="K51" s="228"/>
      <c r="L51" s="228"/>
      <c r="M51" s="286"/>
      <c r="N51" s="185"/>
      <c r="O51" s="572"/>
    </row>
    <row r="52" spans="2:15" s="158" customFormat="1" ht="18" customHeight="1" x14ac:dyDescent="0.2">
      <c r="B52" s="180"/>
      <c r="C52" s="556" t="s">
        <v>145</v>
      </c>
      <c r="D52" s="556"/>
      <c r="E52" s="556"/>
      <c r="F52" s="556"/>
      <c r="G52" s="556"/>
      <c r="H52" s="557"/>
      <c r="I52" s="280"/>
      <c r="J52" s="280"/>
      <c r="K52" s="228"/>
      <c r="L52" s="228"/>
      <c r="M52" s="286"/>
      <c r="N52" s="185"/>
      <c r="O52" s="572"/>
    </row>
    <row r="53" spans="2:15" s="158" customFormat="1" ht="18" customHeight="1" x14ac:dyDescent="0.2">
      <c r="B53" s="180"/>
      <c r="C53" s="562" t="s">
        <v>151</v>
      </c>
      <c r="D53" s="562"/>
      <c r="E53" s="562"/>
      <c r="F53" s="562"/>
      <c r="G53" s="562"/>
      <c r="H53" s="563"/>
      <c r="I53" s="280"/>
      <c r="J53" s="280"/>
      <c r="K53" s="231"/>
      <c r="L53" s="231"/>
      <c r="M53" s="286"/>
      <c r="N53" s="164"/>
      <c r="O53" s="572"/>
    </row>
    <row r="54" spans="2:15" s="158" customFormat="1" ht="18" customHeight="1" x14ac:dyDescent="0.2">
      <c r="B54" s="180"/>
      <c r="C54" s="562" t="s">
        <v>152</v>
      </c>
      <c r="D54" s="562"/>
      <c r="E54" s="562"/>
      <c r="F54" s="562"/>
      <c r="G54" s="562"/>
      <c r="H54" s="563"/>
      <c r="I54" s="280"/>
      <c r="J54" s="280"/>
      <c r="K54" s="231"/>
      <c r="L54" s="231"/>
      <c r="M54" s="286"/>
      <c r="N54" s="164"/>
      <c r="O54" s="572"/>
    </row>
    <row r="55" spans="2:15" s="158" customFormat="1" ht="18.75" customHeight="1" x14ac:dyDescent="0.2">
      <c r="B55" s="180"/>
      <c r="C55" s="562" t="s">
        <v>153</v>
      </c>
      <c r="D55" s="562"/>
      <c r="E55" s="562"/>
      <c r="F55" s="562"/>
      <c r="G55" s="562"/>
      <c r="H55" s="563"/>
      <c r="I55" s="280"/>
      <c r="J55" s="280"/>
      <c r="K55" s="231"/>
      <c r="L55" s="231"/>
      <c r="M55" s="286"/>
      <c r="N55" s="164"/>
      <c r="O55" s="572"/>
    </row>
    <row r="56" spans="2:15" s="158" customFormat="1" ht="66" customHeight="1" x14ac:dyDescent="0.2">
      <c r="B56" s="180"/>
      <c r="C56" s="658" t="s">
        <v>154</v>
      </c>
      <c r="D56" s="658"/>
      <c r="E56" s="658"/>
      <c r="F56" s="658"/>
      <c r="G56" s="658"/>
      <c r="H56" s="659"/>
      <c r="I56" s="349"/>
      <c r="J56" s="280"/>
      <c r="K56" s="231"/>
      <c r="L56" s="231"/>
      <c r="M56" s="286"/>
      <c r="N56" s="164"/>
      <c r="O56" s="572"/>
    </row>
    <row r="57" spans="2:15" s="158" customFormat="1" ht="21.75" customHeight="1" thickBot="1" x14ac:dyDescent="0.25">
      <c r="B57" s="232"/>
      <c r="C57" s="645" t="s">
        <v>148</v>
      </c>
      <c r="D57" s="645"/>
      <c r="E57" s="645"/>
      <c r="F57" s="645"/>
      <c r="G57" s="645"/>
      <c r="H57" s="645"/>
      <c r="I57" s="233"/>
      <c r="J57" s="234"/>
      <c r="K57" s="234"/>
      <c r="L57" s="234"/>
      <c r="M57" s="190"/>
      <c r="N57" s="235">
        <f>ROUND(SUM(M49:M56), 0)</f>
        <v>0</v>
      </c>
      <c r="O57" s="323"/>
    </row>
    <row r="58" spans="2:15" s="158" customFormat="1" ht="12.75" customHeight="1" thickTop="1" x14ac:dyDescent="0.2">
      <c r="B58" s="205" t="s">
        <v>123</v>
      </c>
      <c r="C58" s="560" t="s">
        <v>49</v>
      </c>
      <c r="D58" s="560"/>
      <c r="E58" s="560"/>
      <c r="F58" s="560"/>
      <c r="G58" s="560"/>
      <c r="H58" s="560"/>
      <c r="I58" s="560"/>
      <c r="J58" s="561"/>
      <c r="K58" s="207"/>
      <c r="L58" s="207"/>
      <c r="M58" s="192" t="s">
        <v>59</v>
      </c>
      <c r="N58" s="193" t="s">
        <v>60</v>
      </c>
      <c r="O58" s="317" t="s">
        <v>245</v>
      </c>
    </row>
    <row r="59" spans="2:15" s="179" customFormat="1" ht="27.75" customHeight="1" x14ac:dyDescent="0.2">
      <c r="B59" s="236"/>
      <c r="C59" s="614" t="s">
        <v>240</v>
      </c>
      <c r="D59" s="614"/>
      <c r="E59" s="614"/>
      <c r="F59" s="614"/>
      <c r="G59" s="614"/>
      <c r="H59" s="614"/>
      <c r="I59" s="614"/>
      <c r="J59" s="615"/>
      <c r="K59" s="237"/>
      <c r="L59" s="237"/>
      <c r="M59" s="238" t="s">
        <v>146</v>
      </c>
      <c r="N59" s="239" t="s">
        <v>186</v>
      </c>
      <c r="O59" s="324" t="s">
        <v>243</v>
      </c>
    </row>
    <row r="60" spans="2:15" s="184" customFormat="1" ht="18" customHeight="1" x14ac:dyDescent="0.2">
      <c r="B60" s="230"/>
      <c r="C60" s="562" t="s">
        <v>155</v>
      </c>
      <c r="D60" s="562"/>
      <c r="E60" s="562"/>
      <c r="F60" s="562"/>
      <c r="G60" s="562"/>
      <c r="H60" s="562"/>
      <c r="I60" s="562"/>
      <c r="J60" s="563"/>
      <c r="K60" s="240"/>
      <c r="L60" s="240"/>
      <c r="M60" s="286"/>
      <c r="N60" s="185"/>
      <c r="O60" s="576"/>
    </row>
    <row r="61" spans="2:15" s="184" customFormat="1" ht="18" customHeight="1" x14ac:dyDescent="0.2">
      <c r="B61" s="230"/>
      <c r="C61" s="556"/>
      <c r="D61" s="556"/>
      <c r="E61" s="556"/>
      <c r="F61" s="556"/>
      <c r="G61" s="556"/>
      <c r="H61" s="556"/>
      <c r="I61" s="556"/>
      <c r="J61" s="556"/>
      <c r="K61" s="240"/>
      <c r="L61" s="241"/>
      <c r="M61" s="286"/>
      <c r="N61" s="185"/>
      <c r="O61" s="539"/>
    </row>
    <row r="62" spans="2:15" s="158" customFormat="1" ht="18" customHeight="1" x14ac:dyDescent="0.2">
      <c r="B62" s="180"/>
      <c r="C62" s="562" t="s">
        <v>145</v>
      </c>
      <c r="D62" s="562"/>
      <c r="E62" s="562"/>
      <c r="F62" s="562"/>
      <c r="G62" s="562"/>
      <c r="H62" s="562"/>
      <c r="I62" s="562"/>
      <c r="J62" s="563"/>
      <c r="K62" s="241"/>
      <c r="L62" s="241"/>
      <c r="M62" s="286"/>
      <c r="N62" s="185"/>
      <c r="O62" s="539"/>
    </row>
    <row r="63" spans="2:15" s="158" customFormat="1" ht="18" customHeight="1" x14ac:dyDescent="0.2">
      <c r="B63" s="230"/>
      <c r="C63" s="556" t="s">
        <v>145</v>
      </c>
      <c r="D63" s="556"/>
      <c r="E63" s="556"/>
      <c r="F63" s="556"/>
      <c r="G63" s="556"/>
      <c r="H63" s="556"/>
      <c r="I63" s="556"/>
      <c r="J63" s="557"/>
      <c r="K63" s="241"/>
      <c r="L63" s="241"/>
      <c r="M63" s="286"/>
      <c r="N63" s="185"/>
      <c r="O63" s="539"/>
    </row>
    <row r="64" spans="2:15" s="158" customFormat="1" ht="18" customHeight="1" x14ac:dyDescent="0.2">
      <c r="B64" s="230"/>
      <c r="C64" s="562" t="s">
        <v>156</v>
      </c>
      <c r="D64" s="562"/>
      <c r="E64" s="562"/>
      <c r="F64" s="562"/>
      <c r="G64" s="562"/>
      <c r="H64" s="562"/>
      <c r="I64" s="562"/>
      <c r="J64" s="563"/>
      <c r="K64" s="242"/>
      <c r="L64" s="242"/>
      <c r="M64" s="286"/>
      <c r="N64" s="185"/>
      <c r="O64" s="539"/>
    </row>
    <row r="65" spans="2:16" s="158" customFormat="1" ht="18" customHeight="1" x14ac:dyDescent="0.2">
      <c r="B65" s="180"/>
      <c r="C65" s="556"/>
      <c r="D65" s="556"/>
      <c r="E65" s="556"/>
      <c r="F65" s="556"/>
      <c r="G65" s="556"/>
      <c r="H65" s="556"/>
      <c r="I65" s="556"/>
      <c r="J65" s="557"/>
      <c r="K65" s="240"/>
      <c r="L65" s="240"/>
      <c r="M65" s="286"/>
      <c r="N65" s="164"/>
      <c r="O65" s="539"/>
    </row>
    <row r="66" spans="2:16" s="158" customFormat="1" ht="16.5" customHeight="1" x14ac:dyDescent="0.2">
      <c r="B66" s="180"/>
      <c r="C66" s="556"/>
      <c r="D66" s="556"/>
      <c r="E66" s="556"/>
      <c r="F66" s="556"/>
      <c r="G66" s="556"/>
      <c r="H66" s="556"/>
      <c r="I66" s="556"/>
      <c r="J66" s="557"/>
      <c r="K66" s="240"/>
      <c r="L66" s="240"/>
      <c r="M66" s="286"/>
      <c r="N66" s="164"/>
      <c r="O66" s="577"/>
    </row>
    <row r="67" spans="2:16" s="158" customFormat="1" ht="20.25" customHeight="1" thickBot="1" x14ac:dyDescent="0.25">
      <c r="B67" s="188"/>
      <c r="C67" s="564" t="s">
        <v>148</v>
      </c>
      <c r="D67" s="564"/>
      <c r="E67" s="564"/>
      <c r="F67" s="564"/>
      <c r="G67" s="564"/>
      <c r="H67" s="564"/>
      <c r="I67" s="564"/>
      <c r="J67" s="565"/>
      <c r="K67" s="214"/>
      <c r="L67" s="214"/>
      <c r="M67" s="172"/>
      <c r="N67" s="243">
        <f>SUM(M60:M66)</f>
        <v>0</v>
      </c>
      <c r="O67" s="320"/>
    </row>
    <row r="68" spans="2:16" s="158" customFormat="1" ht="27" customHeight="1" thickTop="1" x14ac:dyDescent="0.2">
      <c r="B68" s="197" t="s">
        <v>125</v>
      </c>
      <c r="C68" s="626" t="s">
        <v>241</v>
      </c>
      <c r="D68" s="626"/>
      <c r="E68" s="626"/>
      <c r="F68" s="626"/>
      <c r="G68" s="626"/>
      <c r="H68" s="626"/>
      <c r="I68" s="626"/>
      <c r="J68" s="627"/>
      <c r="K68" s="244"/>
      <c r="L68" s="244"/>
      <c r="M68" s="201"/>
      <c r="N68" s="157"/>
      <c r="O68" s="325" t="s">
        <v>244</v>
      </c>
    </row>
    <row r="69" spans="2:16" s="158" customFormat="1" ht="18" customHeight="1" x14ac:dyDescent="0.2">
      <c r="B69" s="180"/>
      <c r="C69" s="562" t="s">
        <v>54</v>
      </c>
      <c r="D69" s="562"/>
      <c r="E69" s="562"/>
      <c r="F69" s="562"/>
      <c r="G69" s="562"/>
      <c r="H69" s="562"/>
      <c r="I69" s="562"/>
      <c r="J69" s="563"/>
      <c r="K69" s="242"/>
      <c r="L69" s="242"/>
      <c r="M69" s="286"/>
      <c r="N69" s="164"/>
      <c r="O69" s="578"/>
    </row>
    <row r="70" spans="2:16" s="158" customFormat="1" ht="18" customHeight="1" x14ac:dyDescent="0.2">
      <c r="B70" s="180"/>
      <c r="C70" s="556"/>
      <c r="D70" s="556"/>
      <c r="E70" s="556"/>
      <c r="F70" s="556"/>
      <c r="G70" s="556"/>
      <c r="H70" s="556"/>
      <c r="I70" s="556"/>
      <c r="J70" s="557"/>
      <c r="K70" s="242"/>
      <c r="L70" s="242"/>
      <c r="M70" s="286"/>
      <c r="N70" s="164"/>
      <c r="O70" s="579"/>
    </row>
    <row r="71" spans="2:16" s="158" customFormat="1" ht="18" customHeight="1" x14ac:dyDescent="0.2">
      <c r="B71" s="180"/>
      <c r="C71" s="562" t="s">
        <v>157</v>
      </c>
      <c r="D71" s="562"/>
      <c r="E71" s="562"/>
      <c r="F71" s="562"/>
      <c r="G71" s="562"/>
      <c r="H71" s="562"/>
      <c r="I71" s="562"/>
      <c r="J71" s="563"/>
      <c r="K71" s="242"/>
      <c r="L71" s="242"/>
      <c r="M71" s="286"/>
      <c r="N71" s="164"/>
      <c r="O71" s="579"/>
    </row>
    <row r="72" spans="2:16" s="158" customFormat="1" ht="18" customHeight="1" x14ac:dyDescent="0.2">
      <c r="B72" s="180"/>
      <c r="C72" s="647" t="s">
        <v>145</v>
      </c>
      <c r="D72" s="647"/>
      <c r="E72" s="647"/>
      <c r="F72" s="647"/>
      <c r="G72" s="647"/>
      <c r="H72" s="647"/>
      <c r="I72" s="647"/>
      <c r="J72" s="648"/>
      <c r="K72" s="242"/>
      <c r="L72" s="242"/>
      <c r="M72" s="286"/>
      <c r="N72" s="164"/>
      <c r="O72" s="579"/>
    </row>
    <row r="73" spans="2:16" s="158" customFormat="1" ht="18" customHeight="1" x14ac:dyDescent="0.2">
      <c r="B73" s="180"/>
      <c r="C73" s="562" t="s">
        <v>154</v>
      </c>
      <c r="D73" s="562"/>
      <c r="E73" s="562"/>
      <c r="F73" s="562"/>
      <c r="G73" s="562"/>
      <c r="H73" s="562"/>
      <c r="I73" s="562"/>
      <c r="J73" s="563"/>
      <c r="K73" s="242"/>
      <c r="L73" s="242"/>
      <c r="M73" s="286"/>
      <c r="N73" s="164"/>
      <c r="O73" s="580"/>
    </row>
    <row r="74" spans="2:16" s="158" customFormat="1" ht="18" customHeight="1" thickBot="1" x14ac:dyDescent="0.25">
      <c r="B74" s="188"/>
      <c r="C74" s="564" t="s">
        <v>148</v>
      </c>
      <c r="D74" s="564"/>
      <c r="E74" s="564"/>
      <c r="F74" s="564"/>
      <c r="G74" s="564"/>
      <c r="H74" s="564"/>
      <c r="I74" s="564"/>
      <c r="J74" s="565"/>
      <c r="K74" s="169"/>
      <c r="L74" s="169"/>
      <c r="M74" s="172"/>
      <c r="N74" s="243">
        <f>SUM(M69:M73)</f>
        <v>0</v>
      </c>
      <c r="O74" s="326"/>
    </row>
    <row r="75" spans="2:16" s="158" customFormat="1" ht="19.5" customHeight="1" thickTop="1" x14ac:dyDescent="0.2">
      <c r="B75" s="620" t="s">
        <v>127</v>
      </c>
      <c r="C75" s="622" t="s">
        <v>242</v>
      </c>
      <c r="D75" s="622"/>
      <c r="E75" s="622"/>
      <c r="F75" s="622"/>
      <c r="G75" s="622"/>
      <c r="H75" s="622"/>
      <c r="I75" s="622"/>
      <c r="J75" s="623"/>
      <c r="K75" s="245"/>
      <c r="L75" s="245"/>
      <c r="M75" s="246"/>
      <c r="N75" s="247"/>
      <c r="O75" s="531" t="s">
        <v>243</v>
      </c>
    </row>
    <row r="76" spans="2:16" s="158" customFormat="1" ht="12" customHeight="1" x14ac:dyDescent="0.2">
      <c r="B76" s="621"/>
      <c r="C76" s="624"/>
      <c r="D76" s="624"/>
      <c r="E76" s="624"/>
      <c r="F76" s="624"/>
      <c r="G76" s="624"/>
      <c r="H76" s="624"/>
      <c r="I76" s="624"/>
      <c r="J76" s="625"/>
      <c r="K76" s="248"/>
      <c r="L76" s="248"/>
      <c r="M76" s="249"/>
      <c r="N76" s="250"/>
      <c r="O76" s="532"/>
    </row>
    <row r="77" spans="2:16" s="158" customFormat="1" ht="33" customHeight="1" x14ac:dyDescent="0.2">
      <c r="B77" s="251"/>
      <c r="C77" s="252"/>
      <c r="D77" s="252"/>
      <c r="E77" s="252"/>
      <c r="F77" s="252"/>
      <c r="G77" s="252"/>
      <c r="H77" s="252"/>
      <c r="I77" s="283"/>
      <c r="J77" s="284"/>
      <c r="K77" s="285"/>
      <c r="L77" s="285"/>
      <c r="M77" s="313" t="s">
        <v>46</v>
      </c>
      <c r="N77" s="250"/>
      <c r="O77" s="327" t="s">
        <v>244</v>
      </c>
    </row>
    <row r="78" spans="2:16" s="158" customFormat="1" ht="26.25" customHeight="1" x14ac:dyDescent="0.2">
      <c r="B78" s="651" t="s">
        <v>210</v>
      </c>
      <c r="C78" s="652"/>
      <c r="D78" s="652"/>
      <c r="E78" s="652"/>
      <c r="F78" s="652"/>
      <c r="G78" s="652"/>
      <c r="H78" s="652"/>
      <c r="I78" s="653"/>
      <c r="J78" s="654"/>
      <c r="K78" s="253"/>
      <c r="L78" s="253"/>
      <c r="M78" s="286"/>
      <c r="N78" s="254"/>
      <c r="O78" s="573"/>
    </row>
    <row r="79" spans="2:16" s="158" customFormat="1" ht="26.25" customHeight="1" x14ac:dyDescent="0.2">
      <c r="B79" s="655" t="s">
        <v>211</v>
      </c>
      <c r="C79" s="562"/>
      <c r="D79" s="562"/>
      <c r="E79" s="562"/>
      <c r="F79" s="562" t="e">
        <v>#REF!</v>
      </c>
      <c r="G79" s="562"/>
      <c r="H79" s="562"/>
      <c r="I79" s="656"/>
      <c r="J79" s="657"/>
      <c r="K79" s="255"/>
      <c r="L79" s="255"/>
      <c r="M79" s="286"/>
      <c r="N79" s="256"/>
      <c r="O79" s="574"/>
    </row>
    <row r="80" spans="2:16" s="158" customFormat="1" ht="26.25" customHeight="1" x14ac:dyDescent="0.2">
      <c r="B80" s="655" t="s">
        <v>212</v>
      </c>
      <c r="C80" s="562"/>
      <c r="D80" s="562"/>
      <c r="E80" s="562"/>
      <c r="F80" s="562" t="e">
        <v>#REF!</v>
      </c>
      <c r="G80" s="562"/>
      <c r="H80" s="562"/>
      <c r="I80" s="656"/>
      <c r="J80" s="657"/>
      <c r="K80" s="253"/>
      <c r="L80" s="253"/>
      <c r="M80" s="286"/>
      <c r="N80" s="254"/>
      <c r="O80" s="574"/>
      <c r="P80" s="209"/>
    </row>
    <row r="81" spans="2:22" s="158" customFormat="1" ht="26.25" customHeight="1" x14ac:dyDescent="0.2">
      <c r="B81" s="655" t="s">
        <v>213</v>
      </c>
      <c r="C81" s="562"/>
      <c r="D81" s="562"/>
      <c r="E81" s="562"/>
      <c r="F81" s="562" t="e">
        <v>#VALUE!</v>
      </c>
      <c r="G81" s="562"/>
      <c r="H81" s="562"/>
      <c r="I81" s="656"/>
      <c r="J81" s="657"/>
      <c r="K81" s="255"/>
      <c r="L81" s="255"/>
      <c r="M81" s="286"/>
      <c r="N81" s="257"/>
      <c r="O81" s="574"/>
    </row>
    <row r="82" spans="2:22" s="158" customFormat="1" ht="26.25" customHeight="1" x14ac:dyDescent="0.2">
      <c r="B82" s="616" t="s">
        <v>214</v>
      </c>
      <c r="C82" s="617"/>
      <c r="D82" s="617"/>
      <c r="E82" s="617"/>
      <c r="F82" s="617"/>
      <c r="G82" s="617"/>
      <c r="H82" s="617"/>
      <c r="I82" s="618"/>
      <c r="J82" s="619"/>
      <c r="K82" s="258"/>
      <c r="L82" s="258"/>
      <c r="M82" s="286"/>
      <c r="N82" s="259"/>
      <c r="O82" s="574"/>
    </row>
    <row r="83" spans="2:22" s="158" customFormat="1" ht="26.25" customHeight="1" x14ac:dyDescent="0.2">
      <c r="B83" s="616" t="s">
        <v>201</v>
      </c>
      <c r="C83" s="617"/>
      <c r="D83" s="617"/>
      <c r="E83" s="617"/>
      <c r="F83" s="617"/>
      <c r="G83" s="617"/>
      <c r="H83" s="617"/>
      <c r="I83" s="618"/>
      <c r="J83" s="619"/>
      <c r="K83" s="258"/>
      <c r="L83" s="258"/>
      <c r="M83" s="286"/>
      <c r="N83" s="259"/>
      <c r="O83" s="574"/>
    </row>
    <row r="84" spans="2:22" s="158" customFormat="1" ht="26.25" customHeight="1" x14ac:dyDescent="0.2">
      <c r="B84" s="616" t="s">
        <v>202</v>
      </c>
      <c r="C84" s="617"/>
      <c r="D84" s="617"/>
      <c r="E84" s="617"/>
      <c r="F84" s="617"/>
      <c r="G84" s="617"/>
      <c r="H84" s="617"/>
      <c r="I84" s="618"/>
      <c r="J84" s="619"/>
      <c r="K84" s="258"/>
      <c r="L84" s="258"/>
      <c r="M84" s="286"/>
      <c r="N84" s="259"/>
      <c r="O84" s="574"/>
    </row>
    <row r="85" spans="2:22" s="158" customFormat="1" ht="26.25" customHeight="1" x14ac:dyDescent="0.2">
      <c r="B85" s="649" t="s">
        <v>203</v>
      </c>
      <c r="C85" s="650"/>
      <c r="D85" s="650"/>
      <c r="E85" s="650"/>
      <c r="F85" s="650"/>
      <c r="G85" s="650"/>
      <c r="H85" s="650"/>
      <c r="I85" s="618"/>
      <c r="J85" s="619"/>
      <c r="K85" s="258"/>
      <c r="L85" s="258"/>
      <c r="M85" s="286"/>
      <c r="N85" s="259"/>
      <c r="O85" s="575"/>
    </row>
    <row r="86" spans="2:22" s="158" customFormat="1" ht="24" customHeight="1" thickBot="1" x14ac:dyDescent="0.25">
      <c r="B86" s="188"/>
      <c r="C86" s="564" t="s">
        <v>148</v>
      </c>
      <c r="D86" s="564"/>
      <c r="E86" s="564"/>
      <c r="F86" s="564"/>
      <c r="G86" s="564"/>
      <c r="H86" s="564"/>
      <c r="I86" s="564"/>
      <c r="J86" s="564"/>
      <c r="K86" s="168"/>
      <c r="L86" s="168"/>
      <c r="M86" s="172"/>
      <c r="N86" s="173">
        <f>ROUND(SUM(M78:M85),0)</f>
        <v>0</v>
      </c>
      <c r="O86" s="320"/>
    </row>
    <row r="87" spans="2:22" s="158" customFormat="1" ht="71.25" customHeight="1" thickTop="1" thickBot="1" x14ac:dyDescent="0.25">
      <c r="B87" s="260" t="s">
        <v>128</v>
      </c>
      <c r="C87" s="613" t="s">
        <v>26</v>
      </c>
      <c r="D87" s="613"/>
      <c r="E87" s="613"/>
      <c r="F87" s="613"/>
      <c r="G87" s="613"/>
      <c r="H87" s="613"/>
      <c r="I87" s="261" t="s">
        <v>55</v>
      </c>
      <c r="J87" s="288"/>
      <c r="K87" s="262"/>
      <c r="L87" s="262"/>
      <c r="M87" s="278" t="s">
        <v>28</v>
      </c>
      <c r="N87" s="263"/>
      <c r="O87" s="328"/>
      <c r="U87" s="264"/>
    </row>
    <row r="88" spans="2:22" s="158" customFormat="1" ht="12.75" customHeight="1" thickTop="1" x14ac:dyDescent="0.2">
      <c r="B88" s="265" t="s">
        <v>130</v>
      </c>
      <c r="C88" s="587" t="s">
        <v>27</v>
      </c>
      <c r="D88" s="587"/>
      <c r="E88" s="587"/>
      <c r="F88" s="587"/>
      <c r="G88" s="587"/>
      <c r="H88" s="587"/>
      <c r="I88" s="587"/>
      <c r="J88" s="587"/>
      <c r="K88" s="216"/>
      <c r="L88" s="216"/>
      <c r="M88" s="192" t="s">
        <v>59</v>
      </c>
      <c r="N88" s="193" t="s">
        <v>60</v>
      </c>
      <c r="O88" s="317" t="s">
        <v>245</v>
      </c>
      <c r="U88" s="266"/>
    </row>
    <row r="89" spans="2:22" s="179" customFormat="1" ht="27" customHeight="1" thickBot="1" x14ac:dyDescent="0.25">
      <c r="B89" s="267"/>
      <c r="C89" s="612"/>
      <c r="D89" s="612"/>
      <c r="E89" s="612"/>
      <c r="F89" s="612"/>
      <c r="G89" s="612"/>
      <c r="H89" s="612"/>
      <c r="I89" s="612"/>
      <c r="J89" s="612"/>
      <c r="K89" s="268"/>
      <c r="L89" s="268"/>
      <c r="M89" s="238" t="s">
        <v>146</v>
      </c>
      <c r="N89" s="239" t="s">
        <v>186</v>
      </c>
      <c r="O89" s="318" t="s">
        <v>243</v>
      </c>
    </row>
    <row r="90" spans="2:22" s="184" customFormat="1" ht="25.5" customHeight="1" thickTop="1" x14ac:dyDescent="0.2">
      <c r="B90" s="186"/>
      <c r="C90" s="562" t="s">
        <v>190</v>
      </c>
      <c r="D90" s="562"/>
      <c r="E90" s="562"/>
      <c r="F90" s="562"/>
      <c r="G90" s="562"/>
      <c r="H90" s="562"/>
      <c r="I90" s="562"/>
      <c r="J90" s="562"/>
      <c r="K90" s="269"/>
      <c r="L90" s="269"/>
      <c r="M90" s="286"/>
      <c r="N90" s="164"/>
      <c r="O90" s="569"/>
    </row>
    <row r="91" spans="2:22" s="158" customFormat="1" ht="21" customHeight="1" thickBot="1" x14ac:dyDescent="0.25">
      <c r="B91" s="180"/>
      <c r="C91" s="562" t="s">
        <v>191</v>
      </c>
      <c r="D91" s="562"/>
      <c r="E91" s="562"/>
      <c r="F91" s="562"/>
      <c r="G91" s="562"/>
      <c r="H91" s="562"/>
      <c r="I91" s="562"/>
      <c r="J91" s="563"/>
      <c r="K91" s="242"/>
      <c r="L91" s="242"/>
      <c r="M91" s="286"/>
      <c r="N91" s="164"/>
      <c r="O91" s="570"/>
    </row>
    <row r="92" spans="2:22" s="158" customFormat="1" ht="24" customHeight="1" thickTop="1" thickBot="1" x14ac:dyDescent="0.25">
      <c r="B92" s="270"/>
      <c r="C92" s="564" t="s">
        <v>148</v>
      </c>
      <c r="D92" s="564"/>
      <c r="E92" s="564"/>
      <c r="F92" s="564"/>
      <c r="G92" s="564"/>
      <c r="H92" s="564"/>
      <c r="I92" s="564"/>
      <c r="J92" s="564"/>
      <c r="K92" s="168"/>
      <c r="L92" s="168"/>
      <c r="M92" s="172"/>
      <c r="N92" s="271">
        <f>ROUND(SUM(M90:M91), 0)</f>
        <v>0</v>
      </c>
      <c r="O92" s="315"/>
    </row>
    <row r="93" spans="2:22" s="158" customFormat="1" ht="24.75" customHeight="1" thickTop="1" thickBot="1" x14ac:dyDescent="0.25">
      <c r="B93" s="272"/>
      <c r="C93" s="611" t="s">
        <v>192</v>
      </c>
      <c r="D93" s="611"/>
      <c r="E93" s="611"/>
      <c r="F93" s="611"/>
      <c r="G93" s="611"/>
      <c r="H93" s="611"/>
      <c r="I93" s="611"/>
      <c r="J93" s="611"/>
      <c r="K93" s="273"/>
      <c r="L93" s="273"/>
      <c r="M93" s="274"/>
      <c r="N93" s="275">
        <f>SUM(N18+N27+N38+N45+N57+N67+N74+N92+N86+N87)</f>
        <v>0</v>
      </c>
      <c r="O93" s="329"/>
      <c r="U93" s="276"/>
      <c r="V93" s="276"/>
    </row>
    <row r="94" spans="2:22" s="158" customFormat="1" ht="6" hidden="1" customHeight="1" thickTop="1" x14ac:dyDescent="0.2">
      <c r="B94" s="119" t="e">
        <v>#REF!</v>
      </c>
      <c r="C94" s="119"/>
      <c r="D94" s="119"/>
      <c r="E94" s="119"/>
      <c r="F94" s="119"/>
      <c r="G94" s="119"/>
      <c r="H94" s="119"/>
      <c r="I94" s="119"/>
      <c r="J94" s="119"/>
      <c r="K94" s="119"/>
      <c r="L94" s="119"/>
      <c r="M94" s="119"/>
      <c r="N94" s="277"/>
      <c r="O94" s="330"/>
      <c r="P94" s="118"/>
      <c r="Q94" s="118"/>
    </row>
    <row r="95" spans="2:22" ht="16.5" thickTop="1" x14ac:dyDescent="0.2">
      <c r="O95" s="314"/>
    </row>
    <row r="96" spans="2:22" ht="15.75" x14ac:dyDescent="0.2">
      <c r="O96" s="314"/>
    </row>
    <row r="97" spans="15:15" x14ac:dyDescent="0.2">
      <c r="O97" s="331"/>
    </row>
    <row r="98" spans="15:15" x14ac:dyDescent="0.2">
      <c r="O98" s="332"/>
    </row>
    <row r="99" spans="15:15" x14ac:dyDescent="0.2">
      <c r="O99" s="333"/>
    </row>
    <row r="100" spans="15:15" ht="15" x14ac:dyDescent="0.25">
      <c r="O100" s="334"/>
    </row>
    <row r="101" spans="15:15" x14ac:dyDescent="0.2">
      <c r="O101" s="118"/>
    </row>
    <row r="102" spans="15:15" x14ac:dyDescent="0.2">
      <c r="O102" s="118"/>
    </row>
    <row r="103" spans="15:15" ht="15" x14ac:dyDescent="0.2">
      <c r="O103" s="335"/>
    </row>
    <row r="104" spans="15:15" x14ac:dyDescent="0.2">
      <c r="O104" s="118"/>
    </row>
    <row r="105" spans="15:15" x14ac:dyDescent="0.2">
      <c r="O105" s="118"/>
    </row>
    <row r="106" spans="15:15" x14ac:dyDescent="0.2">
      <c r="O106" s="119"/>
    </row>
    <row r="107" spans="15:15" x14ac:dyDescent="0.2">
      <c r="O107" s="331"/>
    </row>
    <row r="108" spans="15:15" x14ac:dyDescent="0.2">
      <c r="O108" s="331"/>
    </row>
  </sheetData>
  <mergeCells count="110">
    <mergeCell ref="C72:J72"/>
    <mergeCell ref="C71:J71"/>
    <mergeCell ref="B85:J85"/>
    <mergeCell ref="B78:J78"/>
    <mergeCell ref="B79:J79"/>
    <mergeCell ref="B80:J80"/>
    <mergeCell ref="B81:J81"/>
    <mergeCell ref="C55:H55"/>
    <mergeCell ref="C63:J63"/>
    <mergeCell ref="C56:H56"/>
    <mergeCell ref="C51:H51"/>
    <mergeCell ref="C52:H52"/>
    <mergeCell ref="C53:H53"/>
    <mergeCell ref="C48:H48"/>
    <mergeCell ref="C54:H54"/>
    <mergeCell ref="C57:H57"/>
    <mergeCell ref="C50:H50"/>
    <mergeCell ref="C62:J62"/>
    <mergeCell ref="C60:J60"/>
    <mergeCell ref="C26:G26"/>
    <mergeCell ref="C36:G36"/>
    <mergeCell ref="C24:G24"/>
    <mergeCell ref="F2:G2"/>
    <mergeCell ref="C31:G31"/>
    <mergeCell ref="C19:G19"/>
    <mergeCell ref="C13:G13"/>
    <mergeCell ref="C30:G30"/>
    <mergeCell ref="B7:N7"/>
    <mergeCell ref="B5:D5"/>
    <mergeCell ref="J5:M5"/>
    <mergeCell ref="C22:G22"/>
    <mergeCell ref="C14:G14"/>
    <mergeCell ref="B9:N9"/>
    <mergeCell ref="C10:G11"/>
    <mergeCell ref="H2:I2"/>
    <mergeCell ref="C12:G12"/>
    <mergeCell ref="C25:G25"/>
    <mergeCell ref="C23:G23"/>
    <mergeCell ref="C93:J93"/>
    <mergeCell ref="C86:J86"/>
    <mergeCell ref="C90:J90"/>
    <mergeCell ref="C91:J91"/>
    <mergeCell ref="C92:J92"/>
    <mergeCell ref="C88:J89"/>
    <mergeCell ref="C87:H87"/>
    <mergeCell ref="C58:J58"/>
    <mergeCell ref="C61:J61"/>
    <mergeCell ref="C66:J66"/>
    <mergeCell ref="C59:J59"/>
    <mergeCell ref="C65:J65"/>
    <mergeCell ref="B84:J84"/>
    <mergeCell ref="B75:B76"/>
    <mergeCell ref="C73:J73"/>
    <mergeCell ref="C75:J76"/>
    <mergeCell ref="C74:J74"/>
    <mergeCell ref="C64:J64"/>
    <mergeCell ref="C67:J67"/>
    <mergeCell ref="B82:J82"/>
    <mergeCell ref="B83:J83"/>
    <mergeCell ref="C69:J69"/>
    <mergeCell ref="C70:J70"/>
    <mergeCell ref="C68:J68"/>
    <mergeCell ref="O90:O91"/>
    <mergeCell ref="O49:O56"/>
    <mergeCell ref="O78:O85"/>
    <mergeCell ref="O60:O66"/>
    <mergeCell ref="O69:O73"/>
    <mergeCell ref="O47:O48"/>
    <mergeCell ref="C42:J42"/>
    <mergeCell ref="C15:G15"/>
    <mergeCell ref="C17:G17"/>
    <mergeCell ref="C16:G16"/>
    <mergeCell ref="C32:G32"/>
    <mergeCell ref="C46:J47"/>
    <mergeCell ref="C49:H49"/>
    <mergeCell ref="M47:M48"/>
    <mergeCell ref="C45:J45"/>
    <mergeCell ref="B39:N40"/>
    <mergeCell ref="B28:B29"/>
    <mergeCell ref="N47:N48"/>
    <mergeCell ref="C28:G29"/>
    <mergeCell ref="C18:G18"/>
    <mergeCell ref="C43:J43"/>
    <mergeCell ref="C27:G27"/>
    <mergeCell ref="C44:J44"/>
    <mergeCell ref="C33:G33"/>
    <mergeCell ref="O39:O40"/>
    <mergeCell ref="O43:O45"/>
    <mergeCell ref="O75:O76"/>
    <mergeCell ref="O2:O9"/>
    <mergeCell ref="N41:N42"/>
    <mergeCell ref="O13:O18"/>
    <mergeCell ref="O20:O26"/>
    <mergeCell ref="O31:O38"/>
    <mergeCell ref="B3:D3"/>
    <mergeCell ref="B4:D4"/>
    <mergeCell ref="B10:B11"/>
    <mergeCell ref="B8:N8"/>
    <mergeCell ref="J4:M4"/>
    <mergeCell ref="E3:F3"/>
    <mergeCell ref="I3:J3"/>
    <mergeCell ref="E4:F4"/>
    <mergeCell ref="E5:F5"/>
    <mergeCell ref="C21:G21"/>
    <mergeCell ref="C20:G20"/>
    <mergeCell ref="C41:J41"/>
    <mergeCell ref="C34:G34"/>
    <mergeCell ref="C38:G38"/>
    <mergeCell ref="C35:G35"/>
    <mergeCell ref="C37:G37"/>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87"/>
    <dataValidation allowBlank="1" showErrorMessage="1" promptTitle="Professional Development" prompt="At least 15% (or $50,000 whichever is less) of total award must be used for Professional Development." sqref="C46"/>
    <dataValidation allowBlank="1" showErrorMessage="1" sqref="C49"/>
    <dataValidation allowBlank="1" showErrorMessage="1" prompt="Information entered on priority sheets" sqref="I49:J56"/>
  </dataValidations>
  <hyperlinks>
    <hyperlink ref="M87" location="'Indirect Costs'!A1" tooltip="Click here" display="'Indirect Costs'!A1"/>
  </hyperlinks>
  <printOptions horizontalCentered="1"/>
  <pageMargins left="0.25" right="0.25" top="0.5" bottom="0.5" header="0.3" footer="0.3"/>
  <pageSetup scale="56" fitToHeight="10" orientation="portrait" cellComments="asDisplayed" r:id="rId1"/>
  <headerFooter alignWithMargins="0">
    <oddFooter>&amp;CPage &amp;P of &amp;N</oddFooter>
  </headerFooter>
  <rowBreaks count="1" manualBreakCount="1">
    <brk id="57" min="1" max="14" man="1"/>
  </rowBreaks>
  <cellWatches>
    <cellWatch r="I49"/>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7</xdr:row>
                    <xdr:rowOff>0</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workbookViewId="0">
      <selection activeCell="B9" sqref="B9"/>
    </sheetView>
  </sheetViews>
  <sheetFormatPr defaultColWidth="8.85546875" defaultRowHeight="12.75" x14ac:dyDescent="0.2"/>
  <cols>
    <col min="1" max="1" width="3" style="372" bestFit="1" customWidth="1"/>
    <col min="2" max="2" width="37.85546875" style="373" customWidth="1"/>
    <col min="3" max="3" width="10" style="373" customWidth="1"/>
    <col min="4" max="5" width="11.85546875" style="374" customWidth="1"/>
    <col min="6" max="6" width="13.28515625" style="374" customWidth="1"/>
    <col min="7" max="7" width="13" style="372" customWidth="1"/>
    <col min="8" max="250" width="8.85546875" style="372"/>
    <col min="251" max="251" width="1.42578125" style="372" customWidth="1"/>
    <col min="252" max="254" width="0" style="372" hidden="1" customWidth="1"/>
    <col min="255" max="255" width="37.85546875" style="372" customWidth="1"/>
    <col min="256" max="256" width="10" style="372" customWidth="1"/>
    <col min="257" max="257" width="9.42578125" style="372" customWidth="1"/>
    <col min="258" max="258" width="11.42578125" style="372" customWidth="1"/>
    <col min="259" max="259" width="23.85546875" style="372" customWidth="1"/>
    <col min="260" max="260" width="28.85546875" style="372" customWidth="1"/>
    <col min="261" max="261" width="28.140625" style="372" customWidth="1"/>
    <col min="262" max="262" width="13.28515625" style="372" customWidth="1"/>
    <col min="263" max="506" width="8.85546875" style="372"/>
    <col min="507" max="507" width="1.42578125" style="372" customWidth="1"/>
    <col min="508" max="510" width="0" style="372" hidden="1" customWidth="1"/>
    <col min="511" max="511" width="37.85546875" style="372" customWidth="1"/>
    <col min="512" max="512" width="10" style="372" customWidth="1"/>
    <col min="513" max="513" width="9.42578125" style="372" customWidth="1"/>
    <col min="514" max="514" width="11.42578125" style="372" customWidth="1"/>
    <col min="515" max="515" width="23.85546875" style="372" customWidth="1"/>
    <col min="516" max="516" width="28.85546875" style="372" customWidth="1"/>
    <col min="517" max="517" width="28.140625" style="372" customWidth="1"/>
    <col min="518" max="518" width="13.28515625" style="372" customWidth="1"/>
    <col min="519" max="762" width="8.85546875" style="372"/>
    <col min="763" max="763" width="1.42578125" style="372" customWidth="1"/>
    <col min="764" max="766" width="0" style="372" hidden="1" customWidth="1"/>
    <col min="767" max="767" width="37.85546875" style="372" customWidth="1"/>
    <col min="768" max="768" width="10" style="372" customWidth="1"/>
    <col min="769" max="769" width="9.42578125" style="372" customWidth="1"/>
    <col min="770" max="770" width="11.42578125" style="372" customWidth="1"/>
    <col min="771" max="771" width="23.85546875" style="372" customWidth="1"/>
    <col min="772" max="772" width="28.85546875" style="372" customWidth="1"/>
    <col min="773" max="773" width="28.140625" style="372" customWidth="1"/>
    <col min="774" max="774" width="13.28515625" style="372" customWidth="1"/>
    <col min="775" max="1018" width="8.85546875" style="372"/>
    <col min="1019" max="1019" width="1.42578125" style="372" customWidth="1"/>
    <col min="1020" max="1022" width="0" style="372" hidden="1" customWidth="1"/>
    <col min="1023" max="1023" width="37.85546875" style="372" customWidth="1"/>
    <col min="1024" max="1024" width="10" style="372" customWidth="1"/>
    <col min="1025" max="1025" width="9.42578125" style="372" customWidth="1"/>
    <col min="1026" max="1026" width="11.42578125" style="372" customWidth="1"/>
    <col min="1027" max="1027" width="23.85546875" style="372" customWidth="1"/>
    <col min="1028" max="1028" width="28.85546875" style="372" customWidth="1"/>
    <col min="1029" max="1029" width="28.140625" style="372" customWidth="1"/>
    <col min="1030" max="1030" width="13.28515625" style="372" customWidth="1"/>
    <col min="1031" max="1274" width="8.85546875" style="372"/>
    <col min="1275" max="1275" width="1.42578125" style="372" customWidth="1"/>
    <col min="1276" max="1278" width="0" style="372" hidden="1" customWidth="1"/>
    <col min="1279" max="1279" width="37.85546875" style="372" customWidth="1"/>
    <col min="1280" max="1280" width="10" style="372" customWidth="1"/>
    <col min="1281" max="1281" width="9.42578125" style="372" customWidth="1"/>
    <col min="1282" max="1282" width="11.42578125" style="372" customWidth="1"/>
    <col min="1283" max="1283" width="23.85546875" style="372" customWidth="1"/>
    <col min="1284" max="1284" width="28.85546875" style="372" customWidth="1"/>
    <col min="1285" max="1285" width="28.140625" style="372" customWidth="1"/>
    <col min="1286" max="1286" width="13.28515625" style="372" customWidth="1"/>
    <col min="1287" max="1530" width="8.85546875" style="372"/>
    <col min="1531" max="1531" width="1.42578125" style="372" customWidth="1"/>
    <col min="1532" max="1534" width="0" style="372" hidden="1" customWidth="1"/>
    <col min="1535" max="1535" width="37.85546875" style="372" customWidth="1"/>
    <col min="1536" max="1536" width="10" style="372" customWidth="1"/>
    <col min="1537" max="1537" width="9.42578125" style="372" customWidth="1"/>
    <col min="1538" max="1538" width="11.42578125" style="372" customWidth="1"/>
    <col min="1539" max="1539" width="23.85546875" style="372" customWidth="1"/>
    <col min="1540" max="1540" width="28.85546875" style="372" customWidth="1"/>
    <col min="1541" max="1541" width="28.140625" style="372" customWidth="1"/>
    <col min="1542" max="1542" width="13.28515625" style="372" customWidth="1"/>
    <col min="1543" max="1786" width="8.85546875" style="372"/>
    <col min="1787" max="1787" width="1.42578125" style="372" customWidth="1"/>
    <col min="1788" max="1790" width="0" style="372" hidden="1" customWidth="1"/>
    <col min="1791" max="1791" width="37.85546875" style="372" customWidth="1"/>
    <col min="1792" max="1792" width="10" style="372" customWidth="1"/>
    <col min="1793" max="1793" width="9.42578125" style="372" customWidth="1"/>
    <col min="1794" max="1794" width="11.42578125" style="372" customWidth="1"/>
    <col min="1795" max="1795" width="23.85546875" style="372" customWidth="1"/>
    <col min="1796" max="1796" width="28.85546875" style="372" customWidth="1"/>
    <col min="1797" max="1797" width="28.140625" style="372" customWidth="1"/>
    <col min="1798" max="1798" width="13.28515625" style="372" customWidth="1"/>
    <col min="1799" max="2042" width="8.85546875" style="372"/>
    <col min="2043" max="2043" width="1.42578125" style="372" customWidth="1"/>
    <col min="2044" max="2046" width="0" style="372" hidden="1" customWidth="1"/>
    <col min="2047" max="2047" width="37.85546875" style="372" customWidth="1"/>
    <col min="2048" max="2048" width="10" style="372" customWidth="1"/>
    <col min="2049" max="2049" width="9.42578125" style="372" customWidth="1"/>
    <col min="2050" max="2050" width="11.42578125" style="372" customWidth="1"/>
    <col min="2051" max="2051" width="23.85546875" style="372" customWidth="1"/>
    <col min="2052" max="2052" width="28.85546875" style="372" customWidth="1"/>
    <col min="2053" max="2053" width="28.140625" style="372" customWidth="1"/>
    <col min="2054" max="2054" width="13.28515625" style="372" customWidth="1"/>
    <col min="2055" max="2298" width="8.85546875" style="372"/>
    <col min="2299" max="2299" width="1.42578125" style="372" customWidth="1"/>
    <col min="2300" max="2302" width="0" style="372" hidden="1" customWidth="1"/>
    <col min="2303" max="2303" width="37.85546875" style="372" customWidth="1"/>
    <col min="2304" max="2304" width="10" style="372" customWidth="1"/>
    <col min="2305" max="2305" width="9.42578125" style="372" customWidth="1"/>
    <col min="2306" max="2306" width="11.42578125" style="372" customWidth="1"/>
    <col min="2307" max="2307" width="23.85546875" style="372" customWidth="1"/>
    <col min="2308" max="2308" width="28.85546875" style="372" customWidth="1"/>
    <col min="2309" max="2309" width="28.140625" style="372" customWidth="1"/>
    <col min="2310" max="2310" width="13.28515625" style="372" customWidth="1"/>
    <col min="2311" max="2554" width="8.85546875" style="372"/>
    <col min="2555" max="2555" width="1.42578125" style="372" customWidth="1"/>
    <col min="2556" max="2558" width="0" style="372" hidden="1" customWidth="1"/>
    <col min="2559" max="2559" width="37.85546875" style="372" customWidth="1"/>
    <col min="2560" max="2560" width="10" style="372" customWidth="1"/>
    <col min="2561" max="2561" width="9.42578125" style="372" customWidth="1"/>
    <col min="2562" max="2562" width="11.42578125" style="372" customWidth="1"/>
    <col min="2563" max="2563" width="23.85546875" style="372" customWidth="1"/>
    <col min="2564" max="2564" width="28.85546875" style="372" customWidth="1"/>
    <col min="2565" max="2565" width="28.140625" style="372" customWidth="1"/>
    <col min="2566" max="2566" width="13.28515625" style="372" customWidth="1"/>
    <col min="2567" max="2810" width="8.85546875" style="372"/>
    <col min="2811" max="2811" width="1.42578125" style="372" customWidth="1"/>
    <col min="2812" max="2814" width="0" style="372" hidden="1" customWidth="1"/>
    <col min="2815" max="2815" width="37.85546875" style="372" customWidth="1"/>
    <col min="2816" max="2816" width="10" style="372" customWidth="1"/>
    <col min="2817" max="2817" width="9.42578125" style="372" customWidth="1"/>
    <col min="2818" max="2818" width="11.42578125" style="372" customWidth="1"/>
    <col min="2819" max="2819" width="23.85546875" style="372" customWidth="1"/>
    <col min="2820" max="2820" width="28.85546875" style="372" customWidth="1"/>
    <col min="2821" max="2821" width="28.140625" style="372" customWidth="1"/>
    <col min="2822" max="2822" width="13.28515625" style="372" customWidth="1"/>
    <col min="2823" max="3066" width="8.85546875" style="372"/>
    <col min="3067" max="3067" width="1.42578125" style="372" customWidth="1"/>
    <col min="3068" max="3070" width="0" style="372" hidden="1" customWidth="1"/>
    <col min="3071" max="3071" width="37.85546875" style="372" customWidth="1"/>
    <col min="3072" max="3072" width="10" style="372" customWidth="1"/>
    <col min="3073" max="3073" width="9.42578125" style="372" customWidth="1"/>
    <col min="3074" max="3074" width="11.42578125" style="372" customWidth="1"/>
    <col min="3075" max="3075" width="23.85546875" style="372" customWidth="1"/>
    <col min="3076" max="3076" width="28.85546875" style="372" customWidth="1"/>
    <col min="3077" max="3077" width="28.140625" style="372" customWidth="1"/>
    <col min="3078" max="3078" width="13.28515625" style="372" customWidth="1"/>
    <col min="3079" max="3322" width="8.85546875" style="372"/>
    <col min="3323" max="3323" width="1.42578125" style="372" customWidth="1"/>
    <col min="3324" max="3326" width="0" style="372" hidden="1" customWidth="1"/>
    <col min="3327" max="3327" width="37.85546875" style="372" customWidth="1"/>
    <col min="3328" max="3328" width="10" style="372" customWidth="1"/>
    <col min="3329" max="3329" width="9.42578125" style="372" customWidth="1"/>
    <col min="3330" max="3330" width="11.42578125" style="372" customWidth="1"/>
    <col min="3331" max="3331" width="23.85546875" style="372" customWidth="1"/>
    <col min="3332" max="3332" width="28.85546875" style="372" customWidth="1"/>
    <col min="3333" max="3333" width="28.140625" style="372" customWidth="1"/>
    <col min="3334" max="3334" width="13.28515625" style="372" customWidth="1"/>
    <col min="3335" max="3578" width="8.85546875" style="372"/>
    <col min="3579" max="3579" width="1.42578125" style="372" customWidth="1"/>
    <col min="3580" max="3582" width="0" style="372" hidden="1" customWidth="1"/>
    <col min="3583" max="3583" width="37.85546875" style="372" customWidth="1"/>
    <col min="3584" max="3584" width="10" style="372" customWidth="1"/>
    <col min="3585" max="3585" width="9.42578125" style="372" customWidth="1"/>
    <col min="3586" max="3586" width="11.42578125" style="372" customWidth="1"/>
    <col min="3587" max="3587" width="23.85546875" style="372" customWidth="1"/>
    <col min="3588" max="3588" width="28.85546875" style="372" customWidth="1"/>
    <col min="3589" max="3589" width="28.140625" style="372" customWidth="1"/>
    <col min="3590" max="3590" width="13.28515625" style="372" customWidth="1"/>
    <col min="3591" max="3834" width="8.85546875" style="372"/>
    <col min="3835" max="3835" width="1.42578125" style="372" customWidth="1"/>
    <col min="3836" max="3838" width="0" style="372" hidden="1" customWidth="1"/>
    <col min="3839" max="3839" width="37.85546875" style="372" customWidth="1"/>
    <col min="3840" max="3840" width="10" style="372" customWidth="1"/>
    <col min="3841" max="3841" width="9.42578125" style="372" customWidth="1"/>
    <col min="3842" max="3842" width="11.42578125" style="372" customWidth="1"/>
    <col min="3843" max="3843" width="23.85546875" style="372" customWidth="1"/>
    <col min="3844" max="3844" width="28.85546875" style="372" customWidth="1"/>
    <col min="3845" max="3845" width="28.140625" style="372" customWidth="1"/>
    <col min="3846" max="3846" width="13.28515625" style="372" customWidth="1"/>
    <col min="3847" max="4090" width="8.85546875" style="372"/>
    <col min="4091" max="4091" width="1.42578125" style="372" customWidth="1"/>
    <col min="4092" max="4094" width="0" style="372" hidden="1" customWidth="1"/>
    <col min="4095" max="4095" width="37.85546875" style="372" customWidth="1"/>
    <col min="4096" max="4096" width="10" style="372" customWidth="1"/>
    <col min="4097" max="4097" width="9.42578125" style="372" customWidth="1"/>
    <col min="4098" max="4098" width="11.42578125" style="372" customWidth="1"/>
    <col min="4099" max="4099" width="23.85546875" style="372" customWidth="1"/>
    <col min="4100" max="4100" width="28.85546875" style="372" customWidth="1"/>
    <col min="4101" max="4101" width="28.140625" style="372" customWidth="1"/>
    <col min="4102" max="4102" width="13.28515625" style="372" customWidth="1"/>
    <col min="4103" max="4346" width="8.85546875" style="372"/>
    <col min="4347" max="4347" width="1.42578125" style="372" customWidth="1"/>
    <col min="4348" max="4350" width="0" style="372" hidden="1" customWidth="1"/>
    <col min="4351" max="4351" width="37.85546875" style="372" customWidth="1"/>
    <col min="4352" max="4352" width="10" style="372" customWidth="1"/>
    <col min="4353" max="4353" width="9.42578125" style="372" customWidth="1"/>
    <col min="4354" max="4354" width="11.42578125" style="372" customWidth="1"/>
    <col min="4355" max="4355" width="23.85546875" style="372" customWidth="1"/>
    <col min="4356" max="4356" width="28.85546875" style="372" customWidth="1"/>
    <col min="4357" max="4357" width="28.140625" style="372" customWidth="1"/>
    <col min="4358" max="4358" width="13.28515625" style="372" customWidth="1"/>
    <col min="4359" max="4602" width="8.85546875" style="372"/>
    <col min="4603" max="4603" width="1.42578125" style="372" customWidth="1"/>
    <col min="4604" max="4606" width="0" style="372" hidden="1" customWidth="1"/>
    <col min="4607" max="4607" width="37.85546875" style="372" customWidth="1"/>
    <col min="4608" max="4608" width="10" style="372" customWidth="1"/>
    <col min="4609" max="4609" width="9.42578125" style="372" customWidth="1"/>
    <col min="4610" max="4610" width="11.42578125" style="372" customWidth="1"/>
    <col min="4611" max="4611" width="23.85546875" style="372" customWidth="1"/>
    <col min="4612" max="4612" width="28.85546875" style="372" customWidth="1"/>
    <col min="4613" max="4613" width="28.140625" style="372" customWidth="1"/>
    <col min="4614" max="4614" width="13.28515625" style="372" customWidth="1"/>
    <col min="4615" max="4858" width="8.85546875" style="372"/>
    <col min="4859" max="4859" width="1.42578125" style="372" customWidth="1"/>
    <col min="4860" max="4862" width="0" style="372" hidden="1" customWidth="1"/>
    <col min="4863" max="4863" width="37.85546875" style="372" customWidth="1"/>
    <col min="4864" max="4864" width="10" style="372" customWidth="1"/>
    <col min="4865" max="4865" width="9.42578125" style="372" customWidth="1"/>
    <col min="4866" max="4866" width="11.42578125" style="372" customWidth="1"/>
    <col min="4867" max="4867" width="23.85546875" style="372" customWidth="1"/>
    <col min="4868" max="4868" width="28.85546875" style="372" customWidth="1"/>
    <col min="4869" max="4869" width="28.140625" style="372" customWidth="1"/>
    <col min="4870" max="4870" width="13.28515625" style="372" customWidth="1"/>
    <col min="4871" max="5114" width="8.85546875" style="372"/>
    <col min="5115" max="5115" width="1.42578125" style="372" customWidth="1"/>
    <col min="5116" max="5118" width="0" style="372" hidden="1" customWidth="1"/>
    <col min="5119" max="5119" width="37.85546875" style="372" customWidth="1"/>
    <col min="5120" max="5120" width="10" style="372" customWidth="1"/>
    <col min="5121" max="5121" width="9.42578125" style="372" customWidth="1"/>
    <col min="5122" max="5122" width="11.42578125" style="372" customWidth="1"/>
    <col min="5123" max="5123" width="23.85546875" style="372" customWidth="1"/>
    <col min="5124" max="5124" width="28.85546875" style="372" customWidth="1"/>
    <col min="5125" max="5125" width="28.140625" style="372" customWidth="1"/>
    <col min="5126" max="5126" width="13.28515625" style="372" customWidth="1"/>
    <col min="5127" max="5370" width="8.85546875" style="372"/>
    <col min="5371" max="5371" width="1.42578125" style="372" customWidth="1"/>
    <col min="5372" max="5374" width="0" style="372" hidden="1" customWidth="1"/>
    <col min="5375" max="5375" width="37.85546875" style="372" customWidth="1"/>
    <col min="5376" max="5376" width="10" style="372" customWidth="1"/>
    <col min="5377" max="5377" width="9.42578125" style="372" customWidth="1"/>
    <col min="5378" max="5378" width="11.42578125" style="372" customWidth="1"/>
    <col min="5379" max="5379" width="23.85546875" style="372" customWidth="1"/>
    <col min="5380" max="5380" width="28.85546875" style="372" customWidth="1"/>
    <col min="5381" max="5381" width="28.140625" style="372" customWidth="1"/>
    <col min="5382" max="5382" width="13.28515625" style="372" customWidth="1"/>
    <col min="5383" max="5626" width="8.85546875" style="372"/>
    <col min="5627" max="5627" width="1.42578125" style="372" customWidth="1"/>
    <col min="5628" max="5630" width="0" style="372" hidden="1" customWidth="1"/>
    <col min="5631" max="5631" width="37.85546875" style="372" customWidth="1"/>
    <col min="5632" max="5632" width="10" style="372" customWidth="1"/>
    <col min="5633" max="5633" width="9.42578125" style="372" customWidth="1"/>
    <col min="5634" max="5634" width="11.42578125" style="372" customWidth="1"/>
    <col min="5635" max="5635" width="23.85546875" style="372" customWidth="1"/>
    <col min="5636" max="5636" width="28.85546875" style="372" customWidth="1"/>
    <col min="5637" max="5637" width="28.140625" style="372" customWidth="1"/>
    <col min="5638" max="5638" width="13.28515625" style="372" customWidth="1"/>
    <col min="5639" max="5882" width="8.85546875" style="372"/>
    <col min="5883" max="5883" width="1.42578125" style="372" customWidth="1"/>
    <col min="5884" max="5886" width="0" style="372" hidden="1" customWidth="1"/>
    <col min="5887" max="5887" width="37.85546875" style="372" customWidth="1"/>
    <col min="5888" max="5888" width="10" style="372" customWidth="1"/>
    <col min="5889" max="5889" width="9.42578125" style="372" customWidth="1"/>
    <col min="5890" max="5890" width="11.42578125" style="372" customWidth="1"/>
    <col min="5891" max="5891" width="23.85546875" style="372" customWidth="1"/>
    <col min="5892" max="5892" width="28.85546875" style="372" customWidth="1"/>
    <col min="5893" max="5893" width="28.140625" style="372" customWidth="1"/>
    <col min="5894" max="5894" width="13.28515625" style="372" customWidth="1"/>
    <col min="5895" max="6138" width="8.85546875" style="372"/>
    <col min="6139" max="6139" width="1.42578125" style="372" customWidth="1"/>
    <col min="6140" max="6142" width="0" style="372" hidden="1" customWidth="1"/>
    <col min="6143" max="6143" width="37.85546875" style="372" customWidth="1"/>
    <col min="6144" max="6144" width="10" style="372" customWidth="1"/>
    <col min="6145" max="6145" width="9.42578125" style="372" customWidth="1"/>
    <col min="6146" max="6146" width="11.42578125" style="372" customWidth="1"/>
    <col min="6147" max="6147" width="23.85546875" style="372" customWidth="1"/>
    <col min="6148" max="6148" width="28.85546875" style="372" customWidth="1"/>
    <col min="6149" max="6149" width="28.140625" style="372" customWidth="1"/>
    <col min="6150" max="6150" width="13.28515625" style="372" customWidth="1"/>
    <col min="6151" max="6394" width="8.85546875" style="372"/>
    <col min="6395" max="6395" width="1.42578125" style="372" customWidth="1"/>
    <col min="6396" max="6398" width="0" style="372" hidden="1" customWidth="1"/>
    <col min="6399" max="6399" width="37.85546875" style="372" customWidth="1"/>
    <col min="6400" max="6400" width="10" style="372" customWidth="1"/>
    <col min="6401" max="6401" width="9.42578125" style="372" customWidth="1"/>
    <col min="6402" max="6402" width="11.42578125" style="372" customWidth="1"/>
    <col min="6403" max="6403" width="23.85546875" style="372" customWidth="1"/>
    <col min="6404" max="6404" width="28.85546875" style="372" customWidth="1"/>
    <col min="6405" max="6405" width="28.140625" style="372" customWidth="1"/>
    <col min="6406" max="6406" width="13.28515625" style="372" customWidth="1"/>
    <col min="6407" max="6650" width="8.85546875" style="372"/>
    <col min="6651" max="6651" width="1.42578125" style="372" customWidth="1"/>
    <col min="6652" max="6654" width="0" style="372" hidden="1" customWidth="1"/>
    <col min="6655" max="6655" width="37.85546875" style="372" customWidth="1"/>
    <col min="6656" max="6656" width="10" style="372" customWidth="1"/>
    <col min="6657" max="6657" width="9.42578125" style="372" customWidth="1"/>
    <col min="6658" max="6658" width="11.42578125" style="372" customWidth="1"/>
    <col min="6659" max="6659" width="23.85546875" style="372" customWidth="1"/>
    <col min="6660" max="6660" width="28.85546875" style="372" customWidth="1"/>
    <col min="6661" max="6661" width="28.140625" style="372" customWidth="1"/>
    <col min="6662" max="6662" width="13.28515625" style="372" customWidth="1"/>
    <col min="6663" max="6906" width="8.85546875" style="372"/>
    <col min="6907" max="6907" width="1.42578125" style="372" customWidth="1"/>
    <col min="6908" max="6910" width="0" style="372" hidden="1" customWidth="1"/>
    <col min="6911" max="6911" width="37.85546875" style="372" customWidth="1"/>
    <col min="6912" max="6912" width="10" style="372" customWidth="1"/>
    <col min="6913" max="6913" width="9.42578125" style="372" customWidth="1"/>
    <col min="6914" max="6914" width="11.42578125" style="372" customWidth="1"/>
    <col min="6915" max="6915" width="23.85546875" style="372" customWidth="1"/>
    <col min="6916" max="6916" width="28.85546875" style="372" customWidth="1"/>
    <col min="6917" max="6917" width="28.140625" style="372" customWidth="1"/>
    <col min="6918" max="6918" width="13.28515625" style="372" customWidth="1"/>
    <col min="6919" max="7162" width="8.85546875" style="372"/>
    <col min="7163" max="7163" width="1.42578125" style="372" customWidth="1"/>
    <col min="7164" max="7166" width="0" style="372" hidden="1" customWidth="1"/>
    <col min="7167" max="7167" width="37.85546875" style="372" customWidth="1"/>
    <col min="7168" max="7168" width="10" style="372" customWidth="1"/>
    <col min="7169" max="7169" width="9.42578125" style="372" customWidth="1"/>
    <col min="7170" max="7170" width="11.42578125" style="372" customWidth="1"/>
    <col min="7171" max="7171" width="23.85546875" style="372" customWidth="1"/>
    <col min="7172" max="7172" width="28.85546875" style="372" customWidth="1"/>
    <col min="7173" max="7173" width="28.140625" style="372" customWidth="1"/>
    <col min="7174" max="7174" width="13.28515625" style="372" customWidth="1"/>
    <col min="7175" max="7418" width="8.85546875" style="372"/>
    <col min="7419" max="7419" width="1.42578125" style="372" customWidth="1"/>
    <col min="7420" max="7422" width="0" style="372" hidden="1" customWidth="1"/>
    <col min="7423" max="7423" width="37.85546875" style="372" customWidth="1"/>
    <col min="7424" max="7424" width="10" style="372" customWidth="1"/>
    <col min="7425" max="7425" width="9.42578125" style="372" customWidth="1"/>
    <col min="7426" max="7426" width="11.42578125" style="372" customWidth="1"/>
    <col min="7427" max="7427" width="23.85546875" style="372" customWidth="1"/>
    <col min="7428" max="7428" width="28.85546875" style="372" customWidth="1"/>
    <col min="7429" max="7429" width="28.140625" style="372" customWidth="1"/>
    <col min="7430" max="7430" width="13.28515625" style="372" customWidth="1"/>
    <col min="7431" max="7674" width="8.85546875" style="372"/>
    <col min="7675" max="7675" width="1.42578125" style="372" customWidth="1"/>
    <col min="7676" max="7678" width="0" style="372" hidden="1" customWidth="1"/>
    <col min="7679" max="7679" width="37.85546875" style="372" customWidth="1"/>
    <col min="7680" max="7680" width="10" style="372" customWidth="1"/>
    <col min="7681" max="7681" width="9.42578125" style="372" customWidth="1"/>
    <col min="7682" max="7682" width="11.42578125" style="372" customWidth="1"/>
    <col min="7683" max="7683" width="23.85546875" style="372" customWidth="1"/>
    <col min="7684" max="7684" width="28.85546875" style="372" customWidth="1"/>
    <col min="7685" max="7685" width="28.140625" style="372" customWidth="1"/>
    <col min="7686" max="7686" width="13.28515625" style="372" customWidth="1"/>
    <col min="7687" max="7930" width="8.85546875" style="372"/>
    <col min="7931" max="7931" width="1.42578125" style="372" customWidth="1"/>
    <col min="7932" max="7934" width="0" style="372" hidden="1" customWidth="1"/>
    <col min="7935" max="7935" width="37.85546875" style="372" customWidth="1"/>
    <col min="7936" max="7936" width="10" style="372" customWidth="1"/>
    <col min="7937" max="7937" width="9.42578125" style="372" customWidth="1"/>
    <col min="7938" max="7938" width="11.42578125" style="372" customWidth="1"/>
    <col min="7939" max="7939" width="23.85546875" style="372" customWidth="1"/>
    <col min="7940" max="7940" width="28.85546875" style="372" customWidth="1"/>
    <col min="7941" max="7941" width="28.140625" style="372" customWidth="1"/>
    <col min="7942" max="7942" width="13.28515625" style="372" customWidth="1"/>
    <col min="7943" max="8186" width="8.85546875" style="372"/>
    <col min="8187" max="8187" width="1.42578125" style="372" customWidth="1"/>
    <col min="8188" max="8190" width="0" style="372" hidden="1" customWidth="1"/>
    <col min="8191" max="8191" width="37.85546875" style="372" customWidth="1"/>
    <col min="8192" max="8192" width="10" style="372" customWidth="1"/>
    <col min="8193" max="8193" width="9.42578125" style="372" customWidth="1"/>
    <col min="8194" max="8194" width="11.42578125" style="372" customWidth="1"/>
    <col min="8195" max="8195" width="23.85546875" style="372" customWidth="1"/>
    <col min="8196" max="8196" width="28.85546875" style="372" customWidth="1"/>
    <col min="8197" max="8197" width="28.140625" style="372" customWidth="1"/>
    <col min="8198" max="8198" width="13.28515625" style="372" customWidth="1"/>
    <col min="8199" max="8442" width="8.85546875" style="372"/>
    <col min="8443" max="8443" width="1.42578125" style="372" customWidth="1"/>
    <col min="8444" max="8446" width="0" style="372" hidden="1" customWidth="1"/>
    <col min="8447" max="8447" width="37.85546875" style="372" customWidth="1"/>
    <col min="8448" max="8448" width="10" style="372" customWidth="1"/>
    <col min="8449" max="8449" width="9.42578125" style="372" customWidth="1"/>
    <col min="8450" max="8450" width="11.42578125" style="372" customWidth="1"/>
    <col min="8451" max="8451" width="23.85546875" style="372" customWidth="1"/>
    <col min="8452" max="8452" width="28.85546875" style="372" customWidth="1"/>
    <col min="8453" max="8453" width="28.140625" style="372" customWidth="1"/>
    <col min="8454" max="8454" width="13.28515625" style="372" customWidth="1"/>
    <col min="8455" max="8698" width="8.85546875" style="372"/>
    <col min="8699" max="8699" width="1.42578125" style="372" customWidth="1"/>
    <col min="8700" max="8702" width="0" style="372" hidden="1" customWidth="1"/>
    <col min="8703" max="8703" width="37.85546875" style="372" customWidth="1"/>
    <col min="8704" max="8704" width="10" style="372" customWidth="1"/>
    <col min="8705" max="8705" width="9.42578125" style="372" customWidth="1"/>
    <col min="8706" max="8706" width="11.42578125" style="372" customWidth="1"/>
    <col min="8707" max="8707" width="23.85546875" style="372" customWidth="1"/>
    <col min="8708" max="8708" width="28.85546875" style="372" customWidth="1"/>
    <col min="8709" max="8709" width="28.140625" style="372" customWidth="1"/>
    <col min="8710" max="8710" width="13.28515625" style="372" customWidth="1"/>
    <col min="8711" max="8954" width="8.85546875" style="372"/>
    <col min="8955" max="8955" width="1.42578125" style="372" customWidth="1"/>
    <col min="8956" max="8958" width="0" style="372" hidden="1" customWidth="1"/>
    <col min="8959" max="8959" width="37.85546875" style="372" customWidth="1"/>
    <col min="8960" max="8960" width="10" style="372" customWidth="1"/>
    <col min="8961" max="8961" width="9.42578125" style="372" customWidth="1"/>
    <col min="8962" max="8962" width="11.42578125" style="372" customWidth="1"/>
    <col min="8963" max="8963" width="23.85546875" style="372" customWidth="1"/>
    <col min="8964" max="8964" width="28.85546875" style="372" customWidth="1"/>
    <col min="8965" max="8965" width="28.140625" style="372" customWidth="1"/>
    <col min="8966" max="8966" width="13.28515625" style="372" customWidth="1"/>
    <col min="8967" max="9210" width="8.85546875" style="372"/>
    <col min="9211" max="9211" width="1.42578125" style="372" customWidth="1"/>
    <col min="9212" max="9214" width="0" style="372" hidden="1" customWidth="1"/>
    <col min="9215" max="9215" width="37.85546875" style="372" customWidth="1"/>
    <col min="9216" max="9216" width="10" style="372" customWidth="1"/>
    <col min="9217" max="9217" width="9.42578125" style="372" customWidth="1"/>
    <col min="9218" max="9218" width="11.42578125" style="372" customWidth="1"/>
    <col min="9219" max="9219" width="23.85546875" style="372" customWidth="1"/>
    <col min="9220" max="9220" width="28.85546875" style="372" customWidth="1"/>
    <col min="9221" max="9221" width="28.140625" style="372" customWidth="1"/>
    <col min="9222" max="9222" width="13.28515625" style="372" customWidth="1"/>
    <col min="9223" max="9466" width="8.85546875" style="372"/>
    <col min="9467" max="9467" width="1.42578125" style="372" customWidth="1"/>
    <col min="9468" max="9470" width="0" style="372" hidden="1" customWidth="1"/>
    <col min="9471" max="9471" width="37.85546875" style="372" customWidth="1"/>
    <col min="9472" max="9472" width="10" style="372" customWidth="1"/>
    <col min="9473" max="9473" width="9.42578125" style="372" customWidth="1"/>
    <col min="9474" max="9474" width="11.42578125" style="372" customWidth="1"/>
    <col min="9475" max="9475" width="23.85546875" style="372" customWidth="1"/>
    <col min="9476" max="9476" width="28.85546875" style="372" customWidth="1"/>
    <col min="9477" max="9477" width="28.140625" style="372" customWidth="1"/>
    <col min="9478" max="9478" width="13.28515625" style="372" customWidth="1"/>
    <col min="9479" max="9722" width="8.85546875" style="372"/>
    <col min="9723" max="9723" width="1.42578125" style="372" customWidth="1"/>
    <col min="9724" max="9726" width="0" style="372" hidden="1" customWidth="1"/>
    <col min="9727" max="9727" width="37.85546875" style="372" customWidth="1"/>
    <col min="9728" max="9728" width="10" style="372" customWidth="1"/>
    <col min="9729" max="9729" width="9.42578125" style="372" customWidth="1"/>
    <col min="9730" max="9730" width="11.42578125" style="372" customWidth="1"/>
    <col min="9731" max="9731" width="23.85546875" style="372" customWidth="1"/>
    <col min="9732" max="9732" width="28.85546875" style="372" customWidth="1"/>
    <col min="9733" max="9733" width="28.140625" style="372" customWidth="1"/>
    <col min="9734" max="9734" width="13.28515625" style="372" customWidth="1"/>
    <col min="9735" max="9978" width="8.85546875" style="372"/>
    <col min="9979" max="9979" width="1.42578125" style="372" customWidth="1"/>
    <col min="9980" max="9982" width="0" style="372" hidden="1" customWidth="1"/>
    <col min="9983" max="9983" width="37.85546875" style="372" customWidth="1"/>
    <col min="9984" max="9984" width="10" style="372" customWidth="1"/>
    <col min="9985" max="9985" width="9.42578125" style="372" customWidth="1"/>
    <col min="9986" max="9986" width="11.42578125" style="372" customWidth="1"/>
    <col min="9987" max="9987" width="23.85546875" style="372" customWidth="1"/>
    <col min="9988" max="9988" width="28.85546875" style="372" customWidth="1"/>
    <col min="9989" max="9989" width="28.140625" style="372" customWidth="1"/>
    <col min="9990" max="9990" width="13.28515625" style="372" customWidth="1"/>
    <col min="9991" max="10234" width="8.85546875" style="372"/>
    <col min="10235" max="10235" width="1.42578125" style="372" customWidth="1"/>
    <col min="10236" max="10238" width="0" style="372" hidden="1" customWidth="1"/>
    <col min="10239" max="10239" width="37.85546875" style="372" customWidth="1"/>
    <col min="10240" max="10240" width="10" style="372" customWidth="1"/>
    <col min="10241" max="10241" width="9.42578125" style="372" customWidth="1"/>
    <col min="10242" max="10242" width="11.42578125" style="372" customWidth="1"/>
    <col min="10243" max="10243" width="23.85546875" style="372" customWidth="1"/>
    <col min="10244" max="10244" width="28.85546875" style="372" customWidth="1"/>
    <col min="10245" max="10245" width="28.140625" style="372" customWidth="1"/>
    <col min="10246" max="10246" width="13.28515625" style="372" customWidth="1"/>
    <col min="10247" max="10490" width="8.85546875" style="372"/>
    <col min="10491" max="10491" width="1.42578125" style="372" customWidth="1"/>
    <col min="10492" max="10494" width="0" style="372" hidden="1" customWidth="1"/>
    <col min="10495" max="10495" width="37.85546875" style="372" customWidth="1"/>
    <col min="10496" max="10496" width="10" style="372" customWidth="1"/>
    <col min="10497" max="10497" width="9.42578125" style="372" customWidth="1"/>
    <col min="10498" max="10498" width="11.42578125" style="372" customWidth="1"/>
    <col min="10499" max="10499" width="23.85546875" style="372" customWidth="1"/>
    <col min="10500" max="10500" width="28.85546875" style="372" customWidth="1"/>
    <col min="10501" max="10501" width="28.140625" style="372" customWidth="1"/>
    <col min="10502" max="10502" width="13.28515625" style="372" customWidth="1"/>
    <col min="10503" max="10746" width="8.85546875" style="372"/>
    <col min="10747" max="10747" width="1.42578125" style="372" customWidth="1"/>
    <col min="10748" max="10750" width="0" style="372" hidden="1" customWidth="1"/>
    <col min="10751" max="10751" width="37.85546875" style="372" customWidth="1"/>
    <col min="10752" max="10752" width="10" style="372" customWidth="1"/>
    <col min="10753" max="10753" width="9.42578125" style="372" customWidth="1"/>
    <col min="10754" max="10754" width="11.42578125" style="372" customWidth="1"/>
    <col min="10755" max="10755" width="23.85546875" style="372" customWidth="1"/>
    <col min="10756" max="10756" width="28.85546875" style="372" customWidth="1"/>
    <col min="10757" max="10757" width="28.140625" style="372" customWidth="1"/>
    <col min="10758" max="10758" width="13.28515625" style="372" customWidth="1"/>
    <col min="10759" max="11002" width="8.85546875" style="372"/>
    <col min="11003" max="11003" width="1.42578125" style="372" customWidth="1"/>
    <col min="11004" max="11006" width="0" style="372" hidden="1" customWidth="1"/>
    <col min="11007" max="11007" width="37.85546875" style="372" customWidth="1"/>
    <col min="11008" max="11008" width="10" style="372" customWidth="1"/>
    <col min="11009" max="11009" width="9.42578125" style="372" customWidth="1"/>
    <col min="11010" max="11010" width="11.42578125" style="372" customWidth="1"/>
    <col min="11011" max="11011" width="23.85546875" style="372" customWidth="1"/>
    <col min="11012" max="11012" width="28.85546875" style="372" customWidth="1"/>
    <col min="11013" max="11013" width="28.140625" style="372" customWidth="1"/>
    <col min="11014" max="11014" width="13.28515625" style="372" customWidth="1"/>
    <col min="11015" max="11258" width="8.85546875" style="372"/>
    <col min="11259" max="11259" width="1.42578125" style="372" customWidth="1"/>
    <col min="11260" max="11262" width="0" style="372" hidden="1" customWidth="1"/>
    <col min="11263" max="11263" width="37.85546875" style="372" customWidth="1"/>
    <col min="11264" max="11264" width="10" style="372" customWidth="1"/>
    <col min="11265" max="11265" width="9.42578125" style="372" customWidth="1"/>
    <col min="11266" max="11266" width="11.42578125" style="372" customWidth="1"/>
    <col min="11267" max="11267" width="23.85546875" style="372" customWidth="1"/>
    <col min="11268" max="11268" width="28.85546875" style="372" customWidth="1"/>
    <col min="11269" max="11269" width="28.140625" style="372" customWidth="1"/>
    <col min="11270" max="11270" width="13.28515625" style="372" customWidth="1"/>
    <col min="11271" max="11514" width="8.85546875" style="372"/>
    <col min="11515" max="11515" width="1.42578125" style="372" customWidth="1"/>
    <col min="11516" max="11518" width="0" style="372" hidden="1" customWidth="1"/>
    <col min="11519" max="11519" width="37.85546875" style="372" customWidth="1"/>
    <col min="11520" max="11520" width="10" style="372" customWidth="1"/>
    <col min="11521" max="11521" width="9.42578125" style="372" customWidth="1"/>
    <col min="11522" max="11522" width="11.42578125" style="372" customWidth="1"/>
    <col min="11523" max="11523" width="23.85546875" style="372" customWidth="1"/>
    <col min="11524" max="11524" width="28.85546875" style="372" customWidth="1"/>
    <col min="11525" max="11525" width="28.140625" style="372" customWidth="1"/>
    <col min="11526" max="11526" width="13.28515625" style="372" customWidth="1"/>
    <col min="11527" max="11770" width="8.85546875" style="372"/>
    <col min="11771" max="11771" width="1.42578125" style="372" customWidth="1"/>
    <col min="11772" max="11774" width="0" style="372" hidden="1" customWidth="1"/>
    <col min="11775" max="11775" width="37.85546875" style="372" customWidth="1"/>
    <col min="11776" max="11776" width="10" style="372" customWidth="1"/>
    <col min="11777" max="11777" width="9.42578125" style="372" customWidth="1"/>
    <col min="11778" max="11778" width="11.42578125" style="372" customWidth="1"/>
    <col min="11779" max="11779" width="23.85546875" style="372" customWidth="1"/>
    <col min="11780" max="11780" width="28.85546875" style="372" customWidth="1"/>
    <col min="11781" max="11781" width="28.140625" style="372" customWidth="1"/>
    <col min="11782" max="11782" width="13.28515625" style="372" customWidth="1"/>
    <col min="11783" max="12026" width="8.85546875" style="372"/>
    <col min="12027" max="12027" width="1.42578125" style="372" customWidth="1"/>
    <col min="12028" max="12030" width="0" style="372" hidden="1" customWidth="1"/>
    <col min="12031" max="12031" width="37.85546875" style="372" customWidth="1"/>
    <col min="12032" max="12032" width="10" style="372" customWidth="1"/>
    <col min="12033" max="12033" width="9.42578125" style="372" customWidth="1"/>
    <col min="12034" max="12034" width="11.42578125" style="372" customWidth="1"/>
    <col min="12035" max="12035" width="23.85546875" style="372" customWidth="1"/>
    <col min="12036" max="12036" width="28.85546875" style="372" customWidth="1"/>
    <col min="12037" max="12037" width="28.140625" style="372" customWidth="1"/>
    <col min="12038" max="12038" width="13.28515625" style="372" customWidth="1"/>
    <col min="12039" max="12282" width="8.85546875" style="372"/>
    <col min="12283" max="12283" width="1.42578125" style="372" customWidth="1"/>
    <col min="12284" max="12286" width="0" style="372" hidden="1" customWidth="1"/>
    <col min="12287" max="12287" width="37.85546875" style="372" customWidth="1"/>
    <col min="12288" max="12288" width="10" style="372" customWidth="1"/>
    <col min="12289" max="12289" width="9.42578125" style="372" customWidth="1"/>
    <col min="12290" max="12290" width="11.42578125" style="372" customWidth="1"/>
    <col min="12291" max="12291" width="23.85546875" style="372" customWidth="1"/>
    <col min="12292" max="12292" width="28.85546875" style="372" customWidth="1"/>
    <col min="12293" max="12293" width="28.140625" style="372" customWidth="1"/>
    <col min="12294" max="12294" width="13.28515625" style="372" customWidth="1"/>
    <col min="12295" max="12538" width="8.85546875" style="372"/>
    <col min="12539" max="12539" width="1.42578125" style="372" customWidth="1"/>
    <col min="12540" max="12542" width="0" style="372" hidden="1" customWidth="1"/>
    <col min="12543" max="12543" width="37.85546875" style="372" customWidth="1"/>
    <col min="12544" max="12544" width="10" style="372" customWidth="1"/>
    <col min="12545" max="12545" width="9.42578125" style="372" customWidth="1"/>
    <col min="12546" max="12546" width="11.42578125" style="372" customWidth="1"/>
    <col min="12547" max="12547" width="23.85546875" style="372" customWidth="1"/>
    <col min="12548" max="12548" width="28.85546875" style="372" customWidth="1"/>
    <col min="12549" max="12549" width="28.140625" style="372" customWidth="1"/>
    <col min="12550" max="12550" width="13.28515625" style="372" customWidth="1"/>
    <col min="12551" max="12794" width="8.85546875" style="372"/>
    <col min="12795" max="12795" width="1.42578125" style="372" customWidth="1"/>
    <col min="12796" max="12798" width="0" style="372" hidden="1" customWidth="1"/>
    <col min="12799" max="12799" width="37.85546875" style="372" customWidth="1"/>
    <col min="12800" max="12800" width="10" style="372" customWidth="1"/>
    <col min="12801" max="12801" width="9.42578125" style="372" customWidth="1"/>
    <col min="12802" max="12802" width="11.42578125" style="372" customWidth="1"/>
    <col min="12803" max="12803" width="23.85546875" style="372" customWidth="1"/>
    <col min="12804" max="12804" width="28.85546875" style="372" customWidth="1"/>
    <col min="12805" max="12805" width="28.140625" style="372" customWidth="1"/>
    <col min="12806" max="12806" width="13.28515625" style="372" customWidth="1"/>
    <col min="12807" max="13050" width="8.85546875" style="372"/>
    <col min="13051" max="13051" width="1.42578125" style="372" customWidth="1"/>
    <col min="13052" max="13054" width="0" style="372" hidden="1" customWidth="1"/>
    <col min="13055" max="13055" width="37.85546875" style="372" customWidth="1"/>
    <col min="13056" max="13056" width="10" style="372" customWidth="1"/>
    <col min="13057" max="13057" width="9.42578125" style="372" customWidth="1"/>
    <col min="13058" max="13058" width="11.42578125" style="372" customWidth="1"/>
    <col min="13059" max="13059" width="23.85546875" style="372" customWidth="1"/>
    <col min="13060" max="13060" width="28.85546875" style="372" customWidth="1"/>
    <col min="13061" max="13061" width="28.140625" style="372" customWidth="1"/>
    <col min="13062" max="13062" width="13.28515625" style="372" customWidth="1"/>
    <col min="13063" max="13306" width="8.85546875" style="372"/>
    <col min="13307" max="13307" width="1.42578125" style="372" customWidth="1"/>
    <col min="13308" max="13310" width="0" style="372" hidden="1" customWidth="1"/>
    <col min="13311" max="13311" width="37.85546875" style="372" customWidth="1"/>
    <col min="13312" max="13312" width="10" style="372" customWidth="1"/>
    <col min="13313" max="13313" width="9.42578125" style="372" customWidth="1"/>
    <col min="13314" max="13314" width="11.42578125" style="372" customWidth="1"/>
    <col min="13315" max="13315" width="23.85546875" style="372" customWidth="1"/>
    <col min="13316" max="13316" width="28.85546875" style="372" customWidth="1"/>
    <col min="13317" max="13317" width="28.140625" style="372" customWidth="1"/>
    <col min="13318" max="13318" width="13.28515625" style="372" customWidth="1"/>
    <col min="13319" max="13562" width="8.85546875" style="372"/>
    <col min="13563" max="13563" width="1.42578125" style="372" customWidth="1"/>
    <col min="13564" max="13566" width="0" style="372" hidden="1" customWidth="1"/>
    <col min="13567" max="13567" width="37.85546875" style="372" customWidth="1"/>
    <col min="13568" max="13568" width="10" style="372" customWidth="1"/>
    <col min="13569" max="13569" width="9.42578125" style="372" customWidth="1"/>
    <col min="13570" max="13570" width="11.42578125" style="372" customWidth="1"/>
    <col min="13571" max="13571" width="23.85546875" style="372" customWidth="1"/>
    <col min="13572" max="13572" width="28.85546875" style="372" customWidth="1"/>
    <col min="13573" max="13573" width="28.140625" style="372" customWidth="1"/>
    <col min="13574" max="13574" width="13.28515625" style="372" customWidth="1"/>
    <col min="13575" max="13818" width="8.85546875" style="372"/>
    <col min="13819" max="13819" width="1.42578125" style="372" customWidth="1"/>
    <col min="13820" max="13822" width="0" style="372" hidden="1" customWidth="1"/>
    <col min="13823" max="13823" width="37.85546875" style="372" customWidth="1"/>
    <col min="13824" max="13824" width="10" style="372" customWidth="1"/>
    <col min="13825" max="13825" width="9.42578125" style="372" customWidth="1"/>
    <col min="13826" max="13826" width="11.42578125" style="372" customWidth="1"/>
    <col min="13827" max="13827" width="23.85546875" style="372" customWidth="1"/>
    <col min="13828" max="13828" width="28.85546875" style="372" customWidth="1"/>
    <col min="13829" max="13829" width="28.140625" style="372" customWidth="1"/>
    <col min="13830" max="13830" width="13.28515625" style="372" customWidth="1"/>
    <col min="13831" max="14074" width="8.85546875" style="372"/>
    <col min="14075" max="14075" width="1.42578125" style="372" customWidth="1"/>
    <col min="14076" max="14078" width="0" style="372" hidden="1" customWidth="1"/>
    <col min="14079" max="14079" width="37.85546875" style="372" customWidth="1"/>
    <col min="14080" max="14080" width="10" style="372" customWidth="1"/>
    <col min="14081" max="14081" width="9.42578125" style="372" customWidth="1"/>
    <col min="14082" max="14082" width="11.42578125" style="372" customWidth="1"/>
    <col min="14083" max="14083" width="23.85546875" style="372" customWidth="1"/>
    <col min="14084" max="14084" width="28.85546875" style="372" customWidth="1"/>
    <col min="14085" max="14085" width="28.140625" style="372" customWidth="1"/>
    <col min="14086" max="14086" width="13.28515625" style="372" customWidth="1"/>
    <col min="14087" max="14330" width="8.85546875" style="372"/>
    <col min="14331" max="14331" width="1.42578125" style="372" customWidth="1"/>
    <col min="14332" max="14334" width="0" style="372" hidden="1" customWidth="1"/>
    <col min="14335" max="14335" width="37.85546875" style="372" customWidth="1"/>
    <col min="14336" max="14336" width="10" style="372" customWidth="1"/>
    <col min="14337" max="14337" width="9.42578125" style="372" customWidth="1"/>
    <col min="14338" max="14338" width="11.42578125" style="372" customWidth="1"/>
    <col min="14339" max="14339" width="23.85546875" style="372" customWidth="1"/>
    <col min="14340" max="14340" width="28.85546875" style="372" customWidth="1"/>
    <col min="14341" max="14341" width="28.140625" style="372" customWidth="1"/>
    <col min="14342" max="14342" width="13.28515625" style="372" customWidth="1"/>
    <col min="14343" max="14586" width="8.85546875" style="372"/>
    <col min="14587" max="14587" width="1.42578125" style="372" customWidth="1"/>
    <col min="14588" max="14590" width="0" style="372" hidden="1" customWidth="1"/>
    <col min="14591" max="14591" width="37.85546875" style="372" customWidth="1"/>
    <col min="14592" max="14592" width="10" style="372" customWidth="1"/>
    <col min="14593" max="14593" width="9.42578125" style="372" customWidth="1"/>
    <col min="14594" max="14594" width="11.42578125" style="372" customWidth="1"/>
    <col min="14595" max="14595" width="23.85546875" style="372" customWidth="1"/>
    <col min="14596" max="14596" width="28.85546875" style="372" customWidth="1"/>
    <col min="14597" max="14597" width="28.140625" style="372" customWidth="1"/>
    <col min="14598" max="14598" width="13.28515625" style="372" customWidth="1"/>
    <col min="14599" max="14842" width="8.85546875" style="372"/>
    <col min="14843" max="14843" width="1.42578125" style="372" customWidth="1"/>
    <col min="14844" max="14846" width="0" style="372" hidden="1" customWidth="1"/>
    <col min="14847" max="14847" width="37.85546875" style="372" customWidth="1"/>
    <col min="14848" max="14848" width="10" style="372" customWidth="1"/>
    <col min="14849" max="14849" width="9.42578125" style="372" customWidth="1"/>
    <col min="14850" max="14850" width="11.42578125" style="372" customWidth="1"/>
    <col min="14851" max="14851" width="23.85546875" style="372" customWidth="1"/>
    <col min="14852" max="14852" width="28.85546875" style="372" customWidth="1"/>
    <col min="14853" max="14853" width="28.140625" style="372" customWidth="1"/>
    <col min="14854" max="14854" width="13.28515625" style="372" customWidth="1"/>
    <col min="14855" max="15098" width="8.85546875" style="372"/>
    <col min="15099" max="15099" width="1.42578125" style="372" customWidth="1"/>
    <col min="15100" max="15102" width="0" style="372" hidden="1" customWidth="1"/>
    <col min="15103" max="15103" width="37.85546875" style="372" customWidth="1"/>
    <col min="15104" max="15104" width="10" style="372" customWidth="1"/>
    <col min="15105" max="15105" width="9.42578125" style="372" customWidth="1"/>
    <col min="15106" max="15106" width="11.42578125" style="372" customWidth="1"/>
    <col min="15107" max="15107" width="23.85546875" style="372" customWidth="1"/>
    <col min="15108" max="15108" width="28.85546875" style="372" customWidth="1"/>
    <col min="15109" max="15109" width="28.140625" style="372" customWidth="1"/>
    <col min="15110" max="15110" width="13.28515625" style="372" customWidth="1"/>
    <col min="15111" max="15354" width="8.85546875" style="372"/>
    <col min="15355" max="15355" width="1.42578125" style="372" customWidth="1"/>
    <col min="15356" max="15358" width="0" style="372" hidden="1" customWidth="1"/>
    <col min="15359" max="15359" width="37.85546875" style="372" customWidth="1"/>
    <col min="15360" max="15360" width="10" style="372" customWidth="1"/>
    <col min="15361" max="15361" width="9.42578125" style="372" customWidth="1"/>
    <col min="15362" max="15362" width="11.42578125" style="372" customWidth="1"/>
    <col min="15363" max="15363" width="23.85546875" style="372" customWidth="1"/>
    <col min="15364" max="15364" width="28.85546875" style="372" customWidth="1"/>
    <col min="15365" max="15365" width="28.140625" style="372" customWidth="1"/>
    <col min="15366" max="15366" width="13.28515625" style="372" customWidth="1"/>
    <col min="15367" max="15610" width="8.85546875" style="372"/>
    <col min="15611" max="15611" width="1.42578125" style="372" customWidth="1"/>
    <col min="15612" max="15614" width="0" style="372" hidden="1" customWidth="1"/>
    <col min="15615" max="15615" width="37.85546875" style="372" customWidth="1"/>
    <col min="15616" max="15616" width="10" style="372" customWidth="1"/>
    <col min="15617" max="15617" width="9.42578125" style="372" customWidth="1"/>
    <col min="15618" max="15618" width="11.42578125" style="372" customWidth="1"/>
    <col min="15619" max="15619" width="23.85546875" style="372" customWidth="1"/>
    <col min="15620" max="15620" width="28.85546875" style="372" customWidth="1"/>
    <col min="15621" max="15621" width="28.140625" style="372" customWidth="1"/>
    <col min="15622" max="15622" width="13.28515625" style="372" customWidth="1"/>
    <col min="15623" max="15866" width="8.85546875" style="372"/>
    <col min="15867" max="15867" width="1.42578125" style="372" customWidth="1"/>
    <col min="15868" max="15870" width="0" style="372" hidden="1" customWidth="1"/>
    <col min="15871" max="15871" width="37.85546875" style="372" customWidth="1"/>
    <col min="15872" max="15872" width="10" style="372" customWidth="1"/>
    <col min="15873" max="15873" width="9.42578125" style="372" customWidth="1"/>
    <col min="15874" max="15874" width="11.42578125" style="372" customWidth="1"/>
    <col min="15875" max="15875" width="23.85546875" style="372" customWidth="1"/>
    <col min="15876" max="15876" width="28.85546875" style="372" customWidth="1"/>
    <col min="15877" max="15877" width="28.140625" style="372" customWidth="1"/>
    <col min="15878" max="15878" width="13.28515625" style="372" customWidth="1"/>
    <col min="15879" max="16122" width="8.85546875" style="372"/>
    <col min="16123" max="16123" width="1.42578125" style="372" customWidth="1"/>
    <col min="16124" max="16126" width="0" style="372" hidden="1" customWidth="1"/>
    <col min="16127" max="16127" width="37.85546875" style="372" customWidth="1"/>
    <col min="16128" max="16128" width="10" style="372" customWidth="1"/>
    <col min="16129" max="16129" width="9.42578125" style="372" customWidth="1"/>
    <col min="16130" max="16130" width="11.42578125" style="372" customWidth="1"/>
    <col min="16131" max="16131" width="23.85546875" style="372" customWidth="1"/>
    <col min="16132" max="16132" width="28.85546875" style="372" customWidth="1"/>
    <col min="16133" max="16133" width="28.140625" style="372" customWidth="1"/>
    <col min="16134" max="16134" width="13.28515625" style="372" customWidth="1"/>
    <col min="16135" max="16384" width="8.85546875" style="372"/>
  </cols>
  <sheetData>
    <row r="1" spans="1:10" s="364" customFormat="1" ht="25.5" customHeight="1" x14ac:dyDescent="0.2">
      <c r="A1" s="363"/>
      <c r="B1" s="663" t="s">
        <v>274</v>
      </c>
      <c r="C1" s="664"/>
      <c r="D1" s="664"/>
      <c r="E1" s="664"/>
      <c r="F1" s="665"/>
    </row>
    <row r="2" spans="1:10" s="364" customFormat="1" ht="132.75" customHeight="1" x14ac:dyDescent="0.2">
      <c r="A2" s="365"/>
      <c r="B2" s="660" t="s">
        <v>558</v>
      </c>
      <c r="C2" s="661"/>
      <c r="D2" s="661"/>
      <c r="E2" s="661"/>
      <c r="F2" s="662"/>
    </row>
    <row r="3" spans="1:10" s="367" customFormat="1" ht="53.25" customHeight="1" x14ac:dyDescent="0.2">
      <c r="A3" s="366"/>
      <c r="B3" s="668" t="s">
        <v>262</v>
      </c>
      <c r="C3" s="668" t="s">
        <v>263</v>
      </c>
      <c r="D3" s="666" t="s">
        <v>546</v>
      </c>
      <c r="E3" s="667"/>
      <c r="F3" s="668" t="s">
        <v>264</v>
      </c>
    </row>
    <row r="4" spans="1:10" s="367" customFormat="1" ht="57.75" customHeight="1" x14ac:dyDescent="0.2">
      <c r="A4" s="375"/>
      <c r="B4" s="669"/>
      <c r="C4" s="669"/>
      <c r="D4" s="377" t="s">
        <v>544</v>
      </c>
      <c r="E4" s="377" t="s">
        <v>545</v>
      </c>
      <c r="F4" s="669"/>
    </row>
    <row r="5" spans="1:10" s="367" customFormat="1" ht="13.5" customHeight="1" x14ac:dyDescent="0.2">
      <c r="A5" s="375"/>
      <c r="B5" s="416"/>
      <c r="C5" s="416"/>
      <c r="D5" s="417"/>
      <c r="E5" s="418"/>
      <c r="F5" s="416"/>
    </row>
    <row r="6" spans="1:10" s="367" customFormat="1" ht="13.5" customHeight="1" x14ac:dyDescent="0.2">
      <c r="A6" s="375"/>
      <c r="B6" s="416"/>
      <c r="C6" s="416"/>
      <c r="D6" s="417"/>
      <c r="E6" s="418"/>
      <c r="F6" s="416"/>
    </row>
    <row r="7" spans="1:10" s="367" customFormat="1" ht="13.5" customHeight="1" x14ac:dyDescent="0.2">
      <c r="A7" s="375"/>
      <c r="B7" s="416"/>
      <c r="C7" s="416"/>
      <c r="D7" s="417"/>
      <c r="E7" s="418"/>
      <c r="F7" s="416"/>
    </row>
    <row r="8" spans="1:10" s="367" customFormat="1" ht="16.5" customHeight="1" x14ac:dyDescent="0.2">
      <c r="A8" s="362">
        <v>0</v>
      </c>
      <c r="B8" s="368" t="str">
        <f>IF($C8="","",VLOOKUP($C8,Sheet2!$B$2:$D$144,3,0))</f>
        <v/>
      </c>
      <c r="C8" s="369" t="str">
        <f>IFERROR(IF(LEFT(INDEX(Sheet2!$B$2:$B$144,MATCH(valorg4code,Sheet2!$A$2:$A$144,0)+A8,1),4)&lt;&gt;valorg4code,"",INDEX(Sheet2!$B$2:$B$144,MATCH(valorg4code,Sheet2!$A$2:$A$144,0)+A8,1)),"")</f>
        <v/>
      </c>
      <c r="D8" s="376" t="str">
        <f>IFERROR(IF($C8="","",VLOOKUP($C8,Sheet2!$B$2:$I$144,6,0)),"")</f>
        <v/>
      </c>
      <c r="E8" s="378" t="str">
        <f>IFERROR(IF($C8="","",VLOOKUP($C8,Sheet2!$B$2:$I$144,7,0)),"")</f>
        <v/>
      </c>
      <c r="F8" s="370"/>
    </row>
    <row r="9" spans="1:10" s="371" customFormat="1" ht="16.5" customHeight="1" x14ac:dyDescent="0.2">
      <c r="A9" s="362">
        <f t="shared" ref="A9:A40" si="0">+A8+1</f>
        <v>1</v>
      </c>
      <c r="B9" s="368" t="str">
        <f>IF(C9="","",VLOOKUP(C9,Sheet2!$B$2:$D$144,3,0))</f>
        <v/>
      </c>
      <c r="C9" s="369" t="str">
        <f>IFERROR(IF(LEFT(INDEX(Sheet2!$B$2:$B$144,MATCH(valorg4code,Sheet2!$A$2:$A$144,0)+A9,1),4)&lt;&gt;valorg4code,"",INDEX(Sheet2!$B$2:$B$144,MATCH(valorg4code,Sheet2!$A$2:$A$144,0)+A9,1)),"")</f>
        <v/>
      </c>
      <c r="D9" s="376" t="str">
        <f>IFERROR(IF($C9="","",VLOOKUP($C9,Sheet2!$B$2:$I$144,6,0)),"")</f>
        <v/>
      </c>
      <c r="E9" s="378" t="str">
        <f>IFERROR(IF($C9="","",VLOOKUP($C9,Sheet2!$B$2:$I$144,7,0)),"")</f>
        <v/>
      </c>
      <c r="F9" s="370"/>
      <c r="G9" s="371" t="s">
        <v>145</v>
      </c>
    </row>
    <row r="10" spans="1:10" s="371" customFormat="1" ht="16.5" customHeight="1" x14ac:dyDescent="0.2">
      <c r="A10" s="362">
        <f t="shared" si="0"/>
        <v>2</v>
      </c>
      <c r="B10" s="368" t="str">
        <f>IF(C10="","",VLOOKUP(C10,Sheet2!$B$2:$D$144,3,0))</f>
        <v/>
      </c>
      <c r="C10" s="369" t="str">
        <f>IFERROR(IF(LEFT(INDEX(Sheet2!$B$2:$B$144,MATCH(valorg4code,Sheet2!$A$2:$A$144,0)+A10,1),4)&lt;&gt;valorg4code,"",INDEX(Sheet2!$B$2:$B$144,MATCH(valorg4code,Sheet2!$A$2:$A$144,0)+A10,1)),"")</f>
        <v/>
      </c>
      <c r="D10" s="376" t="str">
        <f>IFERROR(IF($C10="","",VLOOKUP($C10,Sheet2!$B$2:$I$144,6,0)),"")</f>
        <v/>
      </c>
      <c r="E10" s="378" t="str">
        <f>IFERROR(IF($C10="","",VLOOKUP($C10,Sheet2!$B$2:$I$144,7,0)),"")</f>
        <v/>
      </c>
      <c r="F10" s="370"/>
      <c r="G10" s="371" t="s">
        <v>145</v>
      </c>
    </row>
    <row r="11" spans="1:10" s="371" customFormat="1" ht="16.5" customHeight="1" x14ac:dyDescent="0.2">
      <c r="A11" s="362">
        <f t="shared" si="0"/>
        <v>3</v>
      </c>
      <c r="B11" s="368" t="str">
        <f>IF(C11="","",VLOOKUP(C11,Sheet2!$B$2:$D$144,3,0))</f>
        <v/>
      </c>
      <c r="C11" s="369" t="str">
        <f>IFERROR(IF(LEFT(INDEX(Sheet2!$B$2:$B$144,MATCH(valorg4code,Sheet2!$A$2:$A$144,0)+A11,1),4)&lt;&gt;valorg4code,"",INDEX(Sheet2!$B$2:$B$144,MATCH(valorg4code,Sheet2!$A$2:$A$144,0)+A11,1)),"")</f>
        <v/>
      </c>
      <c r="D11" s="376" t="str">
        <f>IFERROR(IF($C11="","",VLOOKUP($C11,Sheet2!$B$2:$I$144,6,0)),"")</f>
        <v/>
      </c>
      <c r="E11" s="378" t="str">
        <f>IFERROR(IF($C11="","",VLOOKUP($C11,Sheet2!$B$2:$I$144,7,0)),"")</f>
        <v/>
      </c>
      <c r="F11" s="370"/>
      <c r="G11" s="371" t="s">
        <v>145</v>
      </c>
    </row>
    <row r="12" spans="1:10" s="371" customFormat="1" ht="16.5" customHeight="1" x14ac:dyDescent="0.2">
      <c r="A12" s="362">
        <f t="shared" si="0"/>
        <v>4</v>
      </c>
      <c r="B12" s="368" t="str">
        <f>IF(C12="","",VLOOKUP(C12,Sheet2!$B$2:$D$144,3,0))</f>
        <v/>
      </c>
      <c r="C12" s="369" t="str">
        <f>IFERROR(IF(LEFT(INDEX(Sheet2!$B$2:$B$144,MATCH(valorg4code,Sheet2!$A$2:$A$144,0)+A12,1),4)&lt;&gt;valorg4code,"",INDEX(Sheet2!$B$2:$B$144,MATCH(valorg4code,Sheet2!$A$2:$A$144,0)+A12,1)),"")</f>
        <v/>
      </c>
      <c r="D12" s="376" t="str">
        <f>IFERROR(IF($C12="","",VLOOKUP($C12,Sheet2!$B$2:$I$144,6,0)),"")</f>
        <v/>
      </c>
      <c r="E12" s="378" t="str">
        <f>IFERROR(IF($C12="","",VLOOKUP($C12,Sheet2!$B$2:$I$144,7,0)),"")</f>
        <v/>
      </c>
      <c r="F12" s="370"/>
      <c r="J12" s="371" t="s">
        <v>145</v>
      </c>
    </row>
    <row r="13" spans="1:10" s="371" customFormat="1" ht="16.5" customHeight="1" x14ac:dyDescent="0.2">
      <c r="A13" s="362">
        <f t="shared" si="0"/>
        <v>5</v>
      </c>
      <c r="B13" s="368" t="str">
        <f>IF(C13="","",VLOOKUP(C13,Sheet2!$B$2:$D$144,3,0))</f>
        <v/>
      </c>
      <c r="C13" s="369" t="str">
        <f>IFERROR(IF(LEFT(INDEX(Sheet2!$B$2:$B$144,MATCH(valorg4code,Sheet2!$A$2:$A$144,0)+A13,1),4)&lt;&gt;valorg4code,"",INDEX(Sheet2!$B$2:$B$144,MATCH(valorg4code,Sheet2!$A$2:$A$144,0)+A13,1)),"")</f>
        <v/>
      </c>
      <c r="D13" s="376" t="str">
        <f>IFERROR(IF($C13="","",VLOOKUP($C13,Sheet2!$B$2:$I$144,6,0)),"")</f>
        <v/>
      </c>
      <c r="E13" s="378" t="str">
        <f>IFERROR(IF($C13="","",VLOOKUP($C13,Sheet2!$B$2:$I$144,7,0)),"")</f>
        <v/>
      </c>
      <c r="F13" s="370"/>
    </row>
    <row r="14" spans="1:10" s="371" customFormat="1" ht="16.5" customHeight="1" x14ac:dyDescent="0.2">
      <c r="A14" s="362">
        <f t="shared" si="0"/>
        <v>6</v>
      </c>
      <c r="B14" s="368" t="str">
        <f>IF(C14="","",VLOOKUP(C14,Sheet2!$B$2:$D$144,3,0))</f>
        <v/>
      </c>
      <c r="C14" s="369" t="str">
        <f>IFERROR(IF(LEFT(INDEX(Sheet2!$B$2:$B$144,MATCH(valorg4code,Sheet2!$A$2:$A$144,0)+A14,1),4)&lt;&gt;valorg4code,"",INDEX(Sheet2!$B$2:$B$144,MATCH(valorg4code,Sheet2!$A$2:$A$144,0)+A14,1)),"")</f>
        <v/>
      </c>
      <c r="D14" s="376" t="str">
        <f>IFERROR(IF($C14="","",VLOOKUP($C14,Sheet2!$B$2:$I$144,6,0)),"")</f>
        <v/>
      </c>
      <c r="E14" s="378" t="str">
        <f>IFERROR(IF($C14="","",VLOOKUP($C14,Sheet2!$B$2:$I$144,7,0)),"")</f>
        <v/>
      </c>
      <c r="F14" s="370"/>
    </row>
    <row r="15" spans="1:10" s="371" customFormat="1" ht="16.5" customHeight="1" x14ac:dyDescent="0.2">
      <c r="A15" s="362">
        <f t="shared" si="0"/>
        <v>7</v>
      </c>
      <c r="B15" s="368" t="str">
        <f>IF(C15="","",VLOOKUP(C15,Sheet2!$B$2:$D$144,3,0))</f>
        <v/>
      </c>
      <c r="C15" s="369" t="str">
        <f>IFERROR(IF(LEFT(INDEX(Sheet2!$B$2:$B$144,MATCH(valorg4code,Sheet2!$A$2:$A$144,0)+A15,1),4)&lt;&gt;valorg4code,"",INDEX(Sheet2!$B$2:$B$144,MATCH(valorg4code,Sheet2!$A$2:$A$144,0)+A15,1)),"")</f>
        <v/>
      </c>
      <c r="D15" s="376" t="str">
        <f>IFERROR(IF($C15="","",VLOOKUP($C15,Sheet2!$B$2:$I$144,6,0)),"")</f>
        <v/>
      </c>
      <c r="E15" s="378" t="str">
        <f>IFERROR(IF($C15="","",VLOOKUP($C15,Sheet2!$B$2:$I$144,7,0)),"")</f>
        <v/>
      </c>
      <c r="F15" s="370"/>
    </row>
    <row r="16" spans="1:10" s="371" customFormat="1" ht="16.5" customHeight="1" x14ac:dyDescent="0.2">
      <c r="A16" s="362">
        <f t="shared" si="0"/>
        <v>8</v>
      </c>
      <c r="B16" s="368" t="str">
        <f>IF(C16="","",VLOOKUP(C16,Sheet2!$B$2:$D$144,3,0))</f>
        <v/>
      </c>
      <c r="C16" s="369" t="str">
        <f>IFERROR(IF(LEFT(INDEX(Sheet2!$B$2:$B$144,MATCH(valorg4code,Sheet2!$A$2:$A$144,0)+A16,1),4)&lt;&gt;valorg4code,"",INDEX(Sheet2!$B$2:$B$144,MATCH(valorg4code,Sheet2!$A$2:$A$144,0)+A16,1)),"")</f>
        <v/>
      </c>
      <c r="D16" s="376" t="str">
        <f>IFERROR(IF($C16="","",VLOOKUP($C16,Sheet2!$B$2:$I$144,6,0)),"")</f>
        <v/>
      </c>
      <c r="E16" s="378" t="str">
        <f>IFERROR(IF($C16="","",VLOOKUP($C16,Sheet2!$B$2:$I$144,7,0)),"")</f>
        <v/>
      </c>
      <c r="F16" s="370"/>
    </row>
    <row r="17" spans="1:6" s="371" customFormat="1" ht="16.5" customHeight="1" x14ac:dyDescent="0.2">
      <c r="A17" s="362">
        <f t="shared" si="0"/>
        <v>9</v>
      </c>
      <c r="B17" s="368" t="str">
        <f>IF(C17="","",VLOOKUP(C17,Sheet2!$B$2:$D$144,3,0))</f>
        <v/>
      </c>
      <c r="C17" s="369" t="str">
        <f>IFERROR(IF(LEFT(INDEX(Sheet2!$B$2:$B$144,MATCH(valorg4code,Sheet2!$A$2:$A$144,0)+A17,1),4)&lt;&gt;valorg4code,"",INDEX(Sheet2!$B$2:$B$144,MATCH(valorg4code,Sheet2!$A$2:$A$144,0)+A17,1)),"")</f>
        <v/>
      </c>
      <c r="D17" s="376" t="str">
        <f>IFERROR(IF($C17="","",VLOOKUP($C17,Sheet2!$B$2:$I$144,6,0)),"")</f>
        <v/>
      </c>
      <c r="E17" s="378" t="str">
        <f>IFERROR(IF($C17="","",VLOOKUP($C17,Sheet2!$B$2:$I$144,7,0)),"")</f>
        <v/>
      </c>
      <c r="F17" s="370"/>
    </row>
    <row r="18" spans="1:6" s="371" customFormat="1" ht="16.5" customHeight="1" x14ac:dyDescent="0.2">
      <c r="A18" s="362">
        <f t="shared" si="0"/>
        <v>10</v>
      </c>
      <c r="B18" s="368" t="str">
        <f>IF(C18="","",VLOOKUP(C18,Sheet2!$B$2:$D$144,3,0))</f>
        <v/>
      </c>
      <c r="C18" s="369" t="str">
        <f>IFERROR(IF(LEFT(INDEX(Sheet2!$B$2:$B$144,MATCH(valorg4code,Sheet2!$A$2:$A$144,0)+A18,1),4)&lt;&gt;valorg4code,"",INDEX(Sheet2!$B$2:$B$144,MATCH(valorg4code,Sheet2!$A$2:$A$144,0)+A18,1)),"")</f>
        <v/>
      </c>
      <c r="D18" s="376" t="str">
        <f>IFERROR(IF($C18="","",VLOOKUP($C18,Sheet2!$B$2:$I$144,6,0)),"")</f>
        <v/>
      </c>
      <c r="E18" s="378" t="str">
        <f>IFERROR(IF($C18="","",VLOOKUP($C18,Sheet2!$B$2:$I$144,7,0)),"")</f>
        <v/>
      </c>
      <c r="F18" s="370"/>
    </row>
    <row r="19" spans="1:6" s="371" customFormat="1" ht="16.5" customHeight="1" x14ac:dyDescent="0.2">
      <c r="A19" s="362">
        <f t="shared" si="0"/>
        <v>11</v>
      </c>
      <c r="B19" s="368" t="str">
        <f>IF(C19="","",VLOOKUP(C19,Sheet2!$B$2:$D$144,3,0))</f>
        <v/>
      </c>
      <c r="C19" s="369" t="str">
        <f>IFERROR(IF(LEFT(INDEX(Sheet2!$B$2:$B$144,MATCH(valorg4code,Sheet2!$A$2:$A$144,0)+A19,1),4)&lt;&gt;valorg4code,"",INDEX(Sheet2!$B$2:$B$144,MATCH(valorg4code,Sheet2!$A$2:$A$144,0)+A19,1)),"")</f>
        <v/>
      </c>
      <c r="D19" s="376" t="str">
        <f>IFERROR(IF($C19="","",VLOOKUP($C19,Sheet2!$B$2:$I$144,6,0)),"")</f>
        <v/>
      </c>
      <c r="E19" s="378" t="str">
        <f>IFERROR(IF($C19="","",VLOOKUP($C19,Sheet2!$B$2:$I$144,7,0)),"")</f>
        <v/>
      </c>
      <c r="F19" s="370"/>
    </row>
    <row r="20" spans="1:6" s="371" customFormat="1" ht="16.5" customHeight="1" x14ac:dyDescent="0.2">
      <c r="A20" s="362">
        <f t="shared" si="0"/>
        <v>12</v>
      </c>
      <c r="B20" s="368" t="str">
        <f>IF(C20="","",VLOOKUP(C20,Sheet2!$B$2:$D$144,3,0))</f>
        <v/>
      </c>
      <c r="C20" s="369" t="str">
        <f>IFERROR(IF(LEFT(INDEX(Sheet2!$B$2:$B$144,MATCH(valorg4code,Sheet2!$A$2:$A$144,0)+A20,1),4)&lt;&gt;valorg4code,"",INDEX(Sheet2!$B$2:$B$144,MATCH(valorg4code,Sheet2!$A$2:$A$144,0)+A20,1)),"")</f>
        <v/>
      </c>
      <c r="D20" s="376" t="str">
        <f>IFERROR(IF($C20="","",VLOOKUP($C20,Sheet2!$B$2:$I$144,6,0)),"")</f>
        <v/>
      </c>
      <c r="E20" s="378" t="str">
        <f>IFERROR(IF($C20="","",VLOOKUP($C20,Sheet2!$B$2:$I$144,7,0)),"")</f>
        <v/>
      </c>
      <c r="F20" s="370"/>
    </row>
    <row r="21" spans="1:6" s="371" customFormat="1" ht="16.5" customHeight="1" x14ac:dyDescent="0.2">
      <c r="A21" s="362">
        <f t="shared" si="0"/>
        <v>13</v>
      </c>
      <c r="B21" s="368" t="str">
        <f>IF(C21="","",VLOOKUP(C21,Sheet2!$B$2:$D$144,3,0))</f>
        <v/>
      </c>
      <c r="C21" s="369" t="str">
        <f>IFERROR(IF(LEFT(INDEX(Sheet2!$B$2:$B$144,MATCH(valorg4code,Sheet2!$A$2:$A$144,0)+A21,1),4)&lt;&gt;valorg4code,"",INDEX(Sheet2!$B$2:$B$144,MATCH(valorg4code,Sheet2!$A$2:$A$144,0)+A21,1)),"")</f>
        <v/>
      </c>
      <c r="D21" s="376" t="str">
        <f>IFERROR(IF($C21="","",VLOOKUP($C21,Sheet2!$B$2:$I$144,6,0)),"")</f>
        <v/>
      </c>
      <c r="E21" s="378" t="str">
        <f>IFERROR(IF($C21="","",VLOOKUP($C21,Sheet2!$B$2:$I$144,7,0)),"")</f>
        <v/>
      </c>
      <c r="F21" s="370"/>
    </row>
    <row r="22" spans="1:6" s="371" customFormat="1" ht="16.5" customHeight="1" x14ac:dyDescent="0.2">
      <c r="A22" s="362">
        <f t="shared" si="0"/>
        <v>14</v>
      </c>
      <c r="B22" s="368" t="str">
        <f>IF(C22="","",VLOOKUP(C22,Sheet2!$B$2:$D$144,3,0))</f>
        <v/>
      </c>
      <c r="C22" s="369" t="str">
        <f>IFERROR(IF(LEFT(INDEX(Sheet2!$B$2:$B$144,MATCH(valorg4code,Sheet2!$A$2:$A$144,0)+A22,1),4)&lt;&gt;valorg4code,"",INDEX(Sheet2!$B$2:$B$144,MATCH(valorg4code,Sheet2!$A$2:$A$144,0)+A22,1)),"")</f>
        <v/>
      </c>
      <c r="D22" s="376" t="str">
        <f>IFERROR(IF($C22="","",VLOOKUP($C22,Sheet2!$B$2:$I$144,6,0)),"")</f>
        <v/>
      </c>
      <c r="E22" s="378" t="str">
        <f>IFERROR(IF($C22="","",VLOOKUP($C22,Sheet2!$B$2:$I$144,7,0)),"")</f>
        <v/>
      </c>
      <c r="F22" s="370"/>
    </row>
    <row r="23" spans="1:6" s="371" customFormat="1" ht="16.5" customHeight="1" x14ac:dyDescent="0.2">
      <c r="A23" s="362">
        <f t="shared" si="0"/>
        <v>15</v>
      </c>
      <c r="B23" s="368" t="str">
        <f>IF(C23="","",VLOOKUP(C23,Sheet2!$B$2:$D$144,3,0))</f>
        <v/>
      </c>
      <c r="C23" s="369" t="str">
        <f>IFERROR(IF(LEFT(INDEX(Sheet2!$B$2:$B$144,MATCH(valorg4code,Sheet2!$A$2:$A$144,0)+A23,1),4)&lt;&gt;valorg4code,"",INDEX(Sheet2!$B$2:$B$144,MATCH(valorg4code,Sheet2!$A$2:$A$144,0)+A23,1)),"")</f>
        <v/>
      </c>
      <c r="D23" s="376" t="str">
        <f>IFERROR(IF($C23="","",VLOOKUP($C23,Sheet2!$B$2:$I$144,6,0)),"")</f>
        <v/>
      </c>
      <c r="E23" s="378" t="str">
        <f>IFERROR(IF($C23="","",VLOOKUP($C23,Sheet2!$B$2:$I$144,7,0)),"")</f>
        <v/>
      </c>
      <c r="F23" s="370"/>
    </row>
    <row r="24" spans="1:6" s="371" customFormat="1" ht="16.5" customHeight="1" x14ac:dyDescent="0.2">
      <c r="A24" s="362">
        <f t="shared" si="0"/>
        <v>16</v>
      </c>
      <c r="B24" s="368" t="str">
        <f>IF(C24="","",VLOOKUP(C24,Sheet2!$B$2:$D$144,3,0))</f>
        <v/>
      </c>
      <c r="C24" s="369" t="str">
        <f>IFERROR(IF(LEFT(INDEX(Sheet2!$B$2:$B$144,MATCH(valorg4code,Sheet2!$A$2:$A$144,0)+A24,1),4)&lt;&gt;valorg4code,"",INDEX(Sheet2!$B$2:$B$144,MATCH(valorg4code,Sheet2!$A$2:$A$144,0)+A24,1)),"")</f>
        <v/>
      </c>
      <c r="D24" s="376" t="str">
        <f>IFERROR(IF($C24="","",VLOOKUP($C24,Sheet2!$B$2:$I$144,6,0)),"")</f>
        <v/>
      </c>
      <c r="E24" s="378" t="str">
        <f>IFERROR(IF($C24="","",VLOOKUP($C24,Sheet2!$B$2:$I$144,7,0)),"")</f>
        <v/>
      </c>
      <c r="F24" s="370"/>
    </row>
    <row r="25" spans="1:6" s="371" customFormat="1" ht="16.5" customHeight="1" x14ac:dyDescent="0.2">
      <c r="A25" s="362">
        <f t="shared" si="0"/>
        <v>17</v>
      </c>
      <c r="B25" s="368" t="str">
        <f>IF(C25="","",VLOOKUP(C25,Sheet2!$B$2:$D$144,3,0))</f>
        <v/>
      </c>
      <c r="C25" s="369" t="str">
        <f>IFERROR(IF(LEFT(INDEX(Sheet2!$B$2:$B$144,MATCH(valorg4code,Sheet2!$A$2:$A$144,0)+A25,1),4)&lt;&gt;valorg4code,"",INDEX(Sheet2!$B$2:$B$144,MATCH(valorg4code,Sheet2!$A$2:$A$144,0)+A25,1)),"")</f>
        <v/>
      </c>
      <c r="D25" s="376" t="str">
        <f>IFERROR(IF($C25="","",VLOOKUP($C25,Sheet2!$B$2:$I$144,6,0)),"")</f>
        <v/>
      </c>
      <c r="E25" s="378" t="str">
        <f>IFERROR(IF($C25="","",VLOOKUP($C25,Sheet2!$B$2:$I$144,7,0)),"")</f>
        <v/>
      </c>
      <c r="F25" s="370"/>
    </row>
    <row r="26" spans="1:6" s="371" customFormat="1" ht="16.5" customHeight="1" x14ac:dyDescent="0.2">
      <c r="A26" s="362">
        <f t="shared" si="0"/>
        <v>18</v>
      </c>
      <c r="B26" s="368" t="str">
        <f>IF(C26="","",VLOOKUP(C26,Sheet2!$B$2:$D$144,3,0))</f>
        <v/>
      </c>
      <c r="C26" s="369" t="str">
        <f>IFERROR(IF(LEFT(INDEX(Sheet2!$B$2:$B$144,MATCH(valorg4code,Sheet2!$A$2:$A$144,0)+A26,1),4)&lt;&gt;valorg4code,"",INDEX(Sheet2!$B$2:$B$144,MATCH(valorg4code,Sheet2!$A$2:$A$144,0)+A26,1)),"")</f>
        <v/>
      </c>
      <c r="D26" s="376" t="str">
        <f>IFERROR(IF($C26="","",VLOOKUP($C26,Sheet2!$B$2:$I$144,6,0)),"")</f>
        <v/>
      </c>
      <c r="E26" s="378" t="str">
        <f>IFERROR(IF($C26="","",VLOOKUP($C26,Sheet2!$B$2:$I$144,7,0)),"")</f>
        <v/>
      </c>
      <c r="F26" s="370"/>
    </row>
    <row r="27" spans="1:6" s="371" customFormat="1" ht="16.5" customHeight="1" x14ac:dyDescent="0.2">
      <c r="A27" s="362">
        <f t="shared" si="0"/>
        <v>19</v>
      </c>
      <c r="B27" s="368" t="str">
        <f>IF(C27="","",VLOOKUP(C27,Sheet2!$B$2:$D$144,3,0))</f>
        <v/>
      </c>
      <c r="C27" s="369" t="str">
        <f>IFERROR(IF(LEFT(INDEX(Sheet2!$B$2:$B$144,MATCH(valorg4code,Sheet2!$A$2:$A$144,0)+A27,1),4)&lt;&gt;valorg4code,"",INDEX(Sheet2!$B$2:$B$144,MATCH(valorg4code,Sheet2!$A$2:$A$144,0)+A27,1)),"")</f>
        <v/>
      </c>
      <c r="D27" s="376" t="str">
        <f>IFERROR(IF($C27="","",VLOOKUP($C27,Sheet2!$B$2:$I$144,6,0)),"")</f>
        <v/>
      </c>
      <c r="E27" s="378" t="str">
        <f>IFERROR(IF($C27="","",VLOOKUP($C27,Sheet2!$B$2:$I$144,7,0)),"")</f>
        <v/>
      </c>
      <c r="F27" s="370"/>
    </row>
    <row r="28" spans="1:6" s="371" customFormat="1" ht="16.5" customHeight="1" x14ac:dyDescent="0.2">
      <c r="A28" s="362">
        <f t="shared" si="0"/>
        <v>20</v>
      </c>
      <c r="B28" s="368" t="str">
        <f>IF(C28="","",VLOOKUP(C28,Sheet2!$B$2:$D$144,3,0))</f>
        <v/>
      </c>
      <c r="C28" s="369" t="str">
        <f>IFERROR(IF(LEFT(INDEX(Sheet2!$B$2:$B$144,MATCH(valorg4code,Sheet2!$A$2:$A$144,0)+A28,1),4)&lt;&gt;valorg4code,"",INDEX(Sheet2!$B$2:$B$144,MATCH(valorg4code,Sheet2!$A$2:$A$144,0)+A28,1)),"")</f>
        <v/>
      </c>
      <c r="D28" s="376" t="str">
        <f>IFERROR(IF($C28="","",VLOOKUP($C28,Sheet2!$B$2:$I$144,6,0)),"")</f>
        <v/>
      </c>
      <c r="E28" s="378" t="str">
        <f>IFERROR(IF($C28="","",VLOOKUP($C28,Sheet2!$B$2:$I$144,7,0)),"")</f>
        <v/>
      </c>
      <c r="F28" s="370"/>
    </row>
    <row r="29" spans="1:6" s="371" customFormat="1" ht="16.5" customHeight="1" x14ac:dyDescent="0.2">
      <c r="A29" s="362">
        <f t="shared" si="0"/>
        <v>21</v>
      </c>
      <c r="B29" s="368" t="str">
        <f>IF(C29="","",VLOOKUP(C29,Sheet2!$B$2:$D$144,3,0))</f>
        <v/>
      </c>
      <c r="C29" s="369" t="str">
        <f>IFERROR(IF(LEFT(INDEX(Sheet2!$B$2:$B$144,MATCH(valorg4code,Sheet2!$A$2:$A$144,0)+A29,1),4)&lt;&gt;valorg4code,"",INDEX(Sheet2!$B$2:$B$144,MATCH(valorg4code,Sheet2!$A$2:$A$144,0)+A29,1)),"")</f>
        <v/>
      </c>
      <c r="D29" s="376" t="str">
        <f>IFERROR(IF($C29="","",VLOOKUP($C29,Sheet2!$B$2:$I$144,6,0)),"")</f>
        <v/>
      </c>
      <c r="E29" s="378" t="str">
        <f>IFERROR(IF($C29="","",VLOOKUP($C29,Sheet2!$B$2:$I$144,7,0)),"")</f>
        <v/>
      </c>
      <c r="F29" s="370"/>
    </row>
    <row r="30" spans="1:6" s="371" customFormat="1" ht="16.5" customHeight="1" x14ac:dyDescent="0.2">
      <c r="A30" s="362">
        <f t="shared" si="0"/>
        <v>22</v>
      </c>
      <c r="B30" s="368" t="str">
        <f>IF(C30="","",VLOOKUP(C30,Sheet2!$B$2:$D$144,3,0))</f>
        <v/>
      </c>
      <c r="C30" s="369" t="str">
        <f>IFERROR(IF(LEFT(INDEX(Sheet2!$B$2:$B$144,MATCH(valorg4code,Sheet2!$A$2:$A$144,0)+A30,1),4)&lt;&gt;valorg4code,"",INDEX(Sheet2!$B$2:$B$144,MATCH(valorg4code,Sheet2!$A$2:$A$144,0)+A30,1)),"")</f>
        <v/>
      </c>
      <c r="D30" s="376" t="str">
        <f>IFERROR(IF($C30="","",VLOOKUP($C30,Sheet2!$B$2:$I$144,6,0)),"")</f>
        <v/>
      </c>
      <c r="E30" s="378" t="str">
        <f>IFERROR(IF($C30="","",VLOOKUP($C30,Sheet2!$B$2:$I$144,7,0)),"")</f>
        <v/>
      </c>
      <c r="F30" s="370"/>
    </row>
    <row r="31" spans="1:6" s="371" customFormat="1" ht="16.5" customHeight="1" x14ac:dyDescent="0.2">
      <c r="A31" s="362">
        <f t="shared" si="0"/>
        <v>23</v>
      </c>
      <c r="B31" s="368" t="str">
        <f>IF(C31="","",VLOOKUP(C31,Sheet2!$B$2:$D$144,3,0))</f>
        <v/>
      </c>
      <c r="C31" s="369" t="str">
        <f>IFERROR(IF(LEFT(INDEX(Sheet2!$B$2:$B$144,MATCH(valorg4code,Sheet2!$A$2:$A$144,0)+A31,1),4)&lt;&gt;valorg4code,"",INDEX(Sheet2!$B$2:$B$144,MATCH(valorg4code,Sheet2!$A$2:$A$144,0)+A31,1)),"")</f>
        <v/>
      </c>
      <c r="D31" s="376" t="str">
        <f>IFERROR(IF($C31="","",VLOOKUP($C31,Sheet2!$B$2:$I$144,6,0)),"")</f>
        <v/>
      </c>
      <c r="E31" s="378" t="str">
        <f>IFERROR(IF($C31="","",VLOOKUP($C31,Sheet2!$B$2:$I$144,7,0)),"")</f>
        <v/>
      </c>
      <c r="F31" s="370"/>
    </row>
    <row r="32" spans="1:6" s="371" customFormat="1" ht="16.5" customHeight="1" x14ac:dyDescent="0.2">
      <c r="A32" s="362">
        <f t="shared" si="0"/>
        <v>24</v>
      </c>
      <c r="B32" s="368" t="str">
        <f>IF(C32="","",VLOOKUP(C32,Sheet2!$B$2:$D$144,3,0))</f>
        <v/>
      </c>
      <c r="C32" s="369" t="str">
        <f>IFERROR(IF(LEFT(INDEX(Sheet2!$B$2:$B$144,MATCH(valorg4code,Sheet2!$A$2:$A$144,0)+A32,1),4)&lt;&gt;valorg4code,"",INDEX(Sheet2!$B$2:$B$144,MATCH(valorg4code,Sheet2!$A$2:$A$144,0)+A32,1)),"")</f>
        <v/>
      </c>
      <c r="D32" s="376" t="str">
        <f>IFERROR(IF($C32="","",VLOOKUP($C32,Sheet2!$B$2:$I$144,6,0)),"")</f>
        <v/>
      </c>
      <c r="E32" s="378" t="str">
        <f>IFERROR(IF($C32="","",VLOOKUP($C32,Sheet2!$B$2:$I$144,7,0)),"")</f>
        <v/>
      </c>
      <c r="F32" s="370"/>
    </row>
    <row r="33" spans="1:6" s="371" customFormat="1" ht="16.5" customHeight="1" x14ac:dyDescent="0.2">
      <c r="A33" s="362">
        <f t="shared" si="0"/>
        <v>25</v>
      </c>
      <c r="B33" s="368" t="str">
        <f>IF(C33="","",VLOOKUP(C33,Sheet2!$B$2:$D$144,3,0))</f>
        <v/>
      </c>
      <c r="C33" s="369" t="str">
        <f>IFERROR(IF(LEFT(INDEX(Sheet2!$B$2:$B$144,MATCH(valorg4code,Sheet2!$A$2:$A$144,0)+A33,1),4)&lt;&gt;valorg4code,"",INDEX(Sheet2!$B$2:$B$144,MATCH(valorg4code,Sheet2!$A$2:$A$144,0)+A33,1)),"")</f>
        <v/>
      </c>
      <c r="D33" s="376" t="str">
        <f>IFERROR(IF($C33="","",VLOOKUP($C33,Sheet2!$B$2:$I$144,6,0)),"")</f>
        <v/>
      </c>
      <c r="E33" s="378" t="str">
        <f>IFERROR(IF($C33="","",VLOOKUP($C33,Sheet2!$B$2:$I$144,7,0)),"")</f>
        <v/>
      </c>
      <c r="F33" s="370"/>
    </row>
    <row r="34" spans="1:6" s="371" customFormat="1" ht="16.5" customHeight="1" x14ac:dyDescent="0.2">
      <c r="A34" s="362">
        <f t="shared" si="0"/>
        <v>26</v>
      </c>
      <c r="B34" s="368" t="str">
        <f>IF(C34="","",VLOOKUP(C34,Sheet2!$B$2:$D$144,3,0))</f>
        <v/>
      </c>
      <c r="C34" s="369" t="str">
        <f>IFERROR(IF(LEFT(INDEX(Sheet2!$B$2:$B$144,MATCH(valorg4code,Sheet2!$A$2:$A$144,0)+A34,1),4)&lt;&gt;valorg4code,"",INDEX(Sheet2!$B$2:$B$144,MATCH(valorg4code,Sheet2!$A$2:$A$144,0)+A34,1)),"")</f>
        <v/>
      </c>
      <c r="D34" s="376" t="str">
        <f>IFERROR(IF($C34="","",VLOOKUP($C34,Sheet2!$B$2:$I$144,6,0)),"")</f>
        <v/>
      </c>
      <c r="E34" s="378" t="str">
        <f>IFERROR(IF($C34="","",VLOOKUP($C34,Sheet2!$B$2:$I$144,7,0)),"")</f>
        <v/>
      </c>
      <c r="F34" s="370"/>
    </row>
    <row r="35" spans="1:6" s="371" customFormat="1" ht="16.5" customHeight="1" x14ac:dyDescent="0.2">
      <c r="A35" s="362">
        <f t="shared" si="0"/>
        <v>27</v>
      </c>
      <c r="B35" s="368" t="str">
        <f>IF(C35="","",VLOOKUP(C35,Sheet2!$B$2:$D$144,3,0))</f>
        <v/>
      </c>
      <c r="C35" s="369" t="str">
        <f>IFERROR(IF(LEFT(INDEX(Sheet2!$B$2:$B$144,MATCH(valorg4code,Sheet2!$A$2:$A$144,0)+A35,1),4)&lt;&gt;valorg4code,"",INDEX(Sheet2!$B$2:$B$144,MATCH(valorg4code,Sheet2!$A$2:$A$144,0)+A35,1)),"")</f>
        <v/>
      </c>
      <c r="D35" s="376" t="str">
        <f>IFERROR(IF($C35="","",VLOOKUP($C35,Sheet2!$B$2:$I$144,6,0)),"")</f>
        <v/>
      </c>
      <c r="E35" s="378" t="str">
        <f>IFERROR(IF($C35="","",VLOOKUP($C35,Sheet2!$B$2:$I$144,7,0)),"")</f>
        <v/>
      </c>
      <c r="F35" s="370"/>
    </row>
    <row r="36" spans="1:6" s="371" customFormat="1" ht="16.5" customHeight="1" x14ac:dyDescent="0.2">
      <c r="A36" s="362">
        <f t="shared" si="0"/>
        <v>28</v>
      </c>
      <c r="B36" s="368" t="str">
        <f>IF(C36="","",VLOOKUP(C36,Sheet2!$B$2:$D$144,3,0))</f>
        <v/>
      </c>
      <c r="C36" s="369" t="str">
        <f>IFERROR(IF(LEFT(INDEX(Sheet2!$B$2:$B$144,MATCH(valorg4code,Sheet2!$A$2:$A$144,0)+A36,1),4)&lt;&gt;valorg4code,"",INDEX(Sheet2!$B$2:$B$144,MATCH(valorg4code,Sheet2!$A$2:$A$144,0)+A36,1)),"")</f>
        <v/>
      </c>
      <c r="D36" s="376" t="str">
        <f>IFERROR(IF($C36="","",VLOOKUP($C36,Sheet2!$B$2:$I$144,6,0)),"")</f>
        <v/>
      </c>
      <c r="E36" s="378" t="str">
        <f>IFERROR(IF($C36="","",VLOOKUP($C36,Sheet2!$B$2:$I$144,7,0)),"")</f>
        <v/>
      </c>
      <c r="F36" s="370"/>
    </row>
    <row r="37" spans="1:6" s="371" customFormat="1" ht="16.5" customHeight="1" x14ac:dyDescent="0.2">
      <c r="A37" s="362">
        <f t="shared" si="0"/>
        <v>29</v>
      </c>
      <c r="B37" s="368" t="str">
        <f>IF(C37="","",VLOOKUP(C37,Sheet2!$B$2:$D$144,3,0))</f>
        <v/>
      </c>
      <c r="C37" s="369" t="str">
        <f>IFERROR(IF(LEFT(INDEX(Sheet2!$B$2:$B$144,MATCH(valorg4code,Sheet2!$A$2:$A$144,0)+A37,1),4)&lt;&gt;valorg4code,"",INDEX(Sheet2!$B$2:$B$144,MATCH(valorg4code,Sheet2!$A$2:$A$144,0)+A37,1)),"")</f>
        <v/>
      </c>
      <c r="D37" s="376" t="str">
        <f>IFERROR(IF($C37="","",VLOOKUP($C37,Sheet2!$B$2:$I$144,6,0)),"")</f>
        <v/>
      </c>
      <c r="E37" s="378" t="str">
        <f>IFERROR(IF($C37="","",VLOOKUP($C37,Sheet2!$B$2:$I$144,7,0)),"")</f>
        <v/>
      </c>
      <c r="F37" s="370"/>
    </row>
    <row r="38" spans="1:6" s="371" customFormat="1" ht="16.5" customHeight="1" x14ac:dyDescent="0.2">
      <c r="A38" s="362">
        <f t="shared" si="0"/>
        <v>30</v>
      </c>
      <c r="B38" s="368" t="str">
        <f>IF(C38="","",VLOOKUP(C38,Sheet2!$B$2:$D$144,3,0))</f>
        <v/>
      </c>
      <c r="C38" s="369" t="str">
        <f>IFERROR(IF(LEFT(INDEX(Sheet2!$B$2:$B$144,MATCH(valorg4code,Sheet2!$A$2:$A$144,0)+A38,1),4)&lt;&gt;valorg4code,"",INDEX(Sheet2!$B$2:$B$144,MATCH(valorg4code,Sheet2!$A$2:$A$144,0)+A38,1)),"")</f>
        <v/>
      </c>
      <c r="D38" s="376" t="str">
        <f>IFERROR(IF($C38="","",VLOOKUP($C38,Sheet2!$B$2:$I$144,6,0)),"")</f>
        <v/>
      </c>
      <c r="E38" s="378" t="str">
        <f>IFERROR(IF($C38="","",VLOOKUP($C38,Sheet2!$B$2:$I$144,7,0)),"")</f>
        <v/>
      </c>
      <c r="F38" s="370"/>
    </row>
    <row r="39" spans="1:6" s="371" customFormat="1" ht="16.5" customHeight="1" x14ac:dyDescent="0.2">
      <c r="A39" s="362">
        <f t="shared" si="0"/>
        <v>31</v>
      </c>
      <c r="B39" s="368" t="str">
        <f>IF(C39="","",VLOOKUP(C39,Sheet2!$B$2:$D$144,3,0))</f>
        <v/>
      </c>
      <c r="C39" s="369" t="str">
        <f>IFERROR(IF(LEFT(INDEX(Sheet2!$B$2:$B$144,MATCH(valorg4code,Sheet2!$A$2:$A$144,0)+A39,1),4)&lt;&gt;valorg4code,"",INDEX(Sheet2!$B$2:$B$144,MATCH(valorg4code,Sheet2!$A$2:$A$144,0)+A39,1)),"")</f>
        <v/>
      </c>
      <c r="D39" s="376" t="str">
        <f>IFERROR(IF($C39="","",VLOOKUP($C39,Sheet2!$B$2:$I$144,6,0)),"")</f>
        <v/>
      </c>
      <c r="E39" s="378" t="str">
        <f>IFERROR(IF($C39="","",VLOOKUP($C39,Sheet2!$B$2:$I$144,7,0)),"")</f>
        <v/>
      </c>
      <c r="F39" s="370"/>
    </row>
    <row r="40" spans="1:6" s="371" customFormat="1" ht="16.5" customHeight="1" x14ac:dyDescent="0.2">
      <c r="A40" s="362">
        <f t="shared" si="0"/>
        <v>32</v>
      </c>
      <c r="B40" s="368" t="str">
        <f>IF(C40="","",VLOOKUP(C40,Sheet2!$B$2:$D$144,3,0))</f>
        <v/>
      </c>
      <c r="C40" s="369" t="str">
        <f>IFERROR(IF(LEFT(INDEX(Sheet2!$B$2:$B$144,MATCH(valorg4code,Sheet2!$A$2:$A$144,0)+A40,1),4)&lt;&gt;valorg4code,"",INDEX(Sheet2!$B$2:$B$144,MATCH(valorg4code,Sheet2!$A$2:$A$144,0)+A40,1)),"")</f>
        <v/>
      </c>
      <c r="D40" s="376" t="str">
        <f>IFERROR(IF($C40="","",VLOOKUP($C40,Sheet2!$B$2:$I$144,6,0)),"")</f>
        <v/>
      </c>
      <c r="E40" s="378" t="str">
        <f>IFERROR(IF($C40="","",VLOOKUP($C40,Sheet2!$B$2:$I$144,7,0)),"")</f>
        <v/>
      </c>
      <c r="F40" s="370"/>
    </row>
    <row r="41" spans="1:6" s="371" customFormat="1" ht="16.5" customHeight="1" x14ac:dyDescent="0.2">
      <c r="A41" s="362">
        <f t="shared" ref="A41:A66" si="1">+A40+1</f>
        <v>33</v>
      </c>
      <c r="B41" s="368" t="str">
        <f>IF(C41="","",VLOOKUP(C41,Sheet2!$B$2:$D$144,3,0))</f>
        <v/>
      </c>
      <c r="C41" s="369" t="str">
        <f>IFERROR(IF(LEFT(INDEX(Sheet2!$B$2:$B$144,MATCH(valorg4code,Sheet2!$A$2:$A$144,0)+A41,1),4)&lt;&gt;valorg4code,"",INDEX(Sheet2!$B$2:$B$144,MATCH(valorg4code,Sheet2!$A$2:$A$144,0)+A41,1)),"")</f>
        <v/>
      </c>
      <c r="D41" s="376" t="str">
        <f>IFERROR(IF($C41="","",VLOOKUP($C41,Sheet2!$B$2:$I$144,6,0)),"")</f>
        <v/>
      </c>
      <c r="E41" s="378" t="str">
        <f>IFERROR(IF($C41="","",VLOOKUP($C41,Sheet2!$B$2:$I$144,7,0)),"")</f>
        <v/>
      </c>
      <c r="F41" s="370"/>
    </row>
    <row r="42" spans="1:6" s="371" customFormat="1" ht="16.5" customHeight="1" x14ac:dyDescent="0.2">
      <c r="A42" s="362">
        <f t="shared" si="1"/>
        <v>34</v>
      </c>
      <c r="B42" s="368" t="str">
        <f>IF(C42="","",VLOOKUP(C42,Sheet2!$B$2:$D$144,3,0))</f>
        <v/>
      </c>
      <c r="C42" s="369" t="str">
        <f>IFERROR(IF(LEFT(INDEX(Sheet2!$B$2:$B$144,MATCH(valorg4code,Sheet2!$A$2:$A$144,0)+A42,1),4)&lt;&gt;valorg4code,"",INDEX(Sheet2!$B$2:$B$144,MATCH(valorg4code,Sheet2!$A$2:$A$144,0)+A42,1)),"")</f>
        <v/>
      </c>
      <c r="D42" s="376" t="str">
        <f>IFERROR(IF($C42="","",VLOOKUP($C42,Sheet2!$B$2:$I$144,6,0)),"")</f>
        <v/>
      </c>
      <c r="E42" s="378" t="str">
        <f>IFERROR(IF($C42="","",VLOOKUP($C42,Sheet2!$B$2:$I$144,7,0)),"")</f>
        <v/>
      </c>
      <c r="F42" s="370"/>
    </row>
    <row r="43" spans="1:6" s="371" customFormat="1" ht="16.5" customHeight="1" x14ac:dyDescent="0.2">
      <c r="A43" s="362">
        <f t="shared" si="1"/>
        <v>35</v>
      </c>
      <c r="B43" s="368" t="str">
        <f>IF(C43="","",VLOOKUP(C43,Sheet2!$B$2:$D$144,3,0))</f>
        <v/>
      </c>
      <c r="C43" s="369" t="str">
        <f>IFERROR(IF(LEFT(INDEX(Sheet2!$B$2:$B$144,MATCH(valorg4code,Sheet2!$A$2:$A$144,0)+A43,1),4)&lt;&gt;valorg4code,"",INDEX(Sheet2!$B$2:$B$144,MATCH(valorg4code,Sheet2!$A$2:$A$144,0)+A43,1)),"")</f>
        <v/>
      </c>
      <c r="D43" s="376" t="str">
        <f>IFERROR(IF($C43="","",VLOOKUP($C43,Sheet2!$B$2:$I$144,6,0)),"")</f>
        <v/>
      </c>
      <c r="E43" s="378" t="str">
        <f>IFERROR(IF($C43="","",VLOOKUP($C43,Sheet2!$B$2:$I$144,7,0)),"")</f>
        <v/>
      </c>
      <c r="F43" s="370"/>
    </row>
    <row r="44" spans="1:6" s="371" customFormat="1" ht="16.5" customHeight="1" x14ac:dyDescent="0.2">
      <c r="A44" s="362">
        <f t="shared" si="1"/>
        <v>36</v>
      </c>
      <c r="B44" s="368" t="str">
        <f>IF(C44="","",VLOOKUP(C44,Sheet2!$B$2:$D$144,3,0))</f>
        <v/>
      </c>
      <c r="C44" s="369" t="str">
        <f>IFERROR(IF(LEFT(INDEX(Sheet2!$B$2:$B$144,MATCH(valorg4code,Sheet2!$A$2:$A$144,0)+A44,1),4)&lt;&gt;valorg4code,"",INDEX(Sheet2!$B$2:$B$144,MATCH(valorg4code,Sheet2!$A$2:$A$144,0)+A44,1)),"")</f>
        <v/>
      </c>
      <c r="D44" s="376" t="str">
        <f>IFERROR(IF($C44="","",VLOOKUP($C44,Sheet2!$B$2:$I$144,6,0)),"")</f>
        <v/>
      </c>
      <c r="E44" s="378" t="str">
        <f>IFERROR(IF($C44="","",VLOOKUP($C44,Sheet2!$B$2:$I$144,7,0)),"")</f>
        <v/>
      </c>
      <c r="F44" s="370"/>
    </row>
    <row r="45" spans="1:6" s="371" customFormat="1" ht="16.5" customHeight="1" x14ac:dyDescent="0.2">
      <c r="A45" s="362">
        <f t="shared" si="1"/>
        <v>37</v>
      </c>
      <c r="B45" s="368" t="str">
        <f>IF(C45="","",VLOOKUP(C45,Sheet2!$B$2:$D$144,3,0))</f>
        <v/>
      </c>
      <c r="C45" s="369" t="str">
        <f>IFERROR(IF(LEFT(INDEX(Sheet2!$B$2:$B$144,MATCH(valorg4code,Sheet2!$A$2:$A$144,0)+A45,1),4)&lt;&gt;valorg4code,"",INDEX(Sheet2!$B$2:$B$144,MATCH(valorg4code,Sheet2!$A$2:$A$144,0)+A45,1)),"")</f>
        <v/>
      </c>
      <c r="D45" s="376" t="str">
        <f>IFERROR(IF($C45="","",VLOOKUP($C45,Sheet2!$B$2:$I$144,6,0)),"")</f>
        <v/>
      </c>
      <c r="E45" s="378" t="str">
        <f>IFERROR(IF($C45="","",VLOOKUP($C45,Sheet2!$B$2:$I$144,7,0)),"")</f>
        <v/>
      </c>
      <c r="F45" s="370"/>
    </row>
    <row r="46" spans="1:6" s="371" customFormat="1" ht="16.5" customHeight="1" x14ac:dyDescent="0.2">
      <c r="A46" s="362">
        <f t="shared" si="1"/>
        <v>38</v>
      </c>
      <c r="B46" s="368" t="str">
        <f>IF(C46="","",VLOOKUP(C46,Sheet2!$B$2:$D$144,3,0))</f>
        <v/>
      </c>
      <c r="C46" s="369" t="str">
        <f>IFERROR(IF(LEFT(INDEX(Sheet2!$B$2:$B$144,MATCH(valorg4code,Sheet2!$A$2:$A$144,0)+A46,1),4)&lt;&gt;valorg4code,"",INDEX(Sheet2!$B$2:$B$144,MATCH(valorg4code,Sheet2!$A$2:$A$144,0)+A46,1)),"")</f>
        <v/>
      </c>
      <c r="D46" s="376" t="str">
        <f>IFERROR(IF($C46="","",VLOOKUP($C46,Sheet2!$B$2:$I$144,6,0)),"")</f>
        <v/>
      </c>
      <c r="E46" s="378" t="str">
        <f>IFERROR(IF($C46="","",VLOOKUP($C46,Sheet2!$B$2:$I$144,7,0)),"")</f>
        <v/>
      </c>
      <c r="F46" s="370"/>
    </row>
    <row r="47" spans="1:6" s="371" customFormat="1" ht="16.5" customHeight="1" x14ac:dyDescent="0.2">
      <c r="A47" s="362">
        <f t="shared" si="1"/>
        <v>39</v>
      </c>
      <c r="B47" s="368" t="str">
        <f>IF(C47="","",VLOOKUP(C47,Sheet2!$B$2:$D$144,3,0))</f>
        <v/>
      </c>
      <c r="C47" s="369" t="str">
        <f>IFERROR(IF(LEFT(INDEX(Sheet2!$B$2:$B$144,MATCH(valorg4code,Sheet2!$A$2:$A$144,0)+A47,1),4)&lt;&gt;valorg4code,"",INDEX(Sheet2!$B$2:$B$144,MATCH(valorg4code,Sheet2!$A$2:$A$144,0)+A47,1)),"")</f>
        <v/>
      </c>
      <c r="D47" s="376" t="str">
        <f>IFERROR(IF($C47="","",VLOOKUP($C47,Sheet2!$B$2:$I$144,6,0)),"")</f>
        <v/>
      </c>
      <c r="E47" s="378" t="str">
        <f>IFERROR(IF($C47="","",VLOOKUP($C47,Sheet2!$B$2:$I$144,7,0)),"")</f>
        <v/>
      </c>
      <c r="F47" s="370"/>
    </row>
    <row r="48" spans="1:6" s="371" customFormat="1" ht="16.5" customHeight="1" x14ac:dyDescent="0.2">
      <c r="A48" s="362">
        <f t="shared" si="1"/>
        <v>40</v>
      </c>
      <c r="B48" s="368" t="str">
        <f>IF(C48="","",VLOOKUP(C48,Sheet2!$B$2:$D$144,3,0))</f>
        <v/>
      </c>
      <c r="C48" s="369" t="str">
        <f>IFERROR(IF(LEFT(INDEX(Sheet2!$B$2:$B$144,MATCH(valorg4code,Sheet2!$A$2:$A$144,0)+A48,1),4)&lt;&gt;valorg4code,"",INDEX(Sheet2!$B$2:$B$144,MATCH(valorg4code,Sheet2!$A$2:$A$144,0)+A48,1)),"")</f>
        <v/>
      </c>
      <c r="D48" s="376" t="str">
        <f>IFERROR(IF($C48="","",VLOOKUP($C48,Sheet2!$B$2:$I$144,6,0)),"")</f>
        <v/>
      </c>
      <c r="E48" s="378" t="str">
        <f>IFERROR(IF($C48="","",VLOOKUP($C48,Sheet2!$B$2:$I$144,7,0)),"")</f>
        <v/>
      </c>
      <c r="F48" s="370"/>
    </row>
    <row r="49" spans="1:6" s="371" customFormat="1" ht="16.5" customHeight="1" x14ac:dyDescent="0.2">
      <c r="A49" s="362">
        <f t="shared" si="1"/>
        <v>41</v>
      </c>
      <c r="B49" s="368" t="str">
        <f>IF(C49="","",VLOOKUP(C49,Sheet2!$B$2:$D$144,3,0))</f>
        <v/>
      </c>
      <c r="C49" s="369" t="str">
        <f>IFERROR(IF(LEFT(INDEX(Sheet2!$B$2:$B$144,MATCH(valorg4code,Sheet2!$A$2:$A$144,0)+A49,1),4)&lt;&gt;valorg4code,"",INDEX(Sheet2!$B$2:$B$144,MATCH(valorg4code,Sheet2!$A$2:$A$144,0)+A49,1)),"")</f>
        <v/>
      </c>
      <c r="D49" s="376" t="str">
        <f>IFERROR(IF($C49="","",VLOOKUP($C49,Sheet2!$B$2:$I$144,6,0)),"")</f>
        <v/>
      </c>
      <c r="E49" s="378" t="str">
        <f>IFERROR(IF($C49="","",VLOOKUP($C49,Sheet2!$B$2:$I$144,7,0)),"")</f>
        <v/>
      </c>
      <c r="F49" s="370"/>
    </row>
    <row r="50" spans="1:6" s="371" customFormat="1" ht="16.5" customHeight="1" x14ac:dyDescent="0.2">
      <c r="A50" s="362">
        <f t="shared" si="1"/>
        <v>42</v>
      </c>
      <c r="B50" s="368" t="str">
        <f>IF(C50="","",VLOOKUP(C50,Sheet2!$B$2:$D$144,3,0))</f>
        <v/>
      </c>
      <c r="C50" s="369" t="str">
        <f>IFERROR(IF(LEFT(INDEX(Sheet2!$B$2:$B$144,MATCH(valorg4code,Sheet2!$A$2:$A$144,0)+A50,1),4)&lt;&gt;valorg4code,"",INDEX(Sheet2!$B$2:$B$144,MATCH(valorg4code,Sheet2!$A$2:$A$144,0)+A50,1)),"")</f>
        <v/>
      </c>
      <c r="D50" s="376" t="str">
        <f>IFERROR(IF($C50="","",VLOOKUP($C50,Sheet2!$B$2:$I$144,6,0)),"")</f>
        <v/>
      </c>
      <c r="E50" s="378" t="str">
        <f>IFERROR(IF($C50="","",VLOOKUP($C50,Sheet2!$B$2:$I$144,7,0)),"")</f>
        <v/>
      </c>
      <c r="F50" s="370"/>
    </row>
    <row r="51" spans="1:6" s="371" customFormat="1" ht="16.5" customHeight="1" x14ac:dyDescent="0.2">
      <c r="A51" s="362">
        <f t="shared" si="1"/>
        <v>43</v>
      </c>
      <c r="B51" s="368" t="str">
        <f>IF(C51="","",VLOOKUP(C51,Sheet2!$B$2:$D$144,3,0))</f>
        <v/>
      </c>
      <c r="C51" s="369" t="str">
        <f>IFERROR(IF(LEFT(INDEX(Sheet2!$B$2:$B$144,MATCH(valorg4code,Sheet2!$A$2:$A$144,0)+A51,1),4)&lt;&gt;valorg4code,"",INDEX(Sheet2!$B$2:$B$144,MATCH(valorg4code,Sheet2!$A$2:$A$144,0)+A51,1)),"")</f>
        <v/>
      </c>
      <c r="D51" s="376" t="str">
        <f>IFERROR(IF($C51="","",VLOOKUP($C51,Sheet2!$B$2:$I$144,6,0)),"")</f>
        <v/>
      </c>
      <c r="E51" s="378" t="str">
        <f>IFERROR(IF($C51="","",VLOOKUP($C51,Sheet2!$B$2:$I$144,7,0)),"")</f>
        <v/>
      </c>
      <c r="F51" s="370"/>
    </row>
    <row r="52" spans="1:6" s="371" customFormat="1" ht="16.5" customHeight="1" x14ac:dyDescent="0.2">
      <c r="A52" s="362">
        <f t="shared" si="1"/>
        <v>44</v>
      </c>
      <c r="B52" s="368" t="str">
        <f>IF(C52="","",VLOOKUP(C52,Sheet2!$B$2:$D$144,3,0))</f>
        <v/>
      </c>
      <c r="C52" s="369" t="str">
        <f>IFERROR(IF(LEFT(INDEX(Sheet2!$B$2:$B$144,MATCH(valorg4code,Sheet2!$A$2:$A$144,0)+A52,1),4)&lt;&gt;valorg4code,"",INDEX(Sheet2!$B$2:$B$144,MATCH(valorg4code,Sheet2!$A$2:$A$144,0)+A52,1)),"")</f>
        <v/>
      </c>
      <c r="D52" s="376" t="str">
        <f>IFERROR(IF($C52="","",VLOOKUP($C52,Sheet2!$B$2:$I$144,6,0)),"")</f>
        <v/>
      </c>
      <c r="E52" s="378" t="str">
        <f>IFERROR(IF($C52="","",VLOOKUP($C52,Sheet2!$B$2:$I$144,7,0)),"")</f>
        <v/>
      </c>
      <c r="F52" s="370"/>
    </row>
    <row r="53" spans="1:6" s="371" customFormat="1" ht="16.5" customHeight="1" x14ac:dyDescent="0.2">
      <c r="A53" s="362">
        <f t="shared" si="1"/>
        <v>45</v>
      </c>
      <c r="B53" s="368" t="str">
        <f>IF(C53="","",VLOOKUP(C53,Sheet2!$B$2:$D$144,3,0))</f>
        <v/>
      </c>
      <c r="C53" s="369" t="str">
        <f>IFERROR(IF(LEFT(INDEX(Sheet2!$B$2:$B$144,MATCH(valorg4code,Sheet2!$A$2:$A$144,0)+A53,1),4)&lt;&gt;valorg4code,"",INDEX(Sheet2!$B$2:$B$144,MATCH(valorg4code,Sheet2!$A$2:$A$144,0)+A53,1)),"")</f>
        <v/>
      </c>
      <c r="D53" s="376" t="str">
        <f>IFERROR(IF($C53="","",VLOOKUP($C53,Sheet2!$B$2:$I$144,6,0)),"")</f>
        <v/>
      </c>
      <c r="E53" s="378" t="str">
        <f>IFERROR(IF($C53="","",VLOOKUP($C53,Sheet2!$B$2:$I$144,7,0)),"")</f>
        <v/>
      </c>
      <c r="F53" s="370"/>
    </row>
    <row r="54" spans="1:6" s="371" customFormat="1" ht="16.5" customHeight="1" x14ac:dyDescent="0.2">
      <c r="A54" s="362">
        <f t="shared" si="1"/>
        <v>46</v>
      </c>
      <c r="B54" s="368" t="str">
        <f>IF(C54="","",VLOOKUP(C54,Sheet2!$B$2:$D$144,3,0))</f>
        <v/>
      </c>
      <c r="C54" s="369" t="str">
        <f>IFERROR(IF(LEFT(INDEX(Sheet2!$B$2:$B$144,MATCH(valorg4code,Sheet2!$A$2:$A$144,0)+A54,1),4)&lt;&gt;valorg4code,"",INDEX(Sheet2!$B$2:$B$144,MATCH(valorg4code,Sheet2!$A$2:$A$144,0)+A54,1)),"")</f>
        <v/>
      </c>
      <c r="D54" s="376" t="str">
        <f>IFERROR(IF($C54="","",VLOOKUP($C54,Sheet2!$B$2:$I$144,6,0)),"")</f>
        <v/>
      </c>
      <c r="E54" s="378" t="str">
        <f>IFERROR(IF($C54="","",VLOOKUP($C54,Sheet2!$B$2:$I$144,7,0)),"")</f>
        <v/>
      </c>
      <c r="F54" s="370"/>
    </row>
    <row r="55" spans="1:6" s="371" customFormat="1" ht="16.5" customHeight="1" x14ac:dyDescent="0.2">
      <c r="A55" s="362">
        <f t="shared" si="1"/>
        <v>47</v>
      </c>
      <c r="B55" s="368" t="str">
        <f>IF(C55="","",VLOOKUP(C55,Sheet2!$B$2:$D$144,3,0))</f>
        <v/>
      </c>
      <c r="C55" s="369" t="str">
        <f>IFERROR(IF(LEFT(INDEX(Sheet2!$B$2:$B$144,MATCH(valorg4code,Sheet2!$A$2:$A$144,0)+A55,1),4)&lt;&gt;valorg4code,"",INDEX(Sheet2!$B$2:$B$144,MATCH(valorg4code,Sheet2!$A$2:$A$144,0)+A55,1)),"")</f>
        <v/>
      </c>
      <c r="D55" s="376" t="str">
        <f>IFERROR(IF($C55="","",VLOOKUP($C55,Sheet2!$B$2:$I$144,6,0)),"")</f>
        <v/>
      </c>
      <c r="E55" s="378" t="str">
        <f>IFERROR(IF($C55="","",VLOOKUP($C55,Sheet2!$B$2:$I$144,7,0)),"")</f>
        <v/>
      </c>
      <c r="F55" s="370"/>
    </row>
    <row r="56" spans="1:6" s="371" customFormat="1" ht="16.5" customHeight="1" x14ac:dyDescent="0.2">
      <c r="A56" s="362">
        <f t="shared" si="1"/>
        <v>48</v>
      </c>
      <c r="B56" s="368" t="str">
        <f>IF(C56="","",VLOOKUP(C56,Sheet2!$B$2:$D$144,3,0))</f>
        <v/>
      </c>
      <c r="C56" s="369" t="str">
        <f>IFERROR(IF(LEFT(INDEX(Sheet2!$B$2:$B$144,MATCH(valorg4code,Sheet2!$A$2:$A$144,0)+A56,1),4)&lt;&gt;valorg4code,"",INDEX(Sheet2!$B$2:$B$144,MATCH(valorg4code,Sheet2!$A$2:$A$144,0)+A56,1)),"")</f>
        <v/>
      </c>
      <c r="D56" s="376" t="str">
        <f>IFERROR(IF($C56="","",VLOOKUP($C56,Sheet2!$B$2:$I$144,6,0)),"")</f>
        <v/>
      </c>
      <c r="E56" s="378" t="str">
        <f>IFERROR(IF($C56="","",VLOOKUP($C56,Sheet2!$B$2:$I$144,7,0)),"")</f>
        <v/>
      </c>
      <c r="F56" s="370"/>
    </row>
    <row r="57" spans="1:6" s="371" customFormat="1" ht="16.5" customHeight="1" x14ac:dyDescent="0.2">
      <c r="A57" s="362">
        <f t="shared" si="1"/>
        <v>49</v>
      </c>
      <c r="B57" s="368" t="str">
        <f>IF(C57="","",VLOOKUP(C57,Sheet2!$B$2:$D$144,3,0))</f>
        <v/>
      </c>
      <c r="C57" s="369" t="str">
        <f>IFERROR(IF(LEFT(INDEX(Sheet2!$B$2:$B$144,MATCH(valorg4code,Sheet2!$A$2:$A$144,0)+A57,1),4)&lt;&gt;valorg4code,"",INDEX(Sheet2!$B$2:$B$144,MATCH(valorg4code,Sheet2!$A$2:$A$144,0)+A57,1)),"")</f>
        <v/>
      </c>
      <c r="D57" s="376" t="str">
        <f>IFERROR(IF($C57="","",VLOOKUP($C57,Sheet2!$B$2:$I$144,6,0)),"")</f>
        <v/>
      </c>
      <c r="E57" s="378" t="str">
        <f>IFERROR(IF($C57="","",VLOOKUP($C57,Sheet2!$B$2:$I$144,7,0)),"")</f>
        <v/>
      </c>
      <c r="F57" s="370"/>
    </row>
    <row r="58" spans="1:6" s="371" customFormat="1" ht="16.5" customHeight="1" x14ac:dyDescent="0.2">
      <c r="A58" s="362">
        <f t="shared" si="1"/>
        <v>50</v>
      </c>
      <c r="B58" s="368" t="str">
        <f>IF(C58="","",VLOOKUP(C58,Sheet2!$B$2:$D$144,3,0))</f>
        <v/>
      </c>
      <c r="C58" s="369" t="str">
        <f>IFERROR(IF(LEFT(INDEX(Sheet2!$B$2:$B$144,MATCH(valorg4code,Sheet2!$A$2:$A$144,0)+A58,1),4)&lt;&gt;valorg4code,"",INDEX(Sheet2!$B$2:$B$144,MATCH(valorg4code,Sheet2!$A$2:$A$144,0)+A58,1)),"")</f>
        <v/>
      </c>
      <c r="D58" s="376" t="str">
        <f>IFERROR(IF($C58="","",VLOOKUP($C58,Sheet2!$B$2:$I$144,6,0)),"")</f>
        <v/>
      </c>
      <c r="E58" s="378" t="str">
        <f>IFERROR(IF($C58="","",VLOOKUP($C58,Sheet2!$B$2:$I$144,7,0)),"")</f>
        <v/>
      </c>
      <c r="F58" s="370"/>
    </row>
    <row r="59" spans="1:6" s="371" customFormat="1" ht="16.5" customHeight="1" x14ac:dyDescent="0.2">
      <c r="A59" s="362">
        <f t="shared" si="1"/>
        <v>51</v>
      </c>
      <c r="B59" s="368" t="str">
        <f>IF(C59="","",VLOOKUP(C59,Sheet2!$B$2:$D$144,3,0))</f>
        <v/>
      </c>
      <c r="C59" s="369" t="str">
        <f>IFERROR(IF(LEFT(INDEX(Sheet2!$B$2:$B$144,MATCH(valorg4code,Sheet2!$A$2:$A$144,0)+A59,1),4)&lt;&gt;valorg4code,"",INDEX(Sheet2!$B$2:$B$144,MATCH(valorg4code,Sheet2!$A$2:$A$144,0)+A59,1)),"")</f>
        <v/>
      </c>
      <c r="D59" s="376" t="str">
        <f>IFERROR(IF($C59="","",VLOOKUP($C59,Sheet2!$B$2:$I$144,6,0)),"")</f>
        <v/>
      </c>
      <c r="E59" s="378" t="str">
        <f>IFERROR(IF($C59="","",VLOOKUP($C59,Sheet2!$B$2:$I$144,7,0)),"")</f>
        <v/>
      </c>
      <c r="F59" s="370"/>
    </row>
    <row r="60" spans="1:6" s="371" customFormat="1" ht="16.5" customHeight="1" x14ac:dyDescent="0.2">
      <c r="A60" s="362">
        <f t="shared" si="1"/>
        <v>52</v>
      </c>
      <c r="B60" s="368" t="str">
        <f>IF(C60="","",VLOOKUP(C60,Sheet2!$B$2:$D$144,3,0))</f>
        <v/>
      </c>
      <c r="C60" s="369" t="str">
        <f>IFERROR(IF(LEFT(INDEX(Sheet2!$B$2:$B$144,MATCH(valorg4code,Sheet2!$A$2:$A$144,0)+A60,1),4)&lt;&gt;valorg4code,"",INDEX(Sheet2!$B$2:$B$144,MATCH(valorg4code,Sheet2!$A$2:$A$144,0)+A60,1)),"")</f>
        <v/>
      </c>
      <c r="D60" s="376" t="str">
        <f>IFERROR(IF($C60="","",VLOOKUP($C60,Sheet2!$B$2:$I$144,6,0)),"")</f>
        <v/>
      </c>
      <c r="E60" s="378" t="str">
        <f>IFERROR(IF($C60="","",VLOOKUP($C60,Sheet2!$B$2:$I$144,7,0)),"")</f>
        <v/>
      </c>
      <c r="F60" s="370"/>
    </row>
    <row r="61" spans="1:6" s="371" customFormat="1" ht="16.5" customHeight="1" x14ac:dyDescent="0.2">
      <c r="A61" s="362">
        <f t="shared" si="1"/>
        <v>53</v>
      </c>
      <c r="B61" s="368" t="str">
        <f>IF(C61="","",VLOOKUP(C61,Sheet2!$B$2:$D$144,3,0))</f>
        <v/>
      </c>
      <c r="C61" s="369" t="str">
        <f>IFERROR(IF(LEFT(INDEX(Sheet2!$B$2:$B$144,MATCH(valorg4code,Sheet2!$A$2:$A$144,0)+A61,1),4)&lt;&gt;valorg4code,"",INDEX(Sheet2!$B$2:$B$144,MATCH(valorg4code,Sheet2!$A$2:$A$144,0)+A61,1)),"")</f>
        <v/>
      </c>
      <c r="D61" s="376" t="str">
        <f>IFERROR(IF($C61="","",VLOOKUP($C61,Sheet2!$B$2:$I$144,6,0)),"")</f>
        <v/>
      </c>
      <c r="E61" s="378" t="str">
        <f>IFERROR(IF($C61="","",VLOOKUP($C61,Sheet2!$B$2:$I$144,7,0)),"")</f>
        <v/>
      </c>
      <c r="F61" s="370"/>
    </row>
    <row r="62" spans="1:6" s="371" customFormat="1" ht="16.5" customHeight="1" x14ac:dyDescent="0.2">
      <c r="A62" s="362">
        <f t="shared" si="1"/>
        <v>54</v>
      </c>
      <c r="B62" s="368" t="str">
        <f>IF(C62="","",VLOOKUP(C62,Sheet2!$B$2:$D$144,3,0))</f>
        <v/>
      </c>
      <c r="C62" s="369" t="str">
        <f>IFERROR(IF(LEFT(INDEX(Sheet2!$B$2:$B$144,MATCH(valorg4code,Sheet2!$A$2:$A$144,0)+A62,1),4)&lt;&gt;valorg4code,"",INDEX(Sheet2!$B$2:$B$144,MATCH(valorg4code,Sheet2!$A$2:$A$144,0)+A62,1)),"")</f>
        <v/>
      </c>
      <c r="D62" s="376" t="str">
        <f>IFERROR(IF($C62="","",VLOOKUP($C62,Sheet2!$B$2:$I$144,6,0)),"")</f>
        <v/>
      </c>
      <c r="E62" s="378" t="str">
        <f>IFERROR(IF($C62="","",VLOOKUP($C62,Sheet2!$B$2:$I$144,7,0)),"")</f>
        <v/>
      </c>
      <c r="F62" s="370"/>
    </row>
    <row r="63" spans="1:6" s="371" customFormat="1" ht="16.5" customHeight="1" x14ac:dyDescent="0.2">
      <c r="A63" s="362">
        <f t="shared" si="1"/>
        <v>55</v>
      </c>
      <c r="B63" s="368" t="str">
        <f>IF(C63="","",VLOOKUP(C63,Sheet2!$B$2:$D$144,3,0))</f>
        <v/>
      </c>
      <c r="C63" s="369" t="str">
        <f>IFERROR(IF(LEFT(INDEX(Sheet2!$B$2:$B$144,MATCH(valorg4code,Sheet2!$A$2:$A$144,0)+A63,1),4)&lt;&gt;valorg4code,"",INDEX(Sheet2!$B$2:$B$144,MATCH(valorg4code,Sheet2!$A$2:$A$144,0)+A63,1)),"")</f>
        <v/>
      </c>
      <c r="D63" s="376" t="str">
        <f>IFERROR(IF($C63="","",VLOOKUP($C63,Sheet2!$B$2:$I$144,6,0)),"")</f>
        <v/>
      </c>
      <c r="E63" s="378" t="str">
        <f>IFERROR(IF($C63="","",VLOOKUP($C63,Sheet2!$B$2:$I$144,7,0)),"")</f>
        <v/>
      </c>
      <c r="F63" s="370"/>
    </row>
    <row r="64" spans="1:6" s="371" customFormat="1" ht="16.5" customHeight="1" x14ac:dyDescent="0.2">
      <c r="A64" s="362">
        <f t="shared" si="1"/>
        <v>56</v>
      </c>
      <c r="B64" s="368" t="str">
        <f>IF(C64="","",VLOOKUP(C64,Sheet2!$B$2:$D$144,3,0))</f>
        <v/>
      </c>
      <c r="C64" s="369" t="str">
        <f>IFERROR(IF(LEFT(INDEX(Sheet2!$B$2:$B$144,MATCH(valorg4code,Sheet2!$A$2:$A$144,0)+A64,1),4)&lt;&gt;valorg4code,"",INDEX(Sheet2!$B$2:$B$144,MATCH(valorg4code,Sheet2!$A$2:$A$144,0)+A64,1)),"")</f>
        <v/>
      </c>
      <c r="D64" s="376" t="str">
        <f>IFERROR(IF($C64="","",VLOOKUP($C64,Sheet2!$B$2:$I$144,6,0)),"")</f>
        <v/>
      </c>
      <c r="E64" s="378" t="str">
        <f>IFERROR(IF($C64="","",VLOOKUP($C64,Sheet2!$B$2:$I$144,7,0)),"")</f>
        <v/>
      </c>
      <c r="F64" s="370"/>
    </row>
    <row r="65" spans="1:6" s="371" customFormat="1" ht="16.5" customHeight="1" x14ac:dyDescent="0.2">
      <c r="A65" s="362">
        <f t="shared" si="1"/>
        <v>57</v>
      </c>
      <c r="B65" s="368" t="str">
        <f>IF(C65="","",VLOOKUP(C65,Sheet2!$B$2:$D$144,3,0))</f>
        <v/>
      </c>
      <c r="C65" s="369" t="str">
        <f>IFERROR(IF(LEFT(INDEX(Sheet2!$B$2:$B$144,MATCH(valorg4code,Sheet2!$A$2:$A$144,0)+A65,1),4)&lt;&gt;valorg4code,"",INDEX(Sheet2!$B$2:$B$144,MATCH(valorg4code,Sheet2!$A$2:$A$144,0)+A65,1)),"")</f>
        <v/>
      </c>
      <c r="D65" s="376" t="str">
        <f>IFERROR(IF($C65="","",VLOOKUP($C65,Sheet2!$B$2:$I$144,6,0)),"")</f>
        <v/>
      </c>
      <c r="E65" s="378" t="str">
        <f>IFERROR(IF($C65="","",VLOOKUP($C65,Sheet2!$B$2:$I$144,7,0)),"")</f>
        <v/>
      </c>
      <c r="F65" s="370"/>
    </row>
    <row r="66" spans="1:6" s="371" customFormat="1" ht="16.5" customHeight="1" x14ac:dyDescent="0.2">
      <c r="A66" s="362">
        <f t="shared" si="1"/>
        <v>58</v>
      </c>
      <c r="B66" s="368" t="str">
        <f>IF(C66="","",VLOOKUP(C66,Sheet2!$B$2:$D$144,3,0))</f>
        <v/>
      </c>
      <c r="C66" s="369" t="str">
        <f>IFERROR(IF(LEFT(INDEX(Sheet2!$B$2:$B$144,MATCH(valorg4code,Sheet2!$A$2:$A$144,0)+A66,1),4)&lt;&gt;valorg4code,"",INDEX(Sheet2!$B$2:$B$144,MATCH(valorg4code,Sheet2!$A$2:$A$144,0)+A66,1)),"")</f>
        <v/>
      </c>
      <c r="D66" s="376" t="str">
        <f>IFERROR(IF($C66="","",VLOOKUP($C66,Sheet2!$B$2:$I$144,6,0)),"")</f>
        <v/>
      </c>
      <c r="E66" s="378" t="str">
        <f>IFERROR(IF($C66="","",VLOOKUP($C66,Sheet2!$B$2:$I$144,7,0)),"")</f>
        <v/>
      </c>
      <c r="F66" s="370"/>
    </row>
    <row r="67" spans="1:6" x14ac:dyDescent="0.2">
      <c r="A67" s="379"/>
      <c r="B67" s="356"/>
      <c r="C67" s="357"/>
      <c r="D67" s="357"/>
      <c r="E67" s="358"/>
      <c r="F67" s="359">
        <f>SUM(F8:F66)</f>
        <v>0</v>
      </c>
    </row>
  </sheetData>
  <sheetProtection password="CC18" sheet="1" objects="1" scenarios="1"/>
  <mergeCells count="6">
    <mergeCell ref="B2:F2"/>
    <mergeCell ref="B1:F1"/>
    <mergeCell ref="D3:E3"/>
    <mergeCell ref="F3:F4"/>
    <mergeCell ref="C3:C4"/>
    <mergeCell ref="B3:B4"/>
  </mergeCells>
  <conditionalFormatting sqref="B8:B66 D8:E66">
    <cfRule type="cellIs" dxfId="3" priority="7" stopIfTrue="1" operator="equal">
      <formula>"Select School"</formula>
    </cfRule>
  </conditionalFormatting>
  <conditionalFormatting sqref="E5">
    <cfRule type="cellIs" dxfId="2" priority="3" stopIfTrue="1" operator="equal">
      <formula>"Select School"</formula>
    </cfRule>
  </conditionalFormatting>
  <conditionalFormatting sqref="E6">
    <cfRule type="cellIs" dxfId="1" priority="2" stopIfTrue="1" operator="equal">
      <formula>"Select School"</formula>
    </cfRule>
  </conditionalFormatting>
  <conditionalFormatting sqref="E7">
    <cfRule type="cellIs" dxfId="0" priority="1" stopIfTrue="1" operator="equal">
      <formula>"Select School"</formula>
    </cfRule>
  </conditionalFormatting>
  <dataValidations count="3">
    <dataValidation type="list" allowBlank="1" showInputMessage="1" showErrorMessage="1" sqref="IU67 SQ67 ACM67 AMI67 AWE67 BGA67 BPW67 BZS67 CJO67 CTK67 DDG67 DNC67 DWY67 EGU67 EQQ67 FAM67 FKI67 FUE67 GEA67 GNW67 GXS67 HHO67 HRK67 IBG67 ILC67 IUY67 JEU67 JOQ67 JYM67 KII67 KSE67 LCA67 LLW67 LVS67 MFO67 MPK67 MZG67 NJC67 NSY67 OCU67 OMQ67 OWM67 PGI67 PQE67 QAA67 QJW67 QTS67 RDO67 RNK67 RXG67 SHC67 SQY67 TAU67 TKQ67 TUM67 UEI67 UOE67 UYA67 VHW67 VRS67 WBO67 WLK67 WVG67 IU65603 SQ65603 ACM65603 AMI65603 AWE65603 BGA65603 BPW65603 BZS65603 CJO65603 CTK65603 DDG65603 DNC65603 DWY65603 EGU65603 EQQ65603 FAM65603 FKI65603 FUE65603 GEA65603 GNW65603 GXS65603 HHO65603 HRK65603 IBG65603 ILC65603 IUY65603 JEU65603 JOQ65603 JYM65603 KII65603 KSE65603 LCA65603 LLW65603 LVS65603 MFO65603 MPK65603 MZG65603 NJC65603 NSY65603 OCU65603 OMQ65603 OWM65603 PGI65603 PQE65603 QAA65603 QJW65603 QTS65603 RDO65603 RNK65603 RXG65603 SHC65603 SQY65603 TAU65603 TKQ65603 TUM65603 UEI65603 UOE65603 UYA65603 VHW65603 VRS65603 WBO65603 WLK65603 WVG65603 IU131139 SQ131139 ACM131139 AMI131139 AWE131139 BGA131139 BPW131139 BZS131139 CJO131139 CTK131139 DDG131139 DNC131139 DWY131139 EGU131139 EQQ131139 FAM131139 FKI131139 FUE131139 GEA131139 GNW131139 GXS131139 HHO131139 HRK131139 IBG131139 ILC131139 IUY131139 JEU131139 JOQ131139 JYM131139 KII131139 KSE131139 LCA131139 LLW131139 LVS131139 MFO131139 MPK131139 MZG131139 NJC131139 NSY131139 OCU131139 OMQ131139 OWM131139 PGI131139 PQE131139 QAA131139 QJW131139 QTS131139 RDO131139 RNK131139 RXG131139 SHC131139 SQY131139 TAU131139 TKQ131139 TUM131139 UEI131139 UOE131139 UYA131139 VHW131139 VRS131139 WBO131139 WLK131139 WVG131139 IU196675 SQ196675 ACM196675 AMI196675 AWE196675 BGA196675 BPW196675 BZS196675 CJO196675 CTK196675 DDG196675 DNC196675 DWY196675 EGU196675 EQQ196675 FAM196675 FKI196675 FUE196675 GEA196675 GNW196675 GXS196675 HHO196675 HRK196675 IBG196675 ILC196675 IUY196675 JEU196675 JOQ196675 JYM196675 KII196675 KSE196675 LCA196675 LLW196675 LVS196675 MFO196675 MPK196675 MZG196675 NJC196675 NSY196675 OCU196675 OMQ196675 OWM196675 PGI196675 PQE196675 QAA196675 QJW196675 QTS196675 RDO196675 RNK196675 RXG196675 SHC196675 SQY196675 TAU196675 TKQ196675 TUM196675 UEI196675 UOE196675 UYA196675 VHW196675 VRS196675 WBO196675 WLK196675 WVG196675 IU262211 SQ262211 ACM262211 AMI262211 AWE262211 BGA262211 BPW262211 BZS262211 CJO262211 CTK262211 DDG262211 DNC262211 DWY262211 EGU262211 EQQ262211 FAM262211 FKI262211 FUE262211 GEA262211 GNW262211 GXS262211 HHO262211 HRK262211 IBG262211 ILC262211 IUY262211 JEU262211 JOQ262211 JYM262211 KII262211 KSE262211 LCA262211 LLW262211 LVS262211 MFO262211 MPK262211 MZG262211 NJC262211 NSY262211 OCU262211 OMQ262211 OWM262211 PGI262211 PQE262211 QAA262211 QJW262211 QTS262211 RDO262211 RNK262211 RXG262211 SHC262211 SQY262211 TAU262211 TKQ262211 TUM262211 UEI262211 UOE262211 UYA262211 VHW262211 VRS262211 WBO262211 WLK262211 WVG262211 IU327747 SQ327747 ACM327747 AMI327747 AWE327747 BGA327747 BPW327747 BZS327747 CJO327747 CTK327747 DDG327747 DNC327747 DWY327747 EGU327747 EQQ327747 FAM327747 FKI327747 FUE327747 GEA327747 GNW327747 GXS327747 HHO327747 HRK327747 IBG327747 ILC327747 IUY327747 JEU327747 JOQ327747 JYM327747 KII327747 KSE327747 LCA327747 LLW327747 LVS327747 MFO327747 MPK327747 MZG327747 NJC327747 NSY327747 OCU327747 OMQ327747 OWM327747 PGI327747 PQE327747 QAA327747 QJW327747 QTS327747 RDO327747 RNK327747 RXG327747 SHC327747 SQY327747 TAU327747 TKQ327747 TUM327747 UEI327747 UOE327747 UYA327747 VHW327747 VRS327747 WBO327747 WLK327747 WVG327747 IU393283 SQ393283 ACM393283 AMI393283 AWE393283 BGA393283 BPW393283 BZS393283 CJO393283 CTK393283 DDG393283 DNC393283 DWY393283 EGU393283 EQQ393283 FAM393283 FKI393283 FUE393283 GEA393283 GNW393283 GXS393283 HHO393283 HRK393283 IBG393283 ILC393283 IUY393283 JEU393283 JOQ393283 JYM393283 KII393283 KSE393283 LCA393283 LLW393283 LVS393283 MFO393283 MPK393283 MZG393283 NJC393283 NSY393283 OCU393283 OMQ393283 OWM393283 PGI393283 PQE393283 QAA393283 QJW393283 QTS393283 RDO393283 RNK393283 RXG393283 SHC393283 SQY393283 TAU393283 TKQ393283 TUM393283 UEI393283 UOE393283 UYA393283 VHW393283 VRS393283 WBO393283 WLK393283 WVG393283 IU458819 SQ458819 ACM458819 AMI458819 AWE458819 BGA458819 BPW458819 BZS458819 CJO458819 CTK458819 DDG458819 DNC458819 DWY458819 EGU458819 EQQ458819 FAM458819 FKI458819 FUE458819 GEA458819 GNW458819 GXS458819 HHO458819 HRK458819 IBG458819 ILC458819 IUY458819 JEU458819 JOQ458819 JYM458819 KII458819 KSE458819 LCA458819 LLW458819 LVS458819 MFO458819 MPK458819 MZG458819 NJC458819 NSY458819 OCU458819 OMQ458819 OWM458819 PGI458819 PQE458819 QAA458819 QJW458819 QTS458819 RDO458819 RNK458819 RXG458819 SHC458819 SQY458819 TAU458819 TKQ458819 TUM458819 UEI458819 UOE458819 UYA458819 VHW458819 VRS458819 WBO458819 WLK458819 WVG458819 IU524355 SQ524355 ACM524355 AMI524355 AWE524355 BGA524355 BPW524355 BZS524355 CJO524355 CTK524355 DDG524355 DNC524355 DWY524355 EGU524355 EQQ524355 FAM524355 FKI524355 FUE524355 GEA524355 GNW524355 GXS524355 HHO524355 HRK524355 IBG524355 ILC524355 IUY524355 JEU524355 JOQ524355 JYM524355 KII524355 KSE524355 LCA524355 LLW524355 LVS524355 MFO524355 MPK524355 MZG524355 NJC524355 NSY524355 OCU524355 OMQ524355 OWM524355 PGI524355 PQE524355 QAA524355 QJW524355 QTS524355 RDO524355 RNK524355 RXG524355 SHC524355 SQY524355 TAU524355 TKQ524355 TUM524355 UEI524355 UOE524355 UYA524355 VHW524355 VRS524355 WBO524355 WLK524355 WVG524355 IU589891 SQ589891 ACM589891 AMI589891 AWE589891 BGA589891 BPW589891 BZS589891 CJO589891 CTK589891 DDG589891 DNC589891 DWY589891 EGU589891 EQQ589891 FAM589891 FKI589891 FUE589891 GEA589891 GNW589891 GXS589891 HHO589891 HRK589891 IBG589891 ILC589891 IUY589891 JEU589891 JOQ589891 JYM589891 KII589891 KSE589891 LCA589891 LLW589891 LVS589891 MFO589891 MPK589891 MZG589891 NJC589891 NSY589891 OCU589891 OMQ589891 OWM589891 PGI589891 PQE589891 QAA589891 QJW589891 QTS589891 RDO589891 RNK589891 RXG589891 SHC589891 SQY589891 TAU589891 TKQ589891 TUM589891 UEI589891 UOE589891 UYA589891 VHW589891 VRS589891 WBO589891 WLK589891 WVG589891 IU655427 SQ655427 ACM655427 AMI655427 AWE655427 BGA655427 BPW655427 BZS655427 CJO655427 CTK655427 DDG655427 DNC655427 DWY655427 EGU655427 EQQ655427 FAM655427 FKI655427 FUE655427 GEA655427 GNW655427 GXS655427 HHO655427 HRK655427 IBG655427 ILC655427 IUY655427 JEU655427 JOQ655427 JYM655427 KII655427 KSE655427 LCA655427 LLW655427 LVS655427 MFO655427 MPK655427 MZG655427 NJC655427 NSY655427 OCU655427 OMQ655427 OWM655427 PGI655427 PQE655427 QAA655427 QJW655427 QTS655427 RDO655427 RNK655427 RXG655427 SHC655427 SQY655427 TAU655427 TKQ655427 TUM655427 UEI655427 UOE655427 UYA655427 VHW655427 VRS655427 WBO655427 WLK655427 WVG655427 IU720963 SQ720963 ACM720963 AMI720963 AWE720963 BGA720963 BPW720963 BZS720963 CJO720963 CTK720963 DDG720963 DNC720963 DWY720963 EGU720963 EQQ720963 FAM720963 FKI720963 FUE720963 GEA720963 GNW720963 GXS720963 HHO720963 HRK720963 IBG720963 ILC720963 IUY720963 JEU720963 JOQ720963 JYM720963 KII720963 KSE720963 LCA720963 LLW720963 LVS720963 MFO720963 MPK720963 MZG720963 NJC720963 NSY720963 OCU720963 OMQ720963 OWM720963 PGI720963 PQE720963 QAA720963 QJW720963 QTS720963 RDO720963 RNK720963 RXG720963 SHC720963 SQY720963 TAU720963 TKQ720963 TUM720963 UEI720963 UOE720963 UYA720963 VHW720963 VRS720963 WBO720963 WLK720963 WVG720963 IU786499 SQ786499 ACM786499 AMI786499 AWE786499 BGA786499 BPW786499 BZS786499 CJO786499 CTK786499 DDG786499 DNC786499 DWY786499 EGU786499 EQQ786499 FAM786499 FKI786499 FUE786499 GEA786499 GNW786499 GXS786499 HHO786499 HRK786499 IBG786499 ILC786499 IUY786499 JEU786499 JOQ786499 JYM786499 KII786499 KSE786499 LCA786499 LLW786499 LVS786499 MFO786499 MPK786499 MZG786499 NJC786499 NSY786499 OCU786499 OMQ786499 OWM786499 PGI786499 PQE786499 QAA786499 QJW786499 QTS786499 RDO786499 RNK786499 RXG786499 SHC786499 SQY786499 TAU786499 TKQ786499 TUM786499 UEI786499 UOE786499 UYA786499 VHW786499 VRS786499 WBO786499 WLK786499 WVG786499 IU852035 SQ852035 ACM852035 AMI852035 AWE852035 BGA852035 BPW852035 BZS852035 CJO852035 CTK852035 DDG852035 DNC852035 DWY852035 EGU852035 EQQ852035 FAM852035 FKI852035 FUE852035 GEA852035 GNW852035 GXS852035 HHO852035 HRK852035 IBG852035 ILC852035 IUY852035 JEU852035 JOQ852035 JYM852035 KII852035 KSE852035 LCA852035 LLW852035 LVS852035 MFO852035 MPK852035 MZG852035 NJC852035 NSY852035 OCU852035 OMQ852035 OWM852035 PGI852035 PQE852035 QAA852035 QJW852035 QTS852035 RDO852035 RNK852035 RXG852035 SHC852035 SQY852035 TAU852035 TKQ852035 TUM852035 UEI852035 UOE852035 UYA852035 VHW852035 VRS852035 WBO852035 WLK852035 WVG852035 IU917571 SQ917571 ACM917571 AMI917571 AWE917571 BGA917571 BPW917571 BZS917571 CJO917571 CTK917571 DDG917571 DNC917571 DWY917571 EGU917571 EQQ917571 FAM917571 FKI917571 FUE917571 GEA917571 GNW917571 GXS917571 HHO917571 HRK917571 IBG917571 ILC917571 IUY917571 JEU917571 JOQ917571 JYM917571 KII917571 KSE917571 LCA917571 LLW917571 LVS917571 MFO917571 MPK917571 MZG917571 NJC917571 NSY917571 OCU917571 OMQ917571 OWM917571 PGI917571 PQE917571 QAA917571 QJW917571 QTS917571 RDO917571 RNK917571 RXG917571 SHC917571 SQY917571 TAU917571 TKQ917571 TUM917571 UEI917571 UOE917571 UYA917571 VHW917571 VRS917571 WBO917571 WLK917571 WVG917571 IU983107 SQ983107 ACM983107 AMI983107 AWE983107 BGA983107 BPW983107 BZS983107 CJO983107 CTK983107 DDG983107 DNC983107 DWY983107 EGU983107 EQQ983107 FAM983107 FKI983107 FUE983107 GEA983107 GNW983107 GXS983107 HHO983107 HRK983107 IBG983107 ILC983107 IUY983107 JEU983107 JOQ983107 JYM983107 KII983107 KSE983107 LCA983107 LLW983107 LVS983107 MFO983107 MPK983107 MZG983107 NJC983107 NSY983107 OCU983107 OMQ983107 OWM983107 PGI983107 PQE983107 QAA983107 QJW983107 QTS983107 RDO983107 RNK983107 RXG983107 SHC983107 SQY983107 TAU983107 TKQ983107 TUM983107 UEI983107 UOE983107 UYA983107 VHW983107 VRS983107 WBO983107 WLK983107 WVG983107 B67 B65603 B131139 B196675 B262211 B327747 B393283 B458819 B524355 B589891 B655427 B720963 B786499 B852035 B917571 B983107">
      <formula1>SchoolList50</formula1>
    </dataValidation>
    <dataValidation type="list" allowBlank="1" showInputMessage="1" showErrorMessage="1" sqref="IU65556:IU65602 SQ65556:SQ65602 ACM65556:ACM65602 AMI65556:AMI65602 AWE65556:AWE65602 BGA65556:BGA65602 BPW65556:BPW65602 BZS65556:BZS65602 CJO65556:CJO65602 CTK65556:CTK65602 DDG65556:DDG65602 DNC65556:DNC65602 DWY65556:DWY65602 EGU65556:EGU65602 EQQ65556:EQQ65602 FAM65556:FAM65602 FKI65556:FKI65602 FUE65556:FUE65602 GEA65556:GEA65602 GNW65556:GNW65602 GXS65556:GXS65602 HHO65556:HHO65602 HRK65556:HRK65602 IBG65556:IBG65602 ILC65556:ILC65602 IUY65556:IUY65602 JEU65556:JEU65602 JOQ65556:JOQ65602 JYM65556:JYM65602 KII65556:KII65602 KSE65556:KSE65602 LCA65556:LCA65602 LLW65556:LLW65602 LVS65556:LVS65602 MFO65556:MFO65602 MPK65556:MPK65602 MZG65556:MZG65602 NJC65556:NJC65602 NSY65556:NSY65602 OCU65556:OCU65602 OMQ65556:OMQ65602 OWM65556:OWM65602 PGI65556:PGI65602 PQE65556:PQE65602 QAA65556:QAA65602 QJW65556:QJW65602 QTS65556:QTS65602 RDO65556:RDO65602 RNK65556:RNK65602 RXG65556:RXG65602 SHC65556:SHC65602 SQY65556:SQY65602 TAU65556:TAU65602 TKQ65556:TKQ65602 TUM65556:TUM65602 UEI65556:UEI65602 UOE65556:UOE65602 UYA65556:UYA65602 VHW65556:VHW65602 VRS65556:VRS65602 WBO65556:WBO65602 WLK65556:WLK65602 WVG65556:WVG65602 IU131092:IU131138 SQ131092:SQ131138 ACM131092:ACM131138 AMI131092:AMI131138 AWE131092:AWE131138 BGA131092:BGA131138 BPW131092:BPW131138 BZS131092:BZS131138 CJO131092:CJO131138 CTK131092:CTK131138 DDG131092:DDG131138 DNC131092:DNC131138 DWY131092:DWY131138 EGU131092:EGU131138 EQQ131092:EQQ131138 FAM131092:FAM131138 FKI131092:FKI131138 FUE131092:FUE131138 GEA131092:GEA131138 GNW131092:GNW131138 GXS131092:GXS131138 HHO131092:HHO131138 HRK131092:HRK131138 IBG131092:IBG131138 ILC131092:ILC131138 IUY131092:IUY131138 JEU131092:JEU131138 JOQ131092:JOQ131138 JYM131092:JYM131138 KII131092:KII131138 KSE131092:KSE131138 LCA131092:LCA131138 LLW131092:LLW131138 LVS131092:LVS131138 MFO131092:MFO131138 MPK131092:MPK131138 MZG131092:MZG131138 NJC131092:NJC131138 NSY131092:NSY131138 OCU131092:OCU131138 OMQ131092:OMQ131138 OWM131092:OWM131138 PGI131092:PGI131138 PQE131092:PQE131138 QAA131092:QAA131138 QJW131092:QJW131138 QTS131092:QTS131138 RDO131092:RDO131138 RNK131092:RNK131138 RXG131092:RXG131138 SHC131092:SHC131138 SQY131092:SQY131138 TAU131092:TAU131138 TKQ131092:TKQ131138 TUM131092:TUM131138 UEI131092:UEI131138 UOE131092:UOE131138 UYA131092:UYA131138 VHW131092:VHW131138 VRS131092:VRS131138 WBO131092:WBO131138 WLK131092:WLK131138 WVG131092:WVG131138 IU196628:IU196674 SQ196628:SQ196674 ACM196628:ACM196674 AMI196628:AMI196674 AWE196628:AWE196674 BGA196628:BGA196674 BPW196628:BPW196674 BZS196628:BZS196674 CJO196628:CJO196674 CTK196628:CTK196674 DDG196628:DDG196674 DNC196628:DNC196674 DWY196628:DWY196674 EGU196628:EGU196674 EQQ196628:EQQ196674 FAM196628:FAM196674 FKI196628:FKI196674 FUE196628:FUE196674 GEA196628:GEA196674 GNW196628:GNW196674 GXS196628:GXS196674 HHO196628:HHO196674 HRK196628:HRK196674 IBG196628:IBG196674 ILC196628:ILC196674 IUY196628:IUY196674 JEU196628:JEU196674 JOQ196628:JOQ196674 JYM196628:JYM196674 KII196628:KII196674 KSE196628:KSE196674 LCA196628:LCA196674 LLW196628:LLW196674 LVS196628:LVS196674 MFO196628:MFO196674 MPK196628:MPK196674 MZG196628:MZG196674 NJC196628:NJC196674 NSY196628:NSY196674 OCU196628:OCU196674 OMQ196628:OMQ196674 OWM196628:OWM196674 PGI196628:PGI196674 PQE196628:PQE196674 QAA196628:QAA196674 QJW196628:QJW196674 QTS196628:QTS196674 RDO196628:RDO196674 RNK196628:RNK196674 RXG196628:RXG196674 SHC196628:SHC196674 SQY196628:SQY196674 TAU196628:TAU196674 TKQ196628:TKQ196674 TUM196628:TUM196674 UEI196628:UEI196674 UOE196628:UOE196674 UYA196628:UYA196674 VHW196628:VHW196674 VRS196628:VRS196674 WBO196628:WBO196674 WLK196628:WLK196674 WVG196628:WVG196674 IU262164:IU262210 SQ262164:SQ262210 ACM262164:ACM262210 AMI262164:AMI262210 AWE262164:AWE262210 BGA262164:BGA262210 BPW262164:BPW262210 BZS262164:BZS262210 CJO262164:CJO262210 CTK262164:CTK262210 DDG262164:DDG262210 DNC262164:DNC262210 DWY262164:DWY262210 EGU262164:EGU262210 EQQ262164:EQQ262210 FAM262164:FAM262210 FKI262164:FKI262210 FUE262164:FUE262210 GEA262164:GEA262210 GNW262164:GNW262210 GXS262164:GXS262210 HHO262164:HHO262210 HRK262164:HRK262210 IBG262164:IBG262210 ILC262164:ILC262210 IUY262164:IUY262210 JEU262164:JEU262210 JOQ262164:JOQ262210 JYM262164:JYM262210 KII262164:KII262210 KSE262164:KSE262210 LCA262164:LCA262210 LLW262164:LLW262210 LVS262164:LVS262210 MFO262164:MFO262210 MPK262164:MPK262210 MZG262164:MZG262210 NJC262164:NJC262210 NSY262164:NSY262210 OCU262164:OCU262210 OMQ262164:OMQ262210 OWM262164:OWM262210 PGI262164:PGI262210 PQE262164:PQE262210 QAA262164:QAA262210 QJW262164:QJW262210 QTS262164:QTS262210 RDO262164:RDO262210 RNK262164:RNK262210 RXG262164:RXG262210 SHC262164:SHC262210 SQY262164:SQY262210 TAU262164:TAU262210 TKQ262164:TKQ262210 TUM262164:TUM262210 UEI262164:UEI262210 UOE262164:UOE262210 UYA262164:UYA262210 VHW262164:VHW262210 VRS262164:VRS262210 WBO262164:WBO262210 WLK262164:WLK262210 WVG262164:WVG262210 IU327700:IU327746 SQ327700:SQ327746 ACM327700:ACM327746 AMI327700:AMI327746 AWE327700:AWE327746 BGA327700:BGA327746 BPW327700:BPW327746 BZS327700:BZS327746 CJO327700:CJO327746 CTK327700:CTK327746 DDG327700:DDG327746 DNC327700:DNC327746 DWY327700:DWY327746 EGU327700:EGU327746 EQQ327700:EQQ327746 FAM327700:FAM327746 FKI327700:FKI327746 FUE327700:FUE327746 GEA327700:GEA327746 GNW327700:GNW327746 GXS327700:GXS327746 HHO327700:HHO327746 HRK327700:HRK327746 IBG327700:IBG327746 ILC327700:ILC327746 IUY327700:IUY327746 JEU327700:JEU327746 JOQ327700:JOQ327746 JYM327700:JYM327746 KII327700:KII327746 KSE327700:KSE327746 LCA327700:LCA327746 LLW327700:LLW327746 LVS327700:LVS327746 MFO327700:MFO327746 MPK327700:MPK327746 MZG327700:MZG327746 NJC327700:NJC327746 NSY327700:NSY327746 OCU327700:OCU327746 OMQ327700:OMQ327746 OWM327700:OWM327746 PGI327700:PGI327746 PQE327700:PQE327746 QAA327700:QAA327746 QJW327700:QJW327746 QTS327700:QTS327746 RDO327700:RDO327746 RNK327700:RNK327746 RXG327700:RXG327746 SHC327700:SHC327746 SQY327700:SQY327746 TAU327700:TAU327746 TKQ327700:TKQ327746 TUM327700:TUM327746 UEI327700:UEI327746 UOE327700:UOE327746 UYA327700:UYA327746 VHW327700:VHW327746 VRS327700:VRS327746 WBO327700:WBO327746 WLK327700:WLK327746 WVG327700:WVG327746 IU393236:IU393282 SQ393236:SQ393282 ACM393236:ACM393282 AMI393236:AMI393282 AWE393236:AWE393282 BGA393236:BGA393282 BPW393236:BPW393282 BZS393236:BZS393282 CJO393236:CJO393282 CTK393236:CTK393282 DDG393236:DDG393282 DNC393236:DNC393282 DWY393236:DWY393282 EGU393236:EGU393282 EQQ393236:EQQ393282 FAM393236:FAM393282 FKI393236:FKI393282 FUE393236:FUE393282 GEA393236:GEA393282 GNW393236:GNW393282 GXS393236:GXS393282 HHO393236:HHO393282 HRK393236:HRK393282 IBG393236:IBG393282 ILC393236:ILC393282 IUY393236:IUY393282 JEU393236:JEU393282 JOQ393236:JOQ393282 JYM393236:JYM393282 KII393236:KII393282 KSE393236:KSE393282 LCA393236:LCA393282 LLW393236:LLW393282 LVS393236:LVS393282 MFO393236:MFO393282 MPK393236:MPK393282 MZG393236:MZG393282 NJC393236:NJC393282 NSY393236:NSY393282 OCU393236:OCU393282 OMQ393236:OMQ393282 OWM393236:OWM393282 PGI393236:PGI393282 PQE393236:PQE393282 QAA393236:QAA393282 QJW393236:QJW393282 QTS393236:QTS393282 RDO393236:RDO393282 RNK393236:RNK393282 RXG393236:RXG393282 SHC393236:SHC393282 SQY393236:SQY393282 TAU393236:TAU393282 TKQ393236:TKQ393282 TUM393236:TUM393282 UEI393236:UEI393282 UOE393236:UOE393282 UYA393236:UYA393282 VHW393236:VHW393282 VRS393236:VRS393282 WBO393236:WBO393282 WLK393236:WLK393282 WVG393236:WVG393282 IU458772:IU458818 SQ458772:SQ458818 ACM458772:ACM458818 AMI458772:AMI458818 AWE458772:AWE458818 BGA458772:BGA458818 BPW458772:BPW458818 BZS458772:BZS458818 CJO458772:CJO458818 CTK458772:CTK458818 DDG458772:DDG458818 DNC458772:DNC458818 DWY458772:DWY458818 EGU458772:EGU458818 EQQ458772:EQQ458818 FAM458772:FAM458818 FKI458772:FKI458818 FUE458772:FUE458818 GEA458772:GEA458818 GNW458772:GNW458818 GXS458772:GXS458818 HHO458772:HHO458818 HRK458772:HRK458818 IBG458772:IBG458818 ILC458772:ILC458818 IUY458772:IUY458818 JEU458772:JEU458818 JOQ458772:JOQ458818 JYM458772:JYM458818 KII458772:KII458818 KSE458772:KSE458818 LCA458772:LCA458818 LLW458772:LLW458818 LVS458772:LVS458818 MFO458772:MFO458818 MPK458772:MPK458818 MZG458772:MZG458818 NJC458772:NJC458818 NSY458772:NSY458818 OCU458772:OCU458818 OMQ458772:OMQ458818 OWM458772:OWM458818 PGI458772:PGI458818 PQE458772:PQE458818 QAA458772:QAA458818 QJW458772:QJW458818 QTS458772:QTS458818 RDO458772:RDO458818 RNK458772:RNK458818 RXG458772:RXG458818 SHC458772:SHC458818 SQY458772:SQY458818 TAU458772:TAU458818 TKQ458772:TKQ458818 TUM458772:TUM458818 UEI458772:UEI458818 UOE458772:UOE458818 UYA458772:UYA458818 VHW458772:VHW458818 VRS458772:VRS458818 WBO458772:WBO458818 WLK458772:WLK458818 WVG458772:WVG458818 IU524308:IU524354 SQ524308:SQ524354 ACM524308:ACM524354 AMI524308:AMI524354 AWE524308:AWE524354 BGA524308:BGA524354 BPW524308:BPW524354 BZS524308:BZS524354 CJO524308:CJO524354 CTK524308:CTK524354 DDG524308:DDG524354 DNC524308:DNC524354 DWY524308:DWY524354 EGU524308:EGU524354 EQQ524308:EQQ524354 FAM524308:FAM524354 FKI524308:FKI524354 FUE524308:FUE524354 GEA524308:GEA524354 GNW524308:GNW524354 GXS524308:GXS524354 HHO524308:HHO524354 HRK524308:HRK524354 IBG524308:IBG524354 ILC524308:ILC524354 IUY524308:IUY524354 JEU524308:JEU524354 JOQ524308:JOQ524354 JYM524308:JYM524354 KII524308:KII524354 KSE524308:KSE524354 LCA524308:LCA524354 LLW524308:LLW524354 LVS524308:LVS524354 MFO524308:MFO524354 MPK524308:MPK524354 MZG524308:MZG524354 NJC524308:NJC524354 NSY524308:NSY524354 OCU524308:OCU524354 OMQ524308:OMQ524354 OWM524308:OWM524354 PGI524308:PGI524354 PQE524308:PQE524354 QAA524308:QAA524354 QJW524308:QJW524354 QTS524308:QTS524354 RDO524308:RDO524354 RNK524308:RNK524354 RXG524308:RXG524354 SHC524308:SHC524354 SQY524308:SQY524354 TAU524308:TAU524354 TKQ524308:TKQ524354 TUM524308:TUM524354 UEI524308:UEI524354 UOE524308:UOE524354 UYA524308:UYA524354 VHW524308:VHW524354 VRS524308:VRS524354 WBO524308:WBO524354 WLK524308:WLK524354 WVG524308:WVG524354 IU589844:IU589890 SQ589844:SQ589890 ACM589844:ACM589890 AMI589844:AMI589890 AWE589844:AWE589890 BGA589844:BGA589890 BPW589844:BPW589890 BZS589844:BZS589890 CJO589844:CJO589890 CTK589844:CTK589890 DDG589844:DDG589890 DNC589844:DNC589890 DWY589844:DWY589890 EGU589844:EGU589890 EQQ589844:EQQ589890 FAM589844:FAM589890 FKI589844:FKI589890 FUE589844:FUE589890 GEA589844:GEA589890 GNW589844:GNW589890 GXS589844:GXS589890 HHO589844:HHO589890 HRK589844:HRK589890 IBG589844:IBG589890 ILC589844:ILC589890 IUY589844:IUY589890 JEU589844:JEU589890 JOQ589844:JOQ589890 JYM589844:JYM589890 KII589844:KII589890 KSE589844:KSE589890 LCA589844:LCA589890 LLW589844:LLW589890 LVS589844:LVS589890 MFO589844:MFO589890 MPK589844:MPK589890 MZG589844:MZG589890 NJC589844:NJC589890 NSY589844:NSY589890 OCU589844:OCU589890 OMQ589844:OMQ589890 OWM589844:OWM589890 PGI589844:PGI589890 PQE589844:PQE589890 QAA589844:QAA589890 QJW589844:QJW589890 QTS589844:QTS589890 RDO589844:RDO589890 RNK589844:RNK589890 RXG589844:RXG589890 SHC589844:SHC589890 SQY589844:SQY589890 TAU589844:TAU589890 TKQ589844:TKQ589890 TUM589844:TUM589890 UEI589844:UEI589890 UOE589844:UOE589890 UYA589844:UYA589890 VHW589844:VHW589890 VRS589844:VRS589890 WBO589844:WBO589890 WLK589844:WLK589890 WVG589844:WVG589890 IU655380:IU655426 SQ655380:SQ655426 ACM655380:ACM655426 AMI655380:AMI655426 AWE655380:AWE655426 BGA655380:BGA655426 BPW655380:BPW655426 BZS655380:BZS655426 CJO655380:CJO655426 CTK655380:CTK655426 DDG655380:DDG655426 DNC655380:DNC655426 DWY655380:DWY655426 EGU655380:EGU655426 EQQ655380:EQQ655426 FAM655380:FAM655426 FKI655380:FKI655426 FUE655380:FUE655426 GEA655380:GEA655426 GNW655380:GNW655426 GXS655380:GXS655426 HHO655380:HHO655426 HRK655380:HRK655426 IBG655380:IBG655426 ILC655380:ILC655426 IUY655380:IUY655426 JEU655380:JEU655426 JOQ655380:JOQ655426 JYM655380:JYM655426 KII655380:KII655426 KSE655380:KSE655426 LCA655380:LCA655426 LLW655380:LLW655426 LVS655380:LVS655426 MFO655380:MFO655426 MPK655380:MPK655426 MZG655380:MZG655426 NJC655380:NJC655426 NSY655380:NSY655426 OCU655380:OCU655426 OMQ655380:OMQ655426 OWM655380:OWM655426 PGI655380:PGI655426 PQE655380:PQE655426 QAA655380:QAA655426 QJW655380:QJW655426 QTS655380:QTS655426 RDO655380:RDO655426 RNK655380:RNK655426 RXG655380:RXG655426 SHC655380:SHC655426 SQY655380:SQY655426 TAU655380:TAU655426 TKQ655380:TKQ655426 TUM655380:TUM655426 UEI655380:UEI655426 UOE655380:UOE655426 UYA655380:UYA655426 VHW655380:VHW655426 VRS655380:VRS655426 WBO655380:WBO655426 WLK655380:WLK655426 WVG655380:WVG655426 IU720916:IU720962 SQ720916:SQ720962 ACM720916:ACM720962 AMI720916:AMI720962 AWE720916:AWE720962 BGA720916:BGA720962 BPW720916:BPW720962 BZS720916:BZS720962 CJO720916:CJO720962 CTK720916:CTK720962 DDG720916:DDG720962 DNC720916:DNC720962 DWY720916:DWY720962 EGU720916:EGU720962 EQQ720916:EQQ720962 FAM720916:FAM720962 FKI720916:FKI720962 FUE720916:FUE720962 GEA720916:GEA720962 GNW720916:GNW720962 GXS720916:GXS720962 HHO720916:HHO720962 HRK720916:HRK720962 IBG720916:IBG720962 ILC720916:ILC720962 IUY720916:IUY720962 JEU720916:JEU720962 JOQ720916:JOQ720962 JYM720916:JYM720962 KII720916:KII720962 KSE720916:KSE720962 LCA720916:LCA720962 LLW720916:LLW720962 LVS720916:LVS720962 MFO720916:MFO720962 MPK720916:MPK720962 MZG720916:MZG720962 NJC720916:NJC720962 NSY720916:NSY720962 OCU720916:OCU720962 OMQ720916:OMQ720962 OWM720916:OWM720962 PGI720916:PGI720962 PQE720916:PQE720962 QAA720916:QAA720962 QJW720916:QJW720962 QTS720916:QTS720962 RDO720916:RDO720962 RNK720916:RNK720962 RXG720916:RXG720962 SHC720916:SHC720962 SQY720916:SQY720962 TAU720916:TAU720962 TKQ720916:TKQ720962 TUM720916:TUM720962 UEI720916:UEI720962 UOE720916:UOE720962 UYA720916:UYA720962 VHW720916:VHW720962 VRS720916:VRS720962 WBO720916:WBO720962 WLK720916:WLK720962 WVG720916:WVG720962 IU786452:IU786498 SQ786452:SQ786498 ACM786452:ACM786498 AMI786452:AMI786498 AWE786452:AWE786498 BGA786452:BGA786498 BPW786452:BPW786498 BZS786452:BZS786498 CJO786452:CJO786498 CTK786452:CTK786498 DDG786452:DDG786498 DNC786452:DNC786498 DWY786452:DWY786498 EGU786452:EGU786498 EQQ786452:EQQ786498 FAM786452:FAM786498 FKI786452:FKI786498 FUE786452:FUE786498 GEA786452:GEA786498 GNW786452:GNW786498 GXS786452:GXS786498 HHO786452:HHO786498 HRK786452:HRK786498 IBG786452:IBG786498 ILC786452:ILC786498 IUY786452:IUY786498 JEU786452:JEU786498 JOQ786452:JOQ786498 JYM786452:JYM786498 KII786452:KII786498 KSE786452:KSE786498 LCA786452:LCA786498 LLW786452:LLW786498 LVS786452:LVS786498 MFO786452:MFO786498 MPK786452:MPK786498 MZG786452:MZG786498 NJC786452:NJC786498 NSY786452:NSY786498 OCU786452:OCU786498 OMQ786452:OMQ786498 OWM786452:OWM786498 PGI786452:PGI786498 PQE786452:PQE786498 QAA786452:QAA786498 QJW786452:QJW786498 QTS786452:QTS786498 RDO786452:RDO786498 RNK786452:RNK786498 RXG786452:RXG786498 SHC786452:SHC786498 SQY786452:SQY786498 TAU786452:TAU786498 TKQ786452:TKQ786498 TUM786452:TUM786498 UEI786452:UEI786498 UOE786452:UOE786498 UYA786452:UYA786498 VHW786452:VHW786498 VRS786452:VRS786498 WBO786452:WBO786498 WLK786452:WLK786498 WVG786452:WVG786498 IU851988:IU852034 SQ851988:SQ852034 ACM851988:ACM852034 AMI851988:AMI852034 AWE851988:AWE852034 BGA851988:BGA852034 BPW851988:BPW852034 BZS851988:BZS852034 CJO851988:CJO852034 CTK851988:CTK852034 DDG851988:DDG852034 DNC851988:DNC852034 DWY851988:DWY852034 EGU851988:EGU852034 EQQ851988:EQQ852034 FAM851988:FAM852034 FKI851988:FKI852034 FUE851988:FUE852034 GEA851988:GEA852034 GNW851988:GNW852034 GXS851988:GXS852034 HHO851988:HHO852034 HRK851988:HRK852034 IBG851988:IBG852034 ILC851988:ILC852034 IUY851988:IUY852034 JEU851988:JEU852034 JOQ851988:JOQ852034 JYM851988:JYM852034 KII851988:KII852034 KSE851988:KSE852034 LCA851988:LCA852034 LLW851988:LLW852034 LVS851988:LVS852034 MFO851988:MFO852034 MPK851988:MPK852034 MZG851988:MZG852034 NJC851988:NJC852034 NSY851988:NSY852034 OCU851988:OCU852034 OMQ851988:OMQ852034 OWM851988:OWM852034 PGI851988:PGI852034 PQE851988:PQE852034 QAA851988:QAA852034 QJW851988:QJW852034 QTS851988:QTS852034 RDO851988:RDO852034 RNK851988:RNK852034 RXG851988:RXG852034 SHC851988:SHC852034 SQY851988:SQY852034 TAU851988:TAU852034 TKQ851988:TKQ852034 TUM851988:TUM852034 UEI851988:UEI852034 UOE851988:UOE852034 UYA851988:UYA852034 VHW851988:VHW852034 VRS851988:VRS852034 WBO851988:WBO852034 WLK851988:WLK852034 WVG851988:WVG852034 IU917524:IU917570 SQ917524:SQ917570 ACM917524:ACM917570 AMI917524:AMI917570 AWE917524:AWE917570 BGA917524:BGA917570 BPW917524:BPW917570 BZS917524:BZS917570 CJO917524:CJO917570 CTK917524:CTK917570 DDG917524:DDG917570 DNC917524:DNC917570 DWY917524:DWY917570 EGU917524:EGU917570 EQQ917524:EQQ917570 FAM917524:FAM917570 FKI917524:FKI917570 FUE917524:FUE917570 GEA917524:GEA917570 GNW917524:GNW917570 GXS917524:GXS917570 HHO917524:HHO917570 HRK917524:HRK917570 IBG917524:IBG917570 ILC917524:ILC917570 IUY917524:IUY917570 JEU917524:JEU917570 JOQ917524:JOQ917570 JYM917524:JYM917570 KII917524:KII917570 KSE917524:KSE917570 LCA917524:LCA917570 LLW917524:LLW917570 LVS917524:LVS917570 MFO917524:MFO917570 MPK917524:MPK917570 MZG917524:MZG917570 NJC917524:NJC917570 NSY917524:NSY917570 OCU917524:OCU917570 OMQ917524:OMQ917570 OWM917524:OWM917570 PGI917524:PGI917570 PQE917524:PQE917570 QAA917524:QAA917570 QJW917524:QJW917570 QTS917524:QTS917570 RDO917524:RDO917570 RNK917524:RNK917570 RXG917524:RXG917570 SHC917524:SHC917570 SQY917524:SQY917570 TAU917524:TAU917570 TKQ917524:TKQ917570 TUM917524:TUM917570 UEI917524:UEI917570 UOE917524:UOE917570 UYA917524:UYA917570 VHW917524:VHW917570 VRS917524:VRS917570 WBO917524:WBO917570 WLK917524:WLK917570 WVG917524:WVG917570 IU983060:IU983106 SQ983060:SQ983106 ACM983060:ACM983106 AMI983060:AMI983106 AWE983060:AWE983106 BGA983060:BGA983106 BPW983060:BPW983106 BZS983060:BZS983106 CJO983060:CJO983106 CTK983060:CTK983106 DDG983060:DDG983106 DNC983060:DNC983106 DWY983060:DWY983106 EGU983060:EGU983106 EQQ983060:EQQ983106 FAM983060:FAM983106 FKI983060:FKI983106 FUE983060:FUE983106 GEA983060:GEA983106 GNW983060:GNW983106 GXS983060:GXS983106 HHO983060:HHO983106 HRK983060:HRK983106 IBG983060:IBG983106 ILC983060:ILC983106 IUY983060:IUY983106 JEU983060:JEU983106 JOQ983060:JOQ983106 JYM983060:JYM983106 KII983060:KII983106 KSE983060:KSE983106 LCA983060:LCA983106 LLW983060:LLW983106 LVS983060:LVS983106 MFO983060:MFO983106 MPK983060:MPK983106 MZG983060:MZG983106 NJC983060:NJC983106 NSY983060:NSY983106 OCU983060:OCU983106 OMQ983060:OMQ983106 OWM983060:OWM983106 PGI983060:PGI983106 PQE983060:PQE983106 QAA983060:QAA983106 QJW983060:QJW983106 QTS983060:QTS983106 RDO983060:RDO983106 RNK983060:RNK983106 RXG983060:RXG983106 SHC983060:SHC983106 SQY983060:SQY983106 TAU983060:TAU983106 TKQ983060:TKQ983106 TUM983060:TUM983106 UEI983060:UEI983106 UOE983060:UOE983106 UYA983060:UYA983106 VHW983060:VHW983106 VRS983060:VRS983106 WBO983060:WBO983106 WLK983060:WLK983106 WVG983060:WVG983106 IU8:IU66 WVG8:WVG66 WLK8:WLK66 WBO8:WBO66 VRS8:VRS66 VHW8:VHW66 UYA8:UYA66 UOE8:UOE66 UEI8:UEI66 TUM8:TUM66 TKQ8:TKQ66 TAU8:TAU66 SQY8:SQY66 SHC8:SHC66 RXG8:RXG66 RNK8:RNK66 RDO8:RDO66 QTS8:QTS66 QJW8:QJW66 QAA8:QAA66 PQE8:PQE66 PGI8:PGI66 OWM8:OWM66 OMQ8:OMQ66 OCU8:OCU66 NSY8:NSY66 NJC8:NJC66 MZG8:MZG66 MPK8:MPK66 MFO8:MFO66 LVS8:LVS66 LLW8:LLW66 LCA8:LCA66 KSE8:KSE66 KII8:KII66 JYM8:JYM66 JOQ8:JOQ66 JEU8:JEU66 IUY8:IUY66 ILC8:ILC66 IBG8:IBG66 HRK8:HRK66 HHO8:HHO66 GXS8:GXS66 GNW8:GNW66 GEA8:GEA66 FUE8:FUE66 FKI8:FKI66 FAM8:FAM66 EQQ8:EQQ66 EGU8:EGU66 DWY8:DWY66 DNC8:DNC66 DDG8:DDG66 CTK8:CTK66 CJO8:CJO66 BZS8:BZS66 BPW8:BPW66 BGA8:BGA66 AWE8:AWE66 AMI8:AMI66 ACM8:ACM66 SQ8:SQ66 B65556:B65602 B131092:B131138 B196628:B196674 B262164:B262210 B327700:B327746 B393236:B393282 B458772:B458818 B524308:B524354 B589844:B589890 B655380:B655426 B720916:B720962 B786452:B786498 B851988:B852034 B917524:B917570 B983060:B983106">
      <formula1>SchoolList48</formula1>
    </dataValidation>
    <dataValidation type="list" allowBlank="1" showInputMessage="1" showErrorMessage="1" sqref="E5:E66">
      <formula1>"NT, SW, TA"</formula1>
    </dataValidation>
  </dataValidations>
  <pageMargins left="0.25" right="0.25" top="0.5" bottom="0.5" header="0.25" footer="0.2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80" zoomScaleNormal="80" workbookViewId="0">
      <selection activeCell="B12" sqref="B12"/>
    </sheetView>
  </sheetViews>
  <sheetFormatPr defaultRowHeight="24.75" customHeight="1" x14ac:dyDescent="0.25"/>
  <cols>
    <col min="1" max="1" width="4.28515625" style="411" customWidth="1"/>
    <col min="2" max="2" width="21.7109375" style="412" customWidth="1"/>
    <col min="3" max="3" width="73.85546875" style="412" customWidth="1"/>
    <col min="4" max="4" width="18" style="412" bestFit="1" customWidth="1"/>
    <col min="5" max="5" width="40.140625" style="412" bestFit="1" customWidth="1"/>
    <col min="6" max="6" width="43.7109375" style="413" customWidth="1"/>
    <col min="7" max="7" width="12.28515625" style="412" bestFit="1" customWidth="1"/>
    <col min="8" max="256" width="9.140625" style="412"/>
    <col min="257" max="257" width="4.28515625" style="412" customWidth="1"/>
    <col min="258" max="258" width="21.7109375" style="412" customWidth="1"/>
    <col min="259" max="259" width="73.85546875" style="412" customWidth="1"/>
    <col min="260" max="260" width="18" style="412" bestFit="1" customWidth="1"/>
    <col min="261" max="261" width="40.140625" style="412" bestFit="1" customWidth="1"/>
    <col min="262" max="262" width="43.7109375" style="412" customWidth="1"/>
    <col min="263" max="263" width="12.28515625" style="412" bestFit="1" customWidth="1"/>
    <col min="264" max="512" width="9.140625" style="412"/>
    <col min="513" max="513" width="4.28515625" style="412" customWidth="1"/>
    <col min="514" max="514" width="21.7109375" style="412" customWidth="1"/>
    <col min="515" max="515" width="73.85546875" style="412" customWidth="1"/>
    <col min="516" max="516" width="18" style="412" bestFit="1" customWidth="1"/>
    <col min="517" max="517" width="40.140625" style="412" bestFit="1" customWidth="1"/>
    <col min="518" max="518" width="43.7109375" style="412" customWidth="1"/>
    <col min="519" max="519" width="12.28515625" style="412" bestFit="1" customWidth="1"/>
    <col min="520" max="768" width="9.140625" style="412"/>
    <col min="769" max="769" width="4.28515625" style="412" customWidth="1"/>
    <col min="770" max="770" width="21.7109375" style="412" customWidth="1"/>
    <col min="771" max="771" width="73.85546875" style="412" customWidth="1"/>
    <col min="772" max="772" width="18" style="412" bestFit="1" customWidth="1"/>
    <col min="773" max="773" width="40.140625" style="412" bestFit="1" customWidth="1"/>
    <col min="774" max="774" width="43.7109375" style="412" customWidth="1"/>
    <col min="775" max="775" width="12.28515625" style="412" bestFit="1" customWidth="1"/>
    <col min="776" max="1024" width="9.140625" style="412"/>
    <col min="1025" max="1025" width="4.28515625" style="412" customWidth="1"/>
    <col min="1026" max="1026" width="21.7109375" style="412" customWidth="1"/>
    <col min="1027" max="1027" width="73.85546875" style="412" customWidth="1"/>
    <col min="1028" max="1028" width="18" style="412" bestFit="1" customWidth="1"/>
    <col min="1029" max="1029" width="40.140625" style="412" bestFit="1" customWidth="1"/>
    <col min="1030" max="1030" width="43.7109375" style="412" customWidth="1"/>
    <col min="1031" max="1031" width="12.28515625" style="412" bestFit="1" customWidth="1"/>
    <col min="1032" max="1280" width="9.140625" style="412"/>
    <col min="1281" max="1281" width="4.28515625" style="412" customWidth="1"/>
    <col min="1282" max="1282" width="21.7109375" style="412" customWidth="1"/>
    <col min="1283" max="1283" width="73.85546875" style="412" customWidth="1"/>
    <col min="1284" max="1284" width="18" style="412" bestFit="1" customWidth="1"/>
    <col min="1285" max="1285" width="40.140625" style="412" bestFit="1" customWidth="1"/>
    <col min="1286" max="1286" width="43.7109375" style="412" customWidth="1"/>
    <col min="1287" max="1287" width="12.28515625" style="412" bestFit="1" customWidth="1"/>
    <col min="1288" max="1536" width="9.140625" style="412"/>
    <col min="1537" max="1537" width="4.28515625" style="412" customWidth="1"/>
    <col min="1538" max="1538" width="21.7109375" style="412" customWidth="1"/>
    <col min="1539" max="1539" width="73.85546875" style="412" customWidth="1"/>
    <col min="1540" max="1540" width="18" style="412" bestFit="1" customWidth="1"/>
    <col min="1541" max="1541" width="40.140625" style="412" bestFit="1" customWidth="1"/>
    <col min="1542" max="1542" width="43.7109375" style="412" customWidth="1"/>
    <col min="1543" max="1543" width="12.28515625" style="412" bestFit="1" customWidth="1"/>
    <col min="1544" max="1792" width="9.140625" style="412"/>
    <col min="1793" max="1793" width="4.28515625" style="412" customWidth="1"/>
    <col min="1794" max="1794" width="21.7109375" style="412" customWidth="1"/>
    <col min="1795" max="1795" width="73.85546875" style="412" customWidth="1"/>
    <col min="1796" max="1796" width="18" style="412" bestFit="1" customWidth="1"/>
    <col min="1797" max="1797" width="40.140625" style="412" bestFit="1" customWidth="1"/>
    <col min="1798" max="1798" width="43.7109375" style="412" customWidth="1"/>
    <col min="1799" max="1799" width="12.28515625" style="412" bestFit="1" customWidth="1"/>
    <col min="1800" max="2048" width="9.140625" style="412"/>
    <col min="2049" max="2049" width="4.28515625" style="412" customWidth="1"/>
    <col min="2050" max="2050" width="21.7109375" style="412" customWidth="1"/>
    <col min="2051" max="2051" width="73.85546875" style="412" customWidth="1"/>
    <col min="2052" max="2052" width="18" style="412" bestFit="1" customWidth="1"/>
    <col min="2053" max="2053" width="40.140625" style="412" bestFit="1" customWidth="1"/>
    <col min="2054" max="2054" width="43.7109375" style="412" customWidth="1"/>
    <col min="2055" max="2055" width="12.28515625" style="412" bestFit="1" customWidth="1"/>
    <col min="2056" max="2304" width="9.140625" style="412"/>
    <col min="2305" max="2305" width="4.28515625" style="412" customWidth="1"/>
    <col min="2306" max="2306" width="21.7109375" style="412" customWidth="1"/>
    <col min="2307" max="2307" width="73.85546875" style="412" customWidth="1"/>
    <col min="2308" max="2308" width="18" style="412" bestFit="1" customWidth="1"/>
    <col min="2309" max="2309" width="40.140625" style="412" bestFit="1" customWidth="1"/>
    <col min="2310" max="2310" width="43.7109375" style="412" customWidth="1"/>
    <col min="2311" max="2311" width="12.28515625" style="412" bestFit="1" customWidth="1"/>
    <col min="2312" max="2560" width="9.140625" style="412"/>
    <col min="2561" max="2561" width="4.28515625" style="412" customWidth="1"/>
    <col min="2562" max="2562" width="21.7109375" style="412" customWidth="1"/>
    <col min="2563" max="2563" width="73.85546875" style="412" customWidth="1"/>
    <col min="2564" max="2564" width="18" style="412" bestFit="1" customWidth="1"/>
    <col min="2565" max="2565" width="40.140625" style="412" bestFit="1" customWidth="1"/>
    <col min="2566" max="2566" width="43.7109375" style="412" customWidth="1"/>
    <col min="2567" max="2567" width="12.28515625" style="412" bestFit="1" customWidth="1"/>
    <col min="2568" max="2816" width="9.140625" style="412"/>
    <col min="2817" max="2817" width="4.28515625" style="412" customWidth="1"/>
    <col min="2818" max="2818" width="21.7109375" style="412" customWidth="1"/>
    <col min="2819" max="2819" width="73.85546875" style="412" customWidth="1"/>
    <col min="2820" max="2820" width="18" style="412" bestFit="1" customWidth="1"/>
    <col min="2821" max="2821" width="40.140625" style="412" bestFit="1" customWidth="1"/>
    <col min="2822" max="2822" width="43.7109375" style="412" customWidth="1"/>
    <col min="2823" max="2823" width="12.28515625" style="412" bestFit="1" customWidth="1"/>
    <col min="2824" max="3072" width="9.140625" style="412"/>
    <col min="3073" max="3073" width="4.28515625" style="412" customWidth="1"/>
    <col min="3074" max="3074" width="21.7109375" style="412" customWidth="1"/>
    <col min="3075" max="3075" width="73.85546875" style="412" customWidth="1"/>
    <col min="3076" max="3076" width="18" style="412" bestFit="1" customWidth="1"/>
    <col min="3077" max="3077" width="40.140625" style="412" bestFit="1" customWidth="1"/>
    <col min="3078" max="3078" width="43.7109375" style="412" customWidth="1"/>
    <col min="3079" max="3079" width="12.28515625" style="412" bestFit="1" customWidth="1"/>
    <col min="3080" max="3328" width="9.140625" style="412"/>
    <col min="3329" max="3329" width="4.28515625" style="412" customWidth="1"/>
    <col min="3330" max="3330" width="21.7109375" style="412" customWidth="1"/>
    <col min="3331" max="3331" width="73.85546875" style="412" customWidth="1"/>
    <col min="3332" max="3332" width="18" style="412" bestFit="1" customWidth="1"/>
    <col min="3333" max="3333" width="40.140625" style="412" bestFit="1" customWidth="1"/>
    <col min="3334" max="3334" width="43.7109375" style="412" customWidth="1"/>
    <col min="3335" max="3335" width="12.28515625" style="412" bestFit="1" customWidth="1"/>
    <col min="3336" max="3584" width="9.140625" style="412"/>
    <col min="3585" max="3585" width="4.28515625" style="412" customWidth="1"/>
    <col min="3586" max="3586" width="21.7109375" style="412" customWidth="1"/>
    <col min="3587" max="3587" width="73.85546875" style="412" customWidth="1"/>
    <col min="3588" max="3588" width="18" style="412" bestFit="1" customWidth="1"/>
    <col min="3589" max="3589" width="40.140625" style="412" bestFit="1" customWidth="1"/>
    <col min="3590" max="3590" width="43.7109375" style="412" customWidth="1"/>
    <col min="3591" max="3591" width="12.28515625" style="412" bestFit="1" customWidth="1"/>
    <col min="3592" max="3840" width="9.140625" style="412"/>
    <col min="3841" max="3841" width="4.28515625" style="412" customWidth="1"/>
    <col min="3842" max="3842" width="21.7109375" style="412" customWidth="1"/>
    <col min="3843" max="3843" width="73.85546875" style="412" customWidth="1"/>
    <col min="3844" max="3844" width="18" style="412" bestFit="1" customWidth="1"/>
    <col min="3845" max="3845" width="40.140625" style="412" bestFit="1" customWidth="1"/>
    <col min="3846" max="3846" width="43.7109375" style="412" customWidth="1"/>
    <col min="3847" max="3847" width="12.28515625" style="412" bestFit="1" customWidth="1"/>
    <col min="3848" max="4096" width="9.140625" style="412"/>
    <col min="4097" max="4097" width="4.28515625" style="412" customWidth="1"/>
    <col min="4098" max="4098" width="21.7109375" style="412" customWidth="1"/>
    <col min="4099" max="4099" width="73.85546875" style="412" customWidth="1"/>
    <col min="4100" max="4100" width="18" style="412" bestFit="1" customWidth="1"/>
    <col min="4101" max="4101" width="40.140625" style="412" bestFit="1" customWidth="1"/>
    <col min="4102" max="4102" width="43.7109375" style="412" customWidth="1"/>
    <col min="4103" max="4103" width="12.28515625" style="412" bestFit="1" customWidth="1"/>
    <col min="4104" max="4352" width="9.140625" style="412"/>
    <col min="4353" max="4353" width="4.28515625" style="412" customWidth="1"/>
    <col min="4354" max="4354" width="21.7109375" style="412" customWidth="1"/>
    <col min="4355" max="4355" width="73.85546875" style="412" customWidth="1"/>
    <col min="4356" max="4356" width="18" style="412" bestFit="1" customWidth="1"/>
    <col min="4357" max="4357" width="40.140625" style="412" bestFit="1" customWidth="1"/>
    <col min="4358" max="4358" width="43.7109375" style="412" customWidth="1"/>
    <col min="4359" max="4359" width="12.28515625" style="412" bestFit="1" customWidth="1"/>
    <col min="4360" max="4608" width="9.140625" style="412"/>
    <col min="4609" max="4609" width="4.28515625" style="412" customWidth="1"/>
    <col min="4610" max="4610" width="21.7109375" style="412" customWidth="1"/>
    <col min="4611" max="4611" width="73.85546875" style="412" customWidth="1"/>
    <col min="4612" max="4612" width="18" style="412" bestFit="1" customWidth="1"/>
    <col min="4613" max="4613" width="40.140625" style="412" bestFit="1" customWidth="1"/>
    <col min="4614" max="4614" width="43.7109375" style="412" customWidth="1"/>
    <col min="4615" max="4615" width="12.28515625" style="412" bestFit="1" customWidth="1"/>
    <col min="4616" max="4864" width="9.140625" style="412"/>
    <col min="4865" max="4865" width="4.28515625" style="412" customWidth="1"/>
    <col min="4866" max="4866" width="21.7109375" style="412" customWidth="1"/>
    <col min="4867" max="4867" width="73.85546875" style="412" customWidth="1"/>
    <col min="4868" max="4868" width="18" style="412" bestFit="1" customWidth="1"/>
    <col min="4869" max="4869" width="40.140625" style="412" bestFit="1" customWidth="1"/>
    <col min="4870" max="4870" width="43.7109375" style="412" customWidth="1"/>
    <col min="4871" max="4871" width="12.28515625" style="412" bestFit="1" customWidth="1"/>
    <col min="4872" max="5120" width="9.140625" style="412"/>
    <col min="5121" max="5121" width="4.28515625" style="412" customWidth="1"/>
    <col min="5122" max="5122" width="21.7109375" style="412" customWidth="1"/>
    <col min="5123" max="5123" width="73.85546875" style="412" customWidth="1"/>
    <col min="5124" max="5124" width="18" style="412" bestFit="1" customWidth="1"/>
    <col min="5125" max="5125" width="40.140625" style="412" bestFit="1" customWidth="1"/>
    <col min="5126" max="5126" width="43.7109375" style="412" customWidth="1"/>
    <col min="5127" max="5127" width="12.28515625" style="412" bestFit="1" customWidth="1"/>
    <col min="5128" max="5376" width="9.140625" style="412"/>
    <col min="5377" max="5377" width="4.28515625" style="412" customWidth="1"/>
    <col min="5378" max="5378" width="21.7109375" style="412" customWidth="1"/>
    <col min="5379" max="5379" width="73.85546875" style="412" customWidth="1"/>
    <col min="5380" max="5380" width="18" style="412" bestFit="1" customWidth="1"/>
    <col min="5381" max="5381" width="40.140625" style="412" bestFit="1" customWidth="1"/>
    <col min="5382" max="5382" width="43.7109375" style="412" customWidth="1"/>
    <col min="5383" max="5383" width="12.28515625" style="412" bestFit="1" customWidth="1"/>
    <col min="5384" max="5632" width="9.140625" style="412"/>
    <col min="5633" max="5633" width="4.28515625" style="412" customWidth="1"/>
    <col min="5634" max="5634" width="21.7109375" style="412" customWidth="1"/>
    <col min="5635" max="5635" width="73.85546875" style="412" customWidth="1"/>
    <col min="5636" max="5636" width="18" style="412" bestFit="1" customWidth="1"/>
    <col min="5637" max="5637" width="40.140625" style="412" bestFit="1" customWidth="1"/>
    <col min="5638" max="5638" width="43.7109375" style="412" customWidth="1"/>
    <col min="5639" max="5639" width="12.28515625" style="412" bestFit="1" customWidth="1"/>
    <col min="5640" max="5888" width="9.140625" style="412"/>
    <col min="5889" max="5889" width="4.28515625" style="412" customWidth="1"/>
    <col min="5890" max="5890" width="21.7109375" style="412" customWidth="1"/>
    <col min="5891" max="5891" width="73.85546875" style="412" customWidth="1"/>
    <col min="5892" max="5892" width="18" style="412" bestFit="1" customWidth="1"/>
    <col min="5893" max="5893" width="40.140625" style="412" bestFit="1" customWidth="1"/>
    <col min="5894" max="5894" width="43.7109375" style="412" customWidth="1"/>
    <col min="5895" max="5895" width="12.28515625" style="412" bestFit="1" customWidth="1"/>
    <col min="5896" max="6144" width="9.140625" style="412"/>
    <col min="6145" max="6145" width="4.28515625" style="412" customWidth="1"/>
    <col min="6146" max="6146" width="21.7109375" style="412" customWidth="1"/>
    <col min="6147" max="6147" width="73.85546875" style="412" customWidth="1"/>
    <col min="6148" max="6148" width="18" style="412" bestFit="1" customWidth="1"/>
    <col min="6149" max="6149" width="40.140625" style="412" bestFit="1" customWidth="1"/>
    <col min="6150" max="6150" width="43.7109375" style="412" customWidth="1"/>
    <col min="6151" max="6151" width="12.28515625" style="412" bestFit="1" customWidth="1"/>
    <col min="6152" max="6400" width="9.140625" style="412"/>
    <col min="6401" max="6401" width="4.28515625" style="412" customWidth="1"/>
    <col min="6402" max="6402" width="21.7109375" style="412" customWidth="1"/>
    <col min="6403" max="6403" width="73.85546875" style="412" customWidth="1"/>
    <col min="6404" max="6404" width="18" style="412" bestFit="1" customWidth="1"/>
    <col min="6405" max="6405" width="40.140625" style="412" bestFit="1" customWidth="1"/>
    <col min="6406" max="6406" width="43.7109375" style="412" customWidth="1"/>
    <col min="6407" max="6407" width="12.28515625" style="412" bestFit="1" customWidth="1"/>
    <col min="6408" max="6656" width="9.140625" style="412"/>
    <col min="6657" max="6657" width="4.28515625" style="412" customWidth="1"/>
    <col min="6658" max="6658" width="21.7109375" style="412" customWidth="1"/>
    <col min="6659" max="6659" width="73.85546875" style="412" customWidth="1"/>
    <col min="6660" max="6660" width="18" style="412" bestFit="1" customWidth="1"/>
    <col min="6661" max="6661" width="40.140625" style="412" bestFit="1" customWidth="1"/>
    <col min="6662" max="6662" width="43.7109375" style="412" customWidth="1"/>
    <col min="6663" max="6663" width="12.28515625" style="412" bestFit="1" customWidth="1"/>
    <col min="6664" max="6912" width="9.140625" style="412"/>
    <col min="6913" max="6913" width="4.28515625" style="412" customWidth="1"/>
    <col min="6914" max="6914" width="21.7109375" style="412" customWidth="1"/>
    <col min="6915" max="6915" width="73.85546875" style="412" customWidth="1"/>
    <col min="6916" max="6916" width="18" style="412" bestFit="1" customWidth="1"/>
    <col min="6917" max="6917" width="40.140625" style="412" bestFit="1" customWidth="1"/>
    <col min="6918" max="6918" width="43.7109375" style="412" customWidth="1"/>
    <col min="6919" max="6919" width="12.28515625" style="412" bestFit="1" customWidth="1"/>
    <col min="6920" max="7168" width="9.140625" style="412"/>
    <col min="7169" max="7169" width="4.28515625" style="412" customWidth="1"/>
    <col min="7170" max="7170" width="21.7109375" style="412" customWidth="1"/>
    <col min="7171" max="7171" width="73.85546875" style="412" customWidth="1"/>
    <col min="7172" max="7172" width="18" style="412" bestFit="1" customWidth="1"/>
    <col min="7173" max="7173" width="40.140625" style="412" bestFit="1" customWidth="1"/>
    <col min="7174" max="7174" width="43.7109375" style="412" customWidth="1"/>
    <col min="7175" max="7175" width="12.28515625" style="412" bestFit="1" customWidth="1"/>
    <col min="7176" max="7424" width="9.140625" style="412"/>
    <col min="7425" max="7425" width="4.28515625" style="412" customWidth="1"/>
    <col min="7426" max="7426" width="21.7109375" style="412" customWidth="1"/>
    <col min="7427" max="7427" width="73.85546875" style="412" customWidth="1"/>
    <col min="7428" max="7428" width="18" style="412" bestFit="1" customWidth="1"/>
    <col min="7429" max="7429" width="40.140625" style="412" bestFit="1" customWidth="1"/>
    <col min="7430" max="7430" width="43.7109375" style="412" customWidth="1"/>
    <col min="7431" max="7431" width="12.28515625" style="412" bestFit="1" customWidth="1"/>
    <col min="7432" max="7680" width="9.140625" style="412"/>
    <col min="7681" max="7681" width="4.28515625" style="412" customWidth="1"/>
    <col min="7682" max="7682" width="21.7109375" style="412" customWidth="1"/>
    <col min="7683" max="7683" width="73.85546875" style="412" customWidth="1"/>
    <col min="7684" max="7684" width="18" style="412" bestFit="1" customWidth="1"/>
    <col min="7685" max="7685" width="40.140625" style="412" bestFit="1" customWidth="1"/>
    <col min="7686" max="7686" width="43.7109375" style="412" customWidth="1"/>
    <col min="7687" max="7687" width="12.28515625" style="412" bestFit="1" customWidth="1"/>
    <col min="7688" max="7936" width="9.140625" style="412"/>
    <col min="7937" max="7937" width="4.28515625" style="412" customWidth="1"/>
    <col min="7938" max="7938" width="21.7109375" style="412" customWidth="1"/>
    <col min="7939" max="7939" width="73.85546875" style="412" customWidth="1"/>
    <col min="7940" max="7940" width="18" style="412" bestFit="1" customWidth="1"/>
    <col min="7941" max="7941" width="40.140625" style="412" bestFit="1" customWidth="1"/>
    <col min="7942" max="7942" width="43.7109375" style="412" customWidth="1"/>
    <col min="7943" max="7943" width="12.28515625" style="412" bestFit="1" customWidth="1"/>
    <col min="7944" max="8192" width="9.140625" style="412"/>
    <col min="8193" max="8193" width="4.28515625" style="412" customWidth="1"/>
    <col min="8194" max="8194" width="21.7109375" style="412" customWidth="1"/>
    <col min="8195" max="8195" width="73.85546875" style="412" customWidth="1"/>
    <col min="8196" max="8196" width="18" style="412" bestFit="1" customWidth="1"/>
    <col min="8197" max="8197" width="40.140625" style="412" bestFit="1" customWidth="1"/>
    <col min="8198" max="8198" width="43.7109375" style="412" customWidth="1"/>
    <col min="8199" max="8199" width="12.28515625" style="412" bestFit="1" customWidth="1"/>
    <col min="8200" max="8448" width="9.140625" style="412"/>
    <col min="8449" max="8449" width="4.28515625" style="412" customWidth="1"/>
    <col min="8450" max="8450" width="21.7109375" style="412" customWidth="1"/>
    <col min="8451" max="8451" width="73.85546875" style="412" customWidth="1"/>
    <col min="8452" max="8452" width="18" style="412" bestFit="1" customWidth="1"/>
    <col min="8453" max="8453" width="40.140625" style="412" bestFit="1" customWidth="1"/>
    <col min="8454" max="8454" width="43.7109375" style="412" customWidth="1"/>
    <col min="8455" max="8455" width="12.28515625" style="412" bestFit="1" customWidth="1"/>
    <col min="8456" max="8704" width="9.140625" style="412"/>
    <col min="8705" max="8705" width="4.28515625" style="412" customWidth="1"/>
    <col min="8706" max="8706" width="21.7109375" style="412" customWidth="1"/>
    <col min="8707" max="8707" width="73.85546875" style="412" customWidth="1"/>
    <col min="8708" max="8708" width="18" style="412" bestFit="1" customWidth="1"/>
    <col min="8709" max="8709" width="40.140625" style="412" bestFit="1" customWidth="1"/>
    <col min="8710" max="8710" width="43.7109375" style="412" customWidth="1"/>
    <col min="8711" max="8711" width="12.28515625" style="412" bestFit="1" customWidth="1"/>
    <col min="8712" max="8960" width="9.140625" style="412"/>
    <col min="8961" max="8961" width="4.28515625" style="412" customWidth="1"/>
    <col min="8962" max="8962" width="21.7109375" style="412" customWidth="1"/>
    <col min="8963" max="8963" width="73.85546875" style="412" customWidth="1"/>
    <col min="8964" max="8964" width="18" style="412" bestFit="1" customWidth="1"/>
    <col min="8965" max="8965" width="40.140625" style="412" bestFit="1" customWidth="1"/>
    <col min="8966" max="8966" width="43.7109375" style="412" customWidth="1"/>
    <col min="8967" max="8967" width="12.28515625" style="412" bestFit="1" customWidth="1"/>
    <col min="8968" max="9216" width="9.140625" style="412"/>
    <col min="9217" max="9217" width="4.28515625" style="412" customWidth="1"/>
    <col min="9218" max="9218" width="21.7109375" style="412" customWidth="1"/>
    <col min="9219" max="9219" width="73.85546875" style="412" customWidth="1"/>
    <col min="9220" max="9220" width="18" style="412" bestFit="1" customWidth="1"/>
    <col min="9221" max="9221" width="40.140625" style="412" bestFit="1" customWidth="1"/>
    <col min="9222" max="9222" width="43.7109375" style="412" customWidth="1"/>
    <col min="9223" max="9223" width="12.28515625" style="412" bestFit="1" customWidth="1"/>
    <col min="9224" max="9472" width="9.140625" style="412"/>
    <col min="9473" max="9473" width="4.28515625" style="412" customWidth="1"/>
    <col min="9474" max="9474" width="21.7109375" style="412" customWidth="1"/>
    <col min="9475" max="9475" width="73.85546875" style="412" customWidth="1"/>
    <col min="9476" max="9476" width="18" style="412" bestFit="1" customWidth="1"/>
    <col min="9477" max="9477" width="40.140625" style="412" bestFit="1" customWidth="1"/>
    <col min="9478" max="9478" width="43.7109375" style="412" customWidth="1"/>
    <col min="9479" max="9479" width="12.28515625" style="412" bestFit="1" customWidth="1"/>
    <col min="9480" max="9728" width="9.140625" style="412"/>
    <col min="9729" max="9729" width="4.28515625" style="412" customWidth="1"/>
    <col min="9730" max="9730" width="21.7109375" style="412" customWidth="1"/>
    <col min="9731" max="9731" width="73.85546875" style="412" customWidth="1"/>
    <col min="9732" max="9732" width="18" style="412" bestFit="1" customWidth="1"/>
    <col min="9733" max="9733" width="40.140625" style="412" bestFit="1" customWidth="1"/>
    <col min="9734" max="9734" width="43.7109375" style="412" customWidth="1"/>
    <col min="9735" max="9735" width="12.28515625" style="412" bestFit="1" customWidth="1"/>
    <col min="9736" max="9984" width="9.140625" style="412"/>
    <col min="9985" max="9985" width="4.28515625" style="412" customWidth="1"/>
    <col min="9986" max="9986" width="21.7109375" style="412" customWidth="1"/>
    <col min="9987" max="9987" width="73.85546875" style="412" customWidth="1"/>
    <col min="9988" max="9988" width="18" style="412" bestFit="1" customWidth="1"/>
    <col min="9989" max="9989" width="40.140625" style="412" bestFit="1" customWidth="1"/>
    <col min="9990" max="9990" width="43.7109375" style="412" customWidth="1"/>
    <col min="9991" max="9991" width="12.28515625" style="412" bestFit="1" customWidth="1"/>
    <col min="9992" max="10240" width="9.140625" style="412"/>
    <col min="10241" max="10241" width="4.28515625" style="412" customWidth="1"/>
    <col min="10242" max="10242" width="21.7109375" style="412" customWidth="1"/>
    <col min="10243" max="10243" width="73.85546875" style="412" customWidth="1"/>
    <col min="10244" max="10244" width="18" style="412" bestFit="1" customWidth="1"/>
    <col min="10245" max="10245" width="40.140625" style="412" bestFit="1" customWidth="1"/>
    <col min="10246" max="10246" width="43.7109375" style="412" customWidth="1"/>
    <col min="10247" max="10247" width="12.28515625" style="412" bestFit="1" customWidth="1"/>
    <col min="10248" max="10496" width="9.140625" style="412"/>
    <col min="10497" max="10497" width="4.28515625" style="412" customWidth="1"/>
    <col min="10498" max="10498" width="21.7109375" style="412" customWidth="1"/>
    <col min="10499" max="10499" width="73.85546875" style="412" customWidth="1"/>
    <col min="10500" max="10500" width="18" style="412" bestFit="1" customWidth="1"/>
    <col min="10501" max="10501" width="40.140625" style="412" bestFit="1" customWidth="1"/>
    <col min="10502" max="10502" width="43.7109375" style="412" customWidth="1"/>
    <col min="10503" max="10503" width="12.28515625" style="412" bestFit="1" customWidth="1"/>
    <col min="10504" max="10752" width="9.140625" style="412"/>
    <col min="10753" max="10753" width="4.28515625" style="412" customWidth="1"/>
    <col min="10754" max="10754" width="21.7109375" style="412" customWidth="1"/>
    <col min="10755" max="10755" width="73.85546875" style="412" customWidth="1"/>
    <col min="10756" max="10756" width="18" style="412" bestFit="1" customWidth="1"/>
    <col min="10757" max="10757" width="40.140625" style="412" bestFit="1" customWidth="1"/>
    <col min="10758" max="10758" width="43.7109375" style="412" customWidth="1"/>
    <col min="10759" max="10759" width="12.28515625" style="412" bestFit="1" customWidth="1"/>
    <col min="10760" max="11008" width="9.140625" style="412"/>
    <col min="11009" max="11009" width="4.28515625" style="412" customWidth="1"/>
    <col min="11010" max="11010" width="21.7109375" style="412" customWidth="1"/>
    <col min="11011" max="11011" width="73.85546875" style="412" customWidth="1"/>
    <col min="11012" max="11012" width="18" style="412" bestFit="1" customWidth="1"/>
    <col min="11013" max="11013" width="40.140625" style="412" bestFit="1" customWidth="1"/>
    <col min="11014" max="11014" width="43.7109375" style="412" customWidth="1"/>
    <col min="11015" max="11015" width="12.28515625" style="412" bestFit="1" customWidth="1"/>
    <col min="11016" max="11264" width="9.140625" style="412"/>
    <col min="11265" max="11265" width="4.28515625" style="412" customWidth="1"/>
    <col min="11266" max="11266" width="21.7109375" style="412" customWidth="1"/>
    <col min="11267" max="11267" width="73.85546875" style="412" customWidth="1"/>
    <col min="11268" max="11268" width="18" style="412" bestFit="1" customWidth="1"/>
    <col min="11269" max="11269" width="40.140625" style="412" bestFit="1" customWidth="1"/>
    <col min="11270" max="11270" width="43.7109375" style="412" customWidth="1"/>
    <col min="11271" max="11271" width="12.28515625" style="412" bestFit="1" customWidth="1"/>
    <col min="11272" max="11520" width="9.140625" style="412"/>
    <col min="11521" max="11521" width="4.28515625" style="412" customWidth="1"/>
    <col min="11522" max="11522" width="21.7109375" style="412" customWidth="1"/>
    <col min="11523" max="11523" width="73.85546875" style="412" customWidth="1"/>
    <col min="11524" max="11524" width="18" style="412" bestFit="1" customWidth="1"/>
    <col min="11525" max="11525" width="40.140625" style="412" bestFit="1" customWidth="1"/>
    <col min="11526" max="11526" width="43.7109375" style="412" customWidth="1"/>
    <col min="11527" max="11527" width="12.28515625" style="412" bestFit="1" customWidth="1"/>
    <col min="11528" max="11776" width="9.140625" style="412"/>
    <col min="11777" max="11777" width="4.28515625" style="412" customWidth="1"/>
    <col min="11778" max="11778" width="21.7109375" style="412" customWidth="1"/>
    <col min="11779" max="11779" width="73.85546875" style="412" customWidth="1"/>
    <col min="11780" max="11780" width="18" style="412" bestFit="1" customWidth="1"/>
    <col min="11781" max="11781" width="40.140625" style="412" bestFit="1" customWidth="1"/>
    <col min="11782" max="11782" width="43.7109375" style="412" customWidth="1"/>
    <col min="11783" max="11783" width="12.28515625" style="412" bestFit="1" customWidth="1"/>
    <col min="11784" max="12032" width="9.140625" style="412"/>
    <col min="12033" max="12033" width="4.28515625" style="412" customWidth="1"/>
    <col min="12034" max="12034" width="21.7109375" style="412" customWidth="1"/>
    <col min="12035" max="12035" width="73.85546875" style="412" customWidth="1"/>
    <col min="12036" max="12036" width="18" style="412" bestFit="1" customWidth="1"/>
    <col min="12037" max="12037" width="40.140625" style="412" bestFit="1" customWidth="1"/>
    <col min="12038" max="12038" width="43.7109375" style="412" customWidth="1"/>
    <col min="12039" max="12039" width="12.28515625" style="412" bestFit="1" customWidth="1"/>
    <col min="12040" max="12288" width="9.140625" style="412"/>
    <col min="12289" max="12289" width="4.28515625" style="412" customWidth="1"/>
    <col min="12290" max="12290" width="21.7109375" style="412" customWidth="1"/>
    <col min="12291" max="12291" width="73.85546875" style="412" customWidth="1"/>
    <col min="12292" max="12292" width="18" style="412" bestFit="1" customWidth="1"/>
    <col min="12293" max="12293" width="40.140625" style="412" bestFit="1" customWidth="1"/>
    <col min="12294" max="12294" width="43.7109375" style="412" customWidth="1"/>
    <col min="12295" max="12295" width="12.28515625" style="412" bestFit="1" customWidth="1"/>
    <col min="12296" max="12544" width="9.140625" style="412"/>
    <col min="12545" max="12545" width="4.28515625" style="412" customWidth="1"/>
    <col min="12546" max="12546" width="21.7109375" style="412" customWidth="1"/>
    <col min="12547" max="12547" width="73.85546875" style="412" customWidth="1"/>
    <col min="12548" max="12548" width="18" style="412" bestFit="1" customWidth="1"/>
    <col min="12549" max="12549" width="40.140625" style="412" bestFit="1" customWidth="1"/>
    <col min="12550" max="12550" width="43.7109375" style="412" customWidth="1"/>
    <col min="12551" max="12551" width="12.28515625" style="412" bestFit="1" customWidth="1"/>
    <col min="12552" max="12800" width="9.140625" style="412"/>
    <col min="12801" max="12801" width="4.28515625" style="412" customWidth="1"/>
    <col min="12802" max="12802" width="21.7109375" style="412" customWidth="1"/>
    <col min="12803" max="12803" width="73.85546875" style="412" customWidth="1"/>
    <col min="12804" max="12804" width="18" style="412" bestFit="1" customWidth="1"/>
    <col min="12805" max="12805" width="40.140625" style="412" bestFit="1" customWidth="1"/>
    <col min="12806" max="12806" width="43.7109375" style="412" customWidth="1"/>
    <col min="12807" max="12807" width="12.28515625" style="412" bestFit="1" customWidth="1"/>
    <col min="12808" max="13056" width="9.140625" style="412"/>
    <col min="13057" max="13057" width="4.28515625" style="412" customWidth="1"/>
    <col min="13058" max="13058" width="21.7109375" style="412" customWidth="1"/>
    <col min="13059" max="13059" width="73.85546875" style="412" customWidth="1"/>
    <col min="13060" max="13060" width="18" style="412" bestFit="1" customWidth="1"/>
    <col min="13061" max="13061" width="40.140625" style="412" bestFit="1" customWidth="1"/>
    <col min="13062" max="13062" width="43.7109375" style="412" customWidth="1"/>
    <col min="13063" max="13063" width="12.28515625" style="412" bestFit="1" customWidth="1"/>
    <col min="13064" max="13312" width="9.140625" style="412"/>
    <col min="13313" max="13313" width="4.28515625" style="412" customWidth="1"/>
    <col min="13314" max="13314" width="21.7109375" style="412" customWidth="1"/>
    <col min="13315" max="13315" width="73.85546875" style="412" customWidth="1"/>
    <col min="13316" max="13316" width="18" style="412" bestFit="1" customWidth="1"/>
    <col min="13317" max="13317" width="40.140625" style="412" bestFit="1" customWidth="1"/>
    <col min="13318" max="13318" width="43.7109375" style="412" customWidth="1"/>
    <col min="13319" max="13319" width="12.28515625" style="412" bestFit="1" customWidth="1"/>
    <col min="13320" max="13568" width="9.140625" style="412"/>
    <col min="13569" max="13569" width="4.28515625" style="412" customWidth="1"/>
    <col min="13570" max="13570" width="21.7109375" style="412" customWidth="1"/>
    <col min="13571" max="13571" width="73.85546875" style="412" customWidth="1"/>
    <col min="13572" max="13572" width="18" style="412" bestFit="1" customWidth="1"/>
    <col min="13573" max="13573" width="40.140625" style="412" bestFit="1" customWidth="1"/>
    <col min="13574" max="13574" width="43.7109375" style="412" customWidth="1"/>
    <col min="13575" max="13575" width="12.28515625" style="412" bestFit="1" customWidth="1"/>
    <col min="13576" max="13824" width="9.140625" style="412"/>
    <col min="13825" max="13825" width="4.28515625" style="412" customWidth="1"/>
    <col min="13826" max="13826" width="21.7109375" style="412" customWidth="1"/>
    <col min="13827" max="13827" width="73.85546875" style="412" customWidth="1"/>
    <col min="13828" max="13828" width="18" style="412" bestFit="1" customWidth="1"/>
    <col min="13829" max="13829" width="40.140625" style="412" bestFit="1" customWidth="1"/>
    <col min="13830" max="13830" width="43.7109375" style="412" customWidth="1"/>
    <col min="13831" max="13831" width="12.28515625" style="412" bestFit="1" customWidth="1"/>
    <col min="13832" max="14080" width="9.140625" style="412"/>
    <col min="14081" max="14081" width="4.28515625" style="412" customWidth="1"/>
    <col min="14082" max="14082" width="21.7109375" style="412" customWidth="1"/>
    <col min="14083" max="14083" width="73.85546875" style="412" customWidth="1"/>
    <col min="14084" max="14084" width="18" style="412" bestFit="1" customWidth="1"/>
    <col min="14085" max="14085" width="40.140625" style="412" bestFit="1" customWidth="1"/>
    <col min="14086" max="14086" width="43.7109375" style="412" customWidth="1"/>
    <col min="14087" max="14087" width="12.28515625" style="412" bestFit="1" customWidth="1"/>
    <col min="14088" max="14336" width="9.140625" style="412"/>
    <col min="14337" max="14337" width="4.28515625" style="412" customWidth="1"/>
    <col min="14338" max="14338" width="21.7109375" style="412" customWidth="1"/>
    <col min="14339" max="14339" width="73.85546875" style="412" customWidth="1"/>
    <col min="14340" max="14340" width="18" style="412" bestFit="1" customWidth="1"/>
    <col min="14341" max="14341" width="40.140625" style="412" bestFit="1" customWidth="1"/>
    <col min="14342" max="14342" width="43.7109375" style="412" customWidth="1"/>
    <col min="14343" max="14343" width="12.28515625" style="412" bestFit="1" customWidth="1"/>
    <col min="14344" max="14592" width="9.140625" style="412"/>
    <col min="14593" max="14593" width="4.28515625" style="412" customWidth="1"/>
    <col min="14594" max="14594" width="21.7109375" style="412" customWidth="1"/>
    <col min="14595" max="14595" width="73.85546875" style="412" customWidth="1"/>
    <col min="14596" max="14596" width="18" style="412" bestFit="1" customWidth="1"/>
    <col min="14597" max="14597" width="40.140625" style="412" bestFit="1" customWidth="1"/>
    <col min="14598" max="14598" width="43.7109375" style="412" customWidth="1"/>
    <col min="14599" max="14599" width="12.28515625" style="412" bestFit="1" customWidth="1"/>
    <col min="14600" max="14848" width="9.140625" style="412"/>
    <col min="14849" max="14849" width="4.28515625" style="412" customWidth="1"/>
    <col min="14850" max="14850" width="21.7109375" style="412" customWidth="1"/>
    <col min="14851" max="14851" width="73.85546875" style="412" customWidth="1"/>
    <col min="14852" max="14852" width="18" style="412" bestFit="1" customWidth="1"/>
    <col min="14853" max="14853" width="40.140625" style="412" bestFit="1" customWidth="1"/>
    <col min="14854" max="14854" width="43.7109375" style="412" customWidth="1"/>
    <col min="14855" max="14855" width="12.28515625" style="412" bestFit="1" customWidth="1"/>
    <col min="14856" max="15104" width="9.140625" style="412"/>
    <col min="15105" max="15105" width="4.28515625" style="412" customWidth="1"/>
    <col min="15106" max="15106" width="21.7109375" style="412" customWidth="1"/>
    <col min="15107" max="15107" width="73.85546875" style="412" customWidth="1"/>
    <col min="15108" max="15108" width="18" style="412" bestFit="1" customWidth="1"/>
    <col min="15109" max="15109" width="40.140625" style="412" bestFit="1" customWidth="1"/>
    <col min="15110" max="15110" width="43.7109375" style="412" customWidth="1"/>
    <col min="15111" max="15111" width="12.28515625" style="412" bestFit="1" customWidth="1"/>
    <col min="15112" max="15360" width="9.140625" style="412"/>
    <col min="15361" max="15361" width="4.28515625" style="412" customWidth="1"/>
    <col min="15362" max="15362" width="21.7109375" style="412" customWidth="1"/>
    <col min="15363" max="15363" width="73.85546875" style="412" customWidth="1"/>
    <col min="15364" max="15364" width="18" style="412" bestFit="1" customWidth="1"/>
    <col min="15365" max="15365" width="40.140625" style="412" bestFit="1" customWidth="1"/>
    <col min="15366" max="15366" width="43.7109375" style="412" customWidth="1"/>
    <col min="15367" max="15367" width="12.28515625" style="412" bestFit="1" customWidth="1"/>
    <col min="15368" max="15616" width="9.140625" style="412"/>
    <col min="15617" max="15617" width="4.28515625" style="412" customWidth="1"/>
    <col min="15618" max="15618" width="21.7109375" style="412" customWidth="1"/>
    <col min="15619" max="15619" width="73.85546875" style="412" customWidth="1"/>
    <col min="15620" max="15620" width="18" style="412" bestFit="1" customWidth="1"/>
    <col min="15621" max="15621" width="40.140625" style="412" bestFit="1" customWidth="1"/>
    <col min="15622" max="15622" width="43.7109375" style="412" customWidth="1"/>
    <col min="15623" max="15623" width="12.28515625" style="412" bestFit="1" customWidth="1"/>
    <col min="15624" max="15872" width="9.140625" style="412"/>
    <col min="15873" max="15873" width="4.28515625" style="412" customWidth="1"/>
    <col min="15874" max="15874" width="21.7109375" style="412" customWidth="1"/>
    <col min="15875" max="15875" width="73.85546875" style="412" customWidth="1"/>
    <col min="15876" max="15876" width="18" style="412" bestFit="1" customWidth="1"/>
    <col min="15877" max="15877" width="40.140625" style="412" bestFit="1" customWidth="1"/>
    <col min="15878" max="15878" width="43.7109375" style="412" customWidth="1"/>
    <col min="15879" max="15879" width="12.28515625" style="412" bestFit="1" customWidth="1"/>
    <col min="15880" max="16128" width="9.140625" style="412"/>
    <col min="16129" max="16129" width="4.28515625" style="412" customWidth="1"/>
    <col min="16130" max="16130" width="21.7109375" style="412" customWidth="1"/>
    <col min="16131" max="16131" width="73.85546875" style="412" customWidth="1"/>
    <col min="16132" max="16132" width="18" style="412" bestFit="1" customWidth="1"/>
    <col min="16133" max="16133" width="40.140625" style="412" bestFit="1" customWidth="1"/>
    <col min="16134" max="16134" width="43.7109375" style="412" customWidth="1"/>
    <col min="16135" max="16135" width="12.28515625" style="412" bestFit="1" customWidth="1"/>
    <col min="16136" max="16384" width="9.140625" style="412"/>
  </cols>
  <sheetData>
    <row r="1" spans="1:7" s="380" customFormat="1" ht="24.75" customHeight="1" thickBot="1" x14ac:dyDescent="0.25">
      <c r="A1" s="670" t="s">
        <v>547</v>
      </c>
      <c r="B1" s="671"/>
      <c r="C1" s="671"/>
      <c r="D1" s="671"/>
      <c r="E1" s="671"/>
      <c r="F1" s="671"/>
      <c r="G1" s="672"/>
    </row>
    <row r="2" spans="1:7" s="384" customFormat="1" ht="24.75" customHeight="1" x14ac:dyDescent="0.2">
      <c r="A2" s="673" t="s">
        <v>548</v>
      </c>
      <c r="B2" s="674"/>
      <c r="C2" s="381" t="s">
        <v>549</v>
      </c>
      <c r="D2" s="381" t="s">
        <v>550</v>
      </c>
      <c r="E2" s="381" t="s">
        <v>551</v>
      </c>
      <c r="F2" s="382" t="s">
        <v>552</v>
      </c>
      <c r="G2" s="383" t="s">
        <v>553</v>
      </c>
    </row>
    <row r="3" spans="1:7" s="390" customFormat="1" ht="60" customHeight="1" x14ac:dyDescent="0.25">
      <c r="A3" s="385">
        <v>1</v>
      </c>
      <c r="B3" s="386"/>
      <c r="C3" s="387"/>
      <c r="D3" s="387"/>
      <c r="E3" s="388"/>
      <c r="F3" s="387"/>
      <c r="G3" s="389"/>
    </row>
    <row r="4" spans="1:7" s="390" customFormat="1" ht="60" customHeight="1" x14ac:dyDescent="0.25">
      <c r="A4" s="391">
        <v>2</v>
      </c>
      <c r="B4" s="392"/>
      <c r="C4" s="393"/>
      <c r="D4" s="394"/>
      <c r="E4" s="395"/>
      <c r="F4" s="396"/>
      <c r="G4" s="397"/>
    </row>
    <row r="5" spans="1:7" s="390" customFormat="1" ht="60" customHeight="1" x14ac:dyDescent="0.25">
      <c r="A5" s="391">
        <v>3</v>
      </c>
      <c r="B5" s="392"/>
      <c r="C5" s="398"/>
      <c r="D5" s="398"/>
      <c r="E5" s="395"/>
      <c r="F5" s="398"/>
      <c r="G5" s="397"/>
    </row>
    <row r="6" spans="1:7" s="390" customFormat="1" ht="60" customHeight="1" x14ac:dyDescent="0.25">
      <c r="A6" s="391">
        <v>4</v>
      </c>
      <c r="B6" s="392"/>
      <c r="C6" s="398"/>
      <c r="D6" s="398"/>
      <c r="E6" s="395"/>
      <c r="F6" s="396"/>
      <c r="G6" s="397"/>
    </row>
    <row r="7" spans="1:7" s="390" customFormat="1" ht="60" customHeight="1" x14ac:dyDescent="0.25">
      <c r="A7" s="391">
        <v>5</v>
      </c>
      <c r="B7" s="392"/>
      <c r="C7" s="398"/>
      <c r="D7" s="398"/>
      <c r="E7" s="395"/>
      <c r="F7" s="398"/>
      <c r="G7" s="397"/>
    </row>
    <row r="8" spans="1:7" s="390" customFormat="1" ht="60" customHeight="1" x14ac:dyDescent="0.25">
      <c r="A8" s="391">
        <v>6</v>
      </c>
      <c r="B8" s="392"/>
      <c r="C8" s="398"/>
      <c r="D8" s="398"/>
      <c r="E8" s="395"/>
      <c r="F8" s="398"/>
      <c r="G8" s="397"/>
    </row>
    <row r="9" spans="1:7" s="390" customFormat="1" ht="60" customHeight="1" x14ac:dyDescent="0.25">
      <c r="A9" s="391">
        <v>7</v>
      </c>
      <c r="B9" s="392"/>
      <c r="C9" s="398"/>
      <c r="D9" s="398"/>
      <c r="E9" s="395"/>
      <c r="F9" s="398"/>
      <c r="G9" s="397"/>
    </row>
    <row r="10" spans="1:7" s="390" customFormat="1" ht="60" customHeight="1" x14ac:dyDescent="0.25">
      <c r="A10" s="391">
        <v>8</v>
      </c>
      <c r="B10" s="392"/>
      <c r="C10" s="398"/>
      <c r="D10" s="398"/>
      <c r="E10" s="395"/>
      <c r="F10" s="398"/>
      <c r="G10" s="397"/>
    </row>
    <row r="11" spans="1:7" s="390" customFormat="1" ht="60" customHeight="1" x14ac:dyDescent="0.25">
      <c r="A11" s="391">
        <v>9</v>
      </c>
      <c r="B11" s="392"/>
      <c r="C11" s="398"/>
      <c r="D11" s="398"/>
      <c r="E11" s="395"/>
      <c r="F11" s="398"/>
      <c r="G11" s="397"/>
    </row>
    <row r="12" spans="1:7" s="390" customFormat="1" ht="60" customHeight="1" thickBot="1" x14ac:dyDescent="0.3">
      <c r="A12" s="399">
        <v>10</v>
      </c>
      <c r="B12" s="400"/>
      <c r="C12" s="401"/>
      <c r="D12" s="401"/>
      <c r="E12" s="402"/>
      <c r="F12" s="401"/>
      <c r="G12" s="403"/>
    </row>
    <row r="13" spans="1:7" s="390" customFormat="1" ht="24.75" customHeight="1" x14ac:dyDescent="0.25">
      <c r="A13" s="404"/>
      <c r="B13" s="405"/>
      <c r="C13" s="405"/>
      <c r="D13" s="405"/>
      <c r="E13" s="405"/>
      <c r="F13" s="406" t="s">
        <v>554</v>
      </c>
      <c r="G13" s="407">
        <f>SUM(G3:G12)</f>
        <v>0</v>
      </c>
    </row>
    <row r="14" spans="1:7" s="390" customFormat="1" ht="24.75" customHeight="1" x14ac:dyDescent="0.25">
      <c r="A14" s="408"/>
      <c r="F14" s="409"/>
    </row>
    <row r="15" spans="1:7" s="390" customFormat="1" ht="24.75" customHeight="1" x14ac:dyDescent="0.25">
      <c r="A15" s="408"/>
      <c r="F15" s="409"/>
    </row>
    <row r="16" spans="1:7" s="390" customFormat="1" ht="24.75" customHeight="1" x14ac:dyDescent="0.25">
      <c r="A16" s="408"/>
      <c r="F16" s="409"/>
      <c r="G16" s="410" t="s">
        <v>145</v>
      </c>
    </row>
    <row r="17" spans="1:6" s="390" customFormat="1" ht="24.75" customHeight="1" x14ac:dyDescent="0.25">
      <c r="A17" s="408"/>
      <c r="F17" s="409"/>
    </row>
    <row r="18" spans="1:6" s="390" customFormat="1" ht="24.75" customHeight="1" x14ac:dyDescent="0.25">
      <c r="A18" s="408"/>
      <c r="F18" s="409"/>
    </row>
    <row r="19" spans="1:6" s="390" customFormat="1" ht="24.75" customHeight="1" x14ac:dyDescent="0.25">
      <c r="A19" s="408"/>
      <c r="F19" s="409"/>
    </row>
    <row r="20" spans="1:6" s="390" customFormat="1" ht="24.75" customHeight="1" x14ac:dyDescent="0.25">
      <c r="A20" s="408"/>
      <c r="F20" s="409"/>
    </row>
    <row r="21" spans="1:6" s="390" customFormat="1" ht="24.75" customHeight="1" x14ac:dyDescent="0.25">
      <c r="A21" s="408"/>
      <c r="F21" s="409"/>
    </row>
    <row r="22" spans="1:6" s="390" customFormat="1" ht="24.75" customHeight="1" x14ac:dyDescent="0.25">
      <c r="A22" s="408"/>
      <c r="F22" s="409"/>
    </row>
    <row r="23" spans="1:6" s="390" customFormat="1" ht="24.75" customHeight="1" x14ac:dyDescent="0.25">
      <c r="A23" s="408"/>
      <c r="F23" s="409"/>
    </row>
    <row r="24" spans="1:6" s="390" customFormat="1" ht="24.75" customHeight="1" x14ac:dyDescent="0.25">
      <c r="A24" s="408"/>
      <c r="F24" s="409"/>
    </row>
    <row r="25" spans="1:6" s="390" customFormat="1" ht="24.75" customHeight="1" x14ac:dyDescent="0.25">
      <c r="A25" s="408"/>
      <c r="F25" s="409"/>
    </row>
    <row r="26" spans="1:6" s="390" customFormat="1" ht="24.75" customHeight="1" x14ac:dyDescent="0.25">
      <c r="A26" s="408"/>
      <c r="F26" s="409"/>
    </row>
    <row r="27" spans="1:6" s="390" customFormat="1" ht="24.75" customHeight="1" x14ac:dyDescent="0.25">
      <c r="A27" s="408"/>
      <c r="F27" s="409"/>
    </row>
    <row r="28" spans="1:6" s="390" customFormat="1" ht="24.75" customHeight="1" x14ac:dyDescent="0.25">
      <c r="A28" s="408"/>
      <c r="F28" s="409"/>
    </row>
    <row r="29" spans="1:6" s="390" customFormat="1" ht="24.75" customHeight="1" x14ac:dyDescent="0.25">
      <c r="A29" s="408"/>
      <c r="F29" s="409"/>
    </row>
    <row r="30" spans="1:6" s="390" customFormat="1" ht="24.75" customHeight="1" x14ac:dyDescent="0.25">
      <c r="A30" s="408"/>
      <c r="F30" s="409"/>
    </row>
  </sheetData>
  <mergeCells count="2">
    <mergeCell ref="A1:G1"/>
    <mergeCell ref="A2:B2"/>
  </mergeCells>
  <printOptions horizontalCentered="1" verticalCentered="1"/>
  <pageMargins left="0.25" right="0.25" top="0.15" bottom="0.15" header="0.5" footer="0.5"/>
  <pageSetup paperSize="5" scale="6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workbookViewId="0">
      <selection activeCell="G93" sqref="G93"/>
    </sheetView>
  </sheetViews>
  <sheetFormatPr defaultRowHeight="12.75" x14ac:dyDescent="0.2"/>
  <cols>
    <col min="4" max="4" width="45.7109375" customWidth="1"/>
    <col min="5" max="5" width="13.85546875" bestFit="1" customWidth="1"/>
    <col min="6" max="6" width="15.5703125" bestFit="1" customWidth="1"/>
    <col min="7" max="7" width="19.85546875" bestFit="1" customWidth="1"/>
    <col min="8" max="8" width="14" bestFit="1" customWidth="1"/>
  </cols>
  <sheetData>
    <row r="1" spans="1:8" x14ac:dyDescent="0.2">
      <c r="A1" s="282" t="s">
        <v>541</v>
      </c>
      <c r="B1" t="s">
        <v>430</v>
      </c>
      <c r="C1" t="s">
        <v>431</v>
      </c>
      <c r="D1" t="s">
        <v>432</v>
      </c>
      <c r="E1" t="s">
        <v>433</v>
      </c>
      <c r="F1" t="s">
        <v>434</v>
      </c>
      <c r="G1" t="s">
        <v>435</v>
      </c>
      <c r="H1" t="s">
        <v>436</v>
      </c>
    </row>
    <row r="2" spans="1:8" x14ac:dyDescent="0.2">
      <c r="A2" t="s">
        <v>568</v>
      </c>
      <c r="B2" t="s">
        <v>369</v>
      </c>
      <c r="C2" t="s">
        <v>29</v>
      </c>
      <c r="D2" t="s">
        <v>437</v>
      </c>
      <c r="E2" t="s">
        <v>569</v>
      </c>
      <c r="F2" t="s">
        <v>438</v>
      </c>
      <c r="G2" t="s">
        <v>542</v>
      </c>
      <c r="H2" t="s">
        <v>542</v>
      </c>
    </row>
    <row r="3" spans="1:8" x14ac:dyDescent="0.2">
      <c r="A3" t="s">
        <v>568</v>
      </c>
      <c r="B3" t="s">
        <v>370</v>
      </c>
      <c r="C3" t="s">
        <v>29</v>
      </c>
      <c r="D3" t="s">
        <v>439</v>
      </c>
      <c r="E3" t="s">
        <v>569</v>
      </c>
      <c r="F3" t="s">
        <v>438</v>
      </c>
      <c r="G3" t="s">
        <v>542</v>
      </c>
      <c r="H3" t="s">
        <v>542</v>
      </c>
    </row>
    <row r="4" spans="1:8" x14ac:dyDescent="0.2">
      <c r="A4" t="s">
        <v>568</v>
      </c>
      <c r="B4" t="s">
        <v>318</v>
      </c>
      <c r="C4" t="s">
        <v>29</v>
      </c>
      <c r="D4" t="s">
        <v>440</v>
      </c>
      <c r="E4" t="s">
        <v>569</v>
      </c>
      <c r="F4" t="s">
        <v>438</v>
      </c>
      <c r="G4" t="s">
        <v>542</v>
      </c>
      <c r="H4" t="s">
        <v>542</v>
      </c>
    </row>
    <row r="5" spans="1:8" x14ac:dyDescent="0.2">
      <c r="A5" t="s">
        <v>568</v>
      </c>
      <c r="B5" t="s">
        <v>280</v>
      </c>
      <c r="C5" t="s">
        <v>29</v>
      </c>
      <c r="D5" t="s">
        <v>441</v>
      </c>
      <c r="E5" t="s">
        <v>570</v>
      </c>
      <c r="F5" t="s">
        <v>442</v>
      </c>
      <c r="G5" t="s">
        <v>542</v>
      </c>
      <c r="H5" t="s">
        <v>542</v>
      </c>
    </row>
    <row r="6" spans="1:8" x14ac:dyDescent="0.2">
      <c r="A6" t="s">
        <v>568</v>
      </c>
      <c r="B6" t="s">
        <v>371</v>
      </c>
      <c r="C6" t="s">
        <v>29</v>
      </c>
      <c r="D6" t="s">
        <v>443</v>
      </c>
      <c r="E6" t="s">
        <v>569</v>
      </c>
      <c r="F6" t="s">
        <v>438</v>
      </c>
      <c r="G6" t="s">
        <v>542</v>
      </c>
      <c r="H6" t="s">
        <v>542</v>
      </c>
    </row>
    <row r="7" spans="1:8" x14ac:dyDescent="0.2">
      <c r="A7" t="s">
        <v>568</v>
      </c>
      <c r="B7" t="s">
        <v>319</v>
      </c>
      <c r="C7" t="s">
        <v>29</v>
      </c>
      <c r="D7" t="s">
        <v>444</v>
      </c>
      <c r="E7" t="s">
        <v>569</v>
      </c>
      <c r="F7" t="s">
        <v>438</v>
      </c>
      <c r="G7" t="s">
        <v>542</v>
      </c>
      <c r="H7" t="s">
        <v>542</v>
      </c>
    </row>
    <row r="8" spans="1:8" x14ac:dyDescent="0.2">
      <c r="A8" t="s">
        <v>568</v>
      </c>
      <c r="B8" t="s">
        <v>320</v>
      </c>
      <c r="C8" t="s">
        <v>29</v>
      </c>
      <c r="D8" t="s">
        <v>445</v>
      </c>
      <c r="E8" t="s">
        <v>570</v>
      </c>
      <c r="F8" t="s">
        <v>442</v>
      </c>
      <c r="G8" t="s">
        <v>542</v>
      </c>
      <c r="H8" t="s">
        <v>542</v>
      </c>
    </row>
    <row r="9" spans="1:8" x14ac:dyDescent="0.2">
      <c r="A9" t="s">
        <v>568</v>
      </c>
      <c r="B9" t="s">
        <v>321</v>
      </c>
      <c r="C9" t="s">
        <v>29</v>
      </c>
      <c r="D9" t="s">
        <v>446</v>
      </c>
      <c r="E9" t="s">
        <v>569</v>
      </c>
      <c r="F9" t="s">
        <v>438</v>
      </c>
      <c r="G9" t="s">
        <v>542</v>
      </c>
      <c r="H9" t="s">
        <v>542</v>
      </c>
    </row>
    <row r="10" spans="1:8" x14ac:dyDescent="0.2">
      <c r="A10" t="s">
        <v>568</v>
      </c>
      <c r="B10" t="s">
        <v>372</v>
      </c>
      <c r="C10" t="s">
        <v>29</v>
      </c>
      <c r="D10" t="s">
        <v>447</v>
      </c>
      <c r="E10" t="s">
        <v>569</v>
      </c>
      <c r="F10" t="s">
        <v>438</v>
      </c>
      <c r="G10" t="s">
        <v>542</v>
      </c>
      <c r="H10" t="s">
        <v>542</v>
      </c>
    </row>
    <row r="11" spans="1:8" x14ac:dyDescent="0.2">
      <c r="A11" t="s">
        <v>568</v>
      </c>
      <c r="B11" t="s">
        <v>322</v>
      </c>
      <c r="C11" t="s">
        <v>29</v>
      </c>
      <c r="D11" t="s">
        <v>448</v>
      </c>
      <c r="E11" t="s">
        <v>569</v>
      </c>
      <c r="F11" t="s">
        <v>438</v>
      </c>
      <c r="G11" t="s">
        <v>542</v>
      </c>
      <c r="H11" t="s">
        <v>542</v>
      </c>
    </row>
    <row r="12" spans="1:8" x14ac:dyDescent="0.2">
      <c r="A12" t="s">
        <v>568</v>
      </c>
      <c r="B12" t="s">
        <v>324</v>
      </c>
      <c r="C12" t="s">
        <v>29</v>
      </c>
      <c r="D12" t="s">
        <v>323</v>
      </c>
      <c r="E12" t="s">
        <v>570</v>
      </c>
      <c r="F12" t="s">
        <v>449</v>
      </c>
      <c r="G12" t="s">
        <v>542</v>
      </c>
      <c r="H12" t="s">
        <v>542</v>
      </c>
    </row>
    <row r="13" spans="1:8" x14ac:dyDescent="0.2">
      <c r="A13" t="s">
        <v>568</v>
      </c>
      <c r="B13" t="s">
        <v>389</v>
      </c>
      <c r="C13" t="s">
        <v>29</v>
      </c>
      <c r="D13" t="s">
        <v>450</v>
      </c>
      <c r="E13" t="s">
        <v>569</v>
      </c>
      <c r="F13" t="s">
        <v>438</v>
      </c>
      <c r="G13" t="s">
        <v>542</v>
      </c>
      <c r="H13" t="s">
        <v>542</v>
      </c>
    </row>
    <row r="14" spans="1:8" x14ac:dyDescent="0.2">
      <c r="A14" t="s">
        <v>568</v>
      </c>
      <c r="B14" t="s">
        <v>325</v>
      </c>
      <c r="C14" t="s">
        <v>29</v>
      </c>
      <c r="D14" t="s">
        <v>451</v>
      </c>
      <c r="E14" t="s">
        <v>570</v>
      </c>
      <c r="F14" t="s">
        <v>442</v>
      </c>
      <c r="G14" t="s">
        <v>542</v>
      </c>
      <c r="H14" t="s">
        <v>542</v>
      </c>
    </row>
    <row r="15" spans="1:8" x14ac:dyDescent="0.2">
      <c r="A15" t="s">
        <v>568</v>
      </c>
      <c r="B15" t="s">
        <v>326</v>
      </c>
      <c r="C15" t="s">
        <v>29</v>
      </c>
      <c r="D15" t="s">
        <v>452</v>
      </c>
      <c r="E15" t="s">
        <v>570</v>
      </c>
      <c r="F15" t="s">
        <v>442</v>
      </c>
      <c r="G15" t="s">
        <v>542</v>
      </c>
      <c r="H15" t="s">
        <v>542</v>
      </c>
    </row>
    <row r="16" spans="1:8" x14ac:dyDescent="0.2">
      <c r="A16" t="s">
        <v>568</v>
      </c>
      <c r="B16" t="s">
        <v>327</v>
      </c>
      <c r="C16" t="s">
        <v>29</v>
      </c>
      <c r="D16" t="s">
        <v>453</v>
      </c>
      <c r="E16" t="s">
        <v>569</v>
      </c>
      <c r="F16" t="s">
        <v>438</v>
      </c>
      <c r="G16" t="s">
        <v>542</v>
      </c>
      <c r="H16" t="s">
        <v>542</v>
      </c>
    </row>
    <row r="17" spans="1:8" x14ac:dyDescent="0.2">
      <c r="A17" t="s">
        <v>568</v>
      </c>
      <c r="B17" t="s">
        <v>373</v>
      </c>
      <c r="C17" t="s">
        <v>29</v>
      </c>
      <c r="D17" t="s">
        <v>454</v>
      </c>
      <c r="E17" t="s">
        <v>569</v>
      </c>
      <c r="F17" t="s">
        <v>438</v>
      </c>
      <c r="G17" t="s">
        <v>542</v>
      </c>
      <c r="H17" t="s">
        <v>542</v>
      </c>
    </row>
    <row r="18" spans="1:8" x14ac:dyDescent="0.2">
      <c r="A18" t="s">
        <v>568</v>
      </c>
      <c r="B18" t="s">
        <v>374</v>
      </c>
      <c r="C18" t="s">
        <v>29</v>
      </c>
      <c r="D18" t="s">
        <v>455</v>
      </c>
      <c r="E18" t="s">
        <v>569</v>
      </c>
      <c r="F18" t="s">
        <v>438</v>
      </c>
      <c r="G18" t="s">
        <v>542</v>
      </c>
      <c r="H18" t="s">
        <v>542</v>
      </c>
    </row>
    <row r="19" spans="1:8" x14ac:dyDescent="0.2">
      <c r="A19" t="s">
        <v>568</v>
      </c>
      <c r="B19" t="s">
        <v>328</v>
      </c>
      <c r="C19" t="s">
        <v>29</v>
      </c>
      <c r="D19" t="s">
        <v>456</v>
      </c>
      <c r="E19" t="s">
        <v>570</v>
      </c>
      <c r="F19" t="s">
        <v>449</v>
      </c>
      <c r="G19" t="s">
        <v>542</v>
      </c>
      <c r="H19" t="s">
        <v>542</v>
      </c>
    </row>
    <row r="20" spans="1:8" x14ac:dyDescent="0.2">
      <c r="A20" t="s">
        <v>568</v>
      </c>
      <c r="B20" t="s">
        <v>375</v>
      </c>
      <c r="C20" t="s">
        <v>29</v>
      </c>
      <c r="D20" t="s">
        <v>457</v>
      </c>
      <c r="E20" t="s">
        <v>569</v>
      </c>
      <c r="F20" t="s">
        <v>438</v>
      </c>
      <c r="G20" t="s">
        <v>542</v>
      </c>
      <c r="H20" t="s">
        <v>542</v>
      </c>
    </row>
    <row r="21" spans="1:8" x14ac:dyDescent="0.2">
      <c r="A21" t="s">
        <v>568</v>
      </c>
      <c r="B21" t="s">
        <v>376</v>
      </c>
      <c r="C21" t="s">
        <v>29</v>
      </c>
      <c r="D21" t="s">
        <v>458</v>
      </c>
      <c r="E21" t="s">
        <v>569</v>
      </c>
      <c r="F21" t="s">
        <v>438</v>
      </c>
      <c r="G21" t="s">
        <v>542</v>
      </c>
      <c r="H21" t="s">
        <v>542</v>
      </c>
    </row>
    <row r="22" spans="1:8" x14ac:dyDescent="0.2">
      <c r="A22" t="s">
        <v>568</v>
      </c>
      <c r="B22" t="s">
        <v>329</v>
      </c>
      <c r="C22" t="s">
        <v>29</v>
      </c>
      <c r="D22" t="s">
        <v>459</v>
      </c>
      <c r="E22" t="s">
        <v>570</v>
      </c>
      <c r="F22" t="s">
        <v>442</v>
      </c>
      <c r="G22" t="s">
        <v>542</v>
      </c>
      <c r="H22" t="s">
        <v>542</v>
      </c>
    </row>
    <row r="23" spans="1:8" x14ac:dyDescent="0.2">
      <c r="A23" t="s">
        <v>568</v>
      </c>
      <c r="B23" t="s">
        <v>287</v>
      </c>
      <c r="C23" t="s">
        <v>29</v>
      </c>
      <c r="D23" t="s">
        <v>460</v>
      </c>
      <c r="E23" t="s">
        <v>569</v>
      </c>
      <c r="F23" t="s">
        <v>438</v>
      </c>
      <c r="G23" t="s">
        <v>542</v>
      </c>
      <c r="H23" t="s">
        <v>542</v>
      </c>
    </row>
    <row r="24" spans="1:8" x14ac:dyDescent="0.2">
      <c r="A24" t="s">
        <v>568</v>
      </c>
      <c r="B24" t="s">
        <v>330</v>
      </c>
      <c r="C24" t="s">
        <v>29</v>
      </c>
      <c r="D24" t="s">
        <v>461</v>
      </c>
      <c r="E24" t="s">
        <v>569</v>
      </c>
      <c r="F24" t="s">
        <v>438</v>
      </c>
      <c r="G24" t="s">
        <v>542</v>
      </c>
      <c r="H24" t="s">
        <v>542</v>
      </c>
    </row>
    <row r="25" spans="1:8" x14ac:dyDescent="0.2">
      <c r="A25" t="s">
        <v>568</v>
      </c>
      <c r="B25" t="s">
        <v>378</v>
      </c>
      <c r="C25" t="s">
        <v>29</v>
      </c>
      <c r="D25" t="s">
        <v>377</v>
      </c>
      <c r="E25" t="s">
        <v>569</v>
      </c>
      <c r="F25" t="s">
        <v>438</v>
      </c>
      <c r="G25" t="s">
        <v>542</v>
      </c>
      <c r="H25" t="s">
        <v>542</v>
      </c>
    </row>
    <row r="26" spans="1:8" x14ac:dyDescent="0.2">
      <c r="A26" t="s">
        <v>568</v>
      </c>
      <c r="B26" t="s">
        <v>380</v>
      </c>
      <c r="C26" t="s">
        <v>29</v>
      </c>
      <c r="D26" t="s">
        <v>379</v>
      </c>
      <c r="E26" t="s">
        <v>569</v>
      </c>
      <c r="F26" t="s">
        <v>438</v>
      </c>
      <c r="G26" t="s">
        <v>542</v>
      </c>
      <c r="H26" t="s">
        <v>542</v>
      </c>
    </row>
    <row r="27" spans="1:8" x14ac:dyDescent="0.2">
      <c r="A27" t="s">
        <v>568</v>
      </c>
      <c r="B27" t="s">
        <v>381</v>
      </c>
      <c r="C27" t="s">
        <v>29</v>
      </c>
      <c r="D27" t="s">
        <v>462</v>
      </c>
      <c r="E27" t="s">
        <v>569</v>
      </c>
      <c r="F27" t="s">
        <v>438</v>
      </c>
      <c r="G27" t="s">
        <v>542</v>
      </c>
      <c r="H27" t="s">
        <v>542</v>
      </c>
    </row>
    <row r="28" spans="1:8" x14ac:dyDescent="0.2">
      <c r="A28" t="s">
        <v>568</v>
      </c>
      <c r="B28" t="s">
        <v>382</v>
      </c>
      <c r="C28" t="s">
        <v>29</v>
      </c>
      <c r="D28" t="s">
        <v>463</v>
      </c>
      <c r="E28" t="s">
        <v>569</v>
      </c>
      <c r="F28" t="s">
        <v>438</v>
      </c>
      <c r="G28" t="s">
        <v>542</v>
      </c>
      <c r="H28" t="s">
        <v>542</v>
      </c>
    </row>
    <row r="29" spans="1:8" x14ac:dyDescent="0.2">
      <c r="A29" t="s">
        <v>568</v>
      </c>
      <c r="B29" t="s">
        <v>390</v>
      </c>
      <c r="C29" t="s">
        <v>29</v>
      </c>
      <c r="D29" t="s">
        <v>464</v>
      </c>
      <c r="E29" t="s">
        <v>569</v>
      </c>
      <c r="F29" t="s">
        <v>438</v>
      </c>
      <c r="G29" t="s">
        <v>542</v>
      </c>
      <c r="H29" t="s">
        <v>542</v>
      </c>
    </row>
    <row r="30" spans="1:8" x14ac:dyDescent="0.2">
      <c r="A30" t="s">
        <v>568</v>
      </c>
      <c r="B30" t="s">
        <v>331</v>
      </c>
      <c r="C30" t="s">
        <v>29</v>
      </c>
      <c r="D30" t="s">
        <v>218</v>
      </c>
      <c r="E30" t="s">
        <v>569</v>
      </c>
      <c r="F30" t="s">
        <v>438</v>
      </c>
      <c r="G30" t="s">
        <v>542</v>
      </c>
      <c r="H30" t="s">
        <v>542</v>
      </c>
    </row>
    <row r="31" spans="1:8" x14ac:dyDescent="0.2">
      <c r="A31" t="s">
        <v>568</v>
      </c>
      <c r="B31" t="s">
        <v>391</v>
      </c>
      <c r="C31" t="s">
        <v>29</v>
      </c>
      <c r="D31" t="s">
        <v>465</v>
      </c>
      <c r="E31" t="s">
        <v>569</v>
      </c>
      <c r="F31" t="s">
        <v>438</v>
      </c>
      <c r="G31" t="s">
        <v>542</v>
      </c>
      <c r="H31" t="s">
        <v>542</v>
      </c>
    </row>
    <row r="32" spans="1:8" x14ac:dyDescent="0.2">
      <c r="A32" t="s">
        <v>568</v>
      </c>
      <c r="B32" t="s">
        <v>392</v>
      </c>
      <c r="C32" t="s">
        <v>29</v>
      </c>
      <c r="D32" t="s">
        <v>466</v>
      </c>
      <c r="E32" t="s">
        <v>569</v>
      </c>
      <c r="F32" t="s">
        <v>438</v>
      </c>
      <c r="G32" t="s">
        <v>542</v>
      </c>
      <c r="H32" t="s">
        <v>542</v>
      </c>
    </row>
    <row r="33" spans="1:8" x14ac:dyDescent="0.2">
      <c r="A33" t="s">
        <v>568</v>
      </c>
      <c r="B33" t="s">
        <v>393</v>
      </c>
      <c r="C33" t="s">
        <v>29</v>
      </c>
      <c r="D33" t="s">
        <v>467</v>
      </c>
      <c r="E33" t="s">
        <v>569</v>
      </c>
      <c r="F33" t="s">
        <v>438</v>
      </c>
      <c r="G33" t="s">
        <v>542</v>
      </c>
      <c r="H33" t="s">
        <v>542</v>
      </c>
    </row>
    <row r="34" spans="1:8" x14ac:dyDescent="0.2">
      <c r="A34" t="s">
        <v>568</v>
      </c>
      <c r="B34" t="s">
        <v>276</v>
      </c>
      <c r="C34" t="s">
        <v>29</v>
      </c>
      <c r="D34" t="s">
        <v>275</v>
      </c>
      <c r="E34" t="s">
        <v>570</v>
      </c>
      <c r="F34" t="s">
        <v>442</v>
      </c>
      <c r="G34" t="s">
        <v>542</v>
      </c>
      <c r="H34" t="s">
        <v>542</v>
      </c>
    </row>
    <row r="35" spans="1:8" x14ac:dyDescent="0.2">
      <c r="A35" t="s">
        <v>568</v>
      </c>
      <c r="B35" t="s">
        <v>278</v>
      </c>
      <c r="C35" t="s">
        <v>29</v>
      </c>
      <c r="D35" t="s">
        <v>277</v>
      </c>
      <c r="E35" t="s">
        <v>569</v>
      </c>
      <c r="F35" t="s">
        <v>438</v>
      </c>
      <c r="G35" t="s">
        <v>542</v>
      </c>
      <c r="H35" t="s">
        <v>542</v>
      </c>
    </row>
    <row r="36" spans="1:8" x14ac:dyDescent="0.2">
      <c r="A36" t="s">
        <v>568</v>
      </c>
      <c r="B36" t="s">
        <v>285</v>
      </c>
      <c r="C36" t="s">
        <v>29</v>
      </c>
      <c r="D36" t="s">
        <v>468</v>
      </c>
      <c r="E36" t="s">
        <v>570</v>
      </c>
      <c r="F36" t="s">
        <v>442</v>
      </c>
      <c r="G36" t="s">
        <v>542</v>
      </c>
      <c r="H36" t="s">
        <v>542</v>
      </c>
    </row>
    <row r="37" spans="1:8" x14ac:dyDescent="0.2">
      <c r="A37" t="s">
        <v>568</v>
      </c>
      <c r="B37" t="s">
        <v>284</v>
      </c>
      <c r="C37" t="s">
        <v>29</v>
      </c>
      <c r="D37" t="s">
        <v>283</v>
      </c>
      <c r="E37" t="s">
        <v>569</v>
      </c>
      <c r="F37" t="s">
        <v>438</v>
      </c>
      <c r="G37" t="s">
        <v>542</v>
      </c>
      <c r="H37" t="s">
        <v>542</v>
      </c>
    </row>
    <row r="38" spans="1:8" x14ac:dyDescent="0.2">
      <c r="A38" t="s">
        <v>568</v>
      </c>
      <c r="B38" t="s">
        <v>291</v>
      </c>
      <c r="C38" t="s">
        <v>29</v>
      </c>
      <c r="D38" t="s">
        <v>290</v>
      </c>
      <c r="E38" t="s">
        <v>570</v>
      </c>
      <c r="F38" t="s">
        <v>442</v>
      </c>
      <c r="G38" t="s">
        <v>542</v>
      </c>
      <c r="H38" t="s">
        <v>542</v>
      </c>
    </row>
    <row r="39" spans="1:8" x14ac:dyDescent="0.2">
      <c r="A39" t="s">
        <v>568</v>
      </c>
      <c r="B39" t="s">
        <v>286</v>
      </c>
      <c r="C39" t="s">
        <v>29</v>
      </c>
      <c r="D39" t="s">
        <v>469</v>
      </c>
      <c r="E39" t="s">
        <v>570</v>
      </c>
      <c r="F39" t="s">
        <v>442</v>
      </c>
      <c r="G39" t="s">
        <v>542</v>
      </c>
      <c r="H39" t="s">
        <v>542</v>
      </c>
    </row>
    <row r="40" spans="1:8" x14ac:dyDescent="0.2">
      <c r="A40" t="s">
        <v>568</v>
      </c>
      <c r="B40" t="s">
        <v>289</v>
      </c>
      <c r="C40" t="s">
        <v>29</v>
      </c>
      <c r="D40" t="s">
        <v>288</v>
      </c>
      <c r="E40" t="s">
        <v>569</v>
      </c>
      <c r="F40" t="s">
        <v>438</v>
      </c>
      <c r="G40" t="s">
        <v>542</v>
      </c>
      <c r="H40" t="s">
        <v>542</v>
      </c>
    </row>
    <row r="41" spans="1:8" x14ac:dyDescent="0.2">
      <c r="A41" t="s">
        <v>568</v>
      </c>
      <c r="B41" t="s">
        <v>293</v>
      </c>
      <c r="C41" t="s">
        <v>29</v>
      </c>
      <c r="D41" t="s">
        <v>292</v>
      </c>
      <c r="E41" t="s">
        <v>569</v>
      </c>
      <c r="F41" t="s">
        <v>438</v>
      </c>
      <c r="G41" t="s">
        <v>542</v>
      </c>
      <c r="H41" t="s">
        <v>542</v>
      </c>
    </row>
    <row r="42" spans="1:8" x14ac:dyDescent="0.2">
      <c r="A42" t="s">
        <v>568</v>
      </c>
      <c r="B42" t="s">
        <v>279</v>
      </c>
      <c r="C42" t="s">
        <v>29</v>
      </c>
      <c r="D42" t="s">
        <v>470</v>
      </c>
      <c r="E42" t="s">
        <v>569</v>
      </c>
      <c r="F42" t="s">
        <v>438</v>
      </c>
      <c r="G42" t="s">
        <v>542</v>
      </c>
      <c r="H42" t="s">
        <v>542</v>
      </c>
    </row>
    <row r="43" spans="1:8" x14ac:dyDescent="0.2">
      <c r="A43" t="s">
        <v>568</v>
      </c>
      <c r="B43" t="s">
        <v>282</v>
      </c>
      <c r="C43" t="s">
        <v>29</v>
      </c>
      <c r="D43" t="s">
        <v>281</v>
      </c>
      <c r="E43" t="s">
        <v>570</v>
      </c>
      <c r="F43" t="s">
        <v>442</v>
      </c>
      <c r="G43" t="s">
        <v>542</v>
      </c>
      <c r="H43" t="s">
        <v>542</v>
      </c>
    </row>
    <row r="44" spans="1:8" x14ac:dyDescent="0.2">
      <c r="A44" t="s">
        <v>568</v>
      </c>
      <c r="B44" t="s">
        <v>295</v>
      </c>
      <c r="C44" t="s">
        <v>29</v>
      </c>
      <c r="D44" t="s">
        <v>294</v>
      </c>
      <c r="E44" t="s">
        <v>569</v>
      </c>
      <c r="F44" t="s">
        <v>438</v>
      </c>
      <c r="G44" t="s">
        <v>542</v>
      </c>
      <c r="H44" t="s">
        <v>542</v>
      </c>
    </row>
    <row r="45" spans="1:8" x14ac:dyDescent="0.2">
      <c r="A45" t="s">
        <v>571</v>
      </c>
      <c r="B45" t="s">
        <v>332</v>
      </c>
      <c r="C45" t="s">
        <v>31</v>
      </c>
      <c r="D45" t="s">
        <v>471</v>
      </c>
      <c r="E45" t="s">
        <v>569</v>
      </c>
      <c r="F45" t="s">
        <v>438</v>
      </c>
      <c r="G45" t="s">
        <v>542</v>
      </c>
      <c r="H45" t="s">
        <v>542</v>
      </c>
    </row>
    <row r="46" spans="1:8" x14ac:dyDescent="0.2">
      <c r="A46" t="s">
        <v>571</v>
      </c>
      <c r="B46" t="s">
        <v>333</v>
      </c>
      <c r="C46" t="s">
        <v>31</v>
      </c>
      <c r="D46" t="s">
        <v>472</v>
      </c>
      <c r="E46" t="s">
        <v>569</v>
      </c>
      <c r="F46" t="s">
        <v>438</v>
      </c>
      <c r="G46" t="s">
        <v>542</v>
      </c>
      <c r="H46" t="s">
        <v>542</v>
      </c>
    </row>
    <row r="47" spans="1:8" x14ac:dyDescent="0.2">
      <c r="A47" t="s">
        <v>571</v>
      </c>
      <c r="B47" t="s">
        <v>334</v>
      </c>
      <c r="C47" t="s">
        <v>31</v>
      </c>
      <c r="D47" t="s">
        <v>473</v>
      </c>
      <c r="E47" t="s">
        <v>569</v>
      </c>
      <c r="F47" t="s">
        <v>438</v>
      </c>
      <c r="G47" t="s">
        <v>542</v>
      </c>
      <c r="H47" t="s">
        <v>542</v>
      </c>
    </row>
    <row r="48" spans="1:8" x14ac:dyDescent="0.2">
      <c r="A48" t="s">
        <v>571</v>
      </c>
      <c r="B48" t="s">
        <v>335</v>
      </c>
      <c r="C48" t="s">
        <v>31</v>
      </c>
      <c r="D48" t="s">
        <v>474</v>
      </c>
      <c r="E48" t="s">
        <v>569</v>
      </c>
      <c r="F48" t="s">
        <v>438</v>
      </c>
      <c r="G48" s="282" t="s">
        <v>542</v>
      </c>
      <c r="H48" t="s">
        <v>542</v>
      </c>
    </row>
    <row r="49" spans="1:8" x14ac:dyDescent="0.2">
      <c r="A49" t="s">
        <v>571</v>
      </c>
      <c r="B49" t="s">
        <v>336</v>
      </c>
      <c r="C49" t="s">
        <v>31</v>
      </c>
      <c r="D49" t="s">
        <v>357</v>
      </c>
      <c r="E49" t="s">
        <v>569</v>
      </c>
      <c r="F49" t="s">
        <v>438</v>
      </c>
      <c r="G49" t="s">
        <v>542</v>
      </c>
      <c r="H49" t="s">
        <v>542</v>
      </c>
    </row>
    <row r="50" spans="1:8" x14ac:dyDescent="0.2">
      <c r="A50" t="s">
        <v>572</v>
      </c>
      <c r="B50" t="s">
        <v>337</v>
      </c>
      <c r="C50" t="s">
        <v>163</v>
      </c>
      <c r="D50" t="s">
        <v>475</v>
      </c>
      <c r="E50" t="s">
        <v>570</v>
      </c>
      <c r="F50" t="s">
        <v>442</v>
      </c>
      <c r="G50" t="s">
        <v>542</v>
      </c>
      <c r="H50" t="s">
        <v>542</v>
      </c>
    </row>
    <row r="51" spans="1:8" x14ac:dyDescent="0.2">
      <c r="A51" t="s">
        <v>572</v>
      </c>
      <c r="B51" t="s">
        <v>338</v>
      </c>
      <c r="C51" t="s">
        <v>163</v>
      </c>
      <c r="D51" t="s">
        <v>476</v>
      </c>
      <c r="E51" t="s">
        <v>569</v>
      </c>
      <c r="F51" t="s">
        <v>438</v>
      </c>
      <c r="G51" t="s">
        <v>542</v>
      </c>
      <c r="H51" t="s">
        <v>542</v>
      </c>
    </row>
    <row r="52" spans="1:8" x14ac:dyDescent="0.2">
      <c r="A52" t="s">
        <v>572</v>
      </c>
      <c r="B52" t="s">
        <v>339</v>
      </c>
      <c r="C52" t="s">
        <v>163</v>
      </c>
      <c r="D52" t="s">
        <v>477</v>
      </c>
      <c r="E52" t="s">
        <v>570</v>
      </c>
      <c r="F52" t="s">
        <v>442</v>
      </c>
      <c r="G52" t="s">
        <v>542</v>
      </c>
      <c r="H52" t="s">
        <v>542</v>
      </c>
    </row>
    <row r="53" spans="1:8" x14ac:dyDescent="0.2">
      <c r="A53" t="s">
        <v>572</v>
      </c>
      <c r="B53" t="s">
        <v>394</v>
      </c>
      <c r="C53" t="s">
        <v>163</v>
      </c>
      <c r="D53" t="s">
        <v>478</v>
      </c>
      <c r="E53" t="s">
        <v>569</v>
      </c>
      <c r="F53" t="s">
        <v>438</v>
      </c>
      <c r="G53" t="s">
        <v>542</v>
      </c>
      <c r="H53" t="s">
        <v>542</v>
      </c>
    </row>
    <row r="54" spans="1:8" x14ac:dyDescent="0.2">
      <c r="A54" t="s">
        <v>572</v>
      </c>
      <c r="B54" t="s">
        <v>395</v>
      </c>
      <c r="C54" t="s">
        <v>163</v>
      </c>
      <c r="D54" t="s">
        <v>479</v>
      </c>
      <c r="E54" t="s">
        <v>569</v>
      </c>
      <c r="F54" t="s">
        <v>438</v>
      </c>
      <c r="G54" t="s">
        <v>542</v>
      </c>
      <c r="H54" t="s">
        <v>542</v>
      </c>
    </row>
    <row r="55" spans="1:8" x14ac:dyDescent="0.2">
      <c r="A55" t="s">
        <v>572</v>
      </c>
      <c r="B55" t="s">
        <v>296</v>
      </c>
      <c r="C55" t="s">
        <v>163</v>
      </c>
      <c r="D55" t="s">
        <v>480</v>
      </c>
      <c r="E55" t="s">
        <v>569</v>
      </c>
      <c r="F55" t="s">
        <v>438</v>
      </c>
      <c r="G55" t="s">
        <v>543</v>
      </c>
      <c r="H55" t="s">
        <v>543</v>
      </c>
    </row>
    <row r="56" spans="1:8" x14ac:dyDescent="0.2">
      <c r="A56" t="s">
        <v>573</v>
      </c>
      <c r="B56" t="s">
        <v>383</v>
      </c>
      <c r="C56" t="s">
        <v>194</v>
      </c>
      <c r="D56" t="s">
        <v>481</v>
      </c>
      <c r="E56" t="s">
        <v>569</v>
      </c>
      <c r="F56" t="s">
        <v>438</v>
      </c>
      <c r="G56" t="s">
        <v>542</v>
      </c>
      <c r="H56" t="s">
        <v>542</v>
      </c>
    </row>
    <row r="57" spans="1:8" x14ac:dyDescent="0.2">
      <c r="A57" t="s">
        <v>573</v>
      </c>
      <c r="B57" t="s">
        <v>384</v>
      </c>
      <c r="C57" t="s">
        <v>194</v>
      </c>
      <c r="D57" t="s">
        <v>482</v>
      </c>
      <c r="E57" t="s">
        <v>570</v>
      </c>
      <c r="F57" t="s">
        <v>449</v>
      </c>
      <c r="G57" t="s">
        <v>542</v>
      </c>
      <c r="H57" t="s">
        <v>542</v>
      </c>
    </row>
    <row r="58" spans="1:8" x14ac:dyDescent="0.2">
      <c r="A58" t="s">
        <v>573</v>
      </c>
      <c r="B58" t="s">
        <v>385</v>
      </c>
      <c r="C58" t="s">
        <v>194</v>
      </c>
      <c r="D58" t="s">
        <v>483</v>
      </c>
      <c r="E58" t="s">
        <v>570</v>
      </c>
      <c r="F58" t="s">
        <v>438</v>
      </c>
      <c r="G58" t="s">
        <v>542</v>
      </c>
      <c r="H58" t="s">
        <v>542</v>
      </c>
    </row>
    <row r="59" spans="1:8" x14ac:dyDescent="0.2">
      <c r="A59" t="s">
        <v>573</v>
      </c>
      <c r="B59" t="s">
        <v>386</v>
      </c>
      <c r="C59" t="s">
        <v>194</v>
      </c>
      <c r="D59" t="s">
        <v>484</v>
      </c>
      <c r="E59" t="s">
        <v>569</v>
      </c>
      <c r="F59" t="s">
        <v>438</v>
      </c>
      <c r="G59" t="s">
        <v>542</v>
      </c>
      <c r="H59" t="s">
        <v>542</v>
      </c>
    </row>
    <row r="60" spans="1:8" x14ac:dyDescent="0.2">
      <c r="A60" t="s">
        <v>573</v>
      </c>
      <c r="B60" t="s">
        <v>387</v>
      </c>
      <c r="C60" t="s">
        <v>194</v>
      </c>
      <c r="D60" t="s">
        <v>485</v>
      </c>
      <c r="E60" t="s">
        <v>569</v>
      </c>
      <c r="F60" t="s">
        <v>438</v>
      </c>
      <c r="G60" s="282" t="s">
        <v>542</v>
      </c>
      <c r="H60" t="s">
        <v>542</v>
      </c>
    </row>
    <row r="61" spans="1:8" x14ac:dyDescent="0.2">
      <c r="A61" t="s">
        <v>573</v>
      </c>
      <c r="B61" t="s">
        <v>298</v>
      </c>
      <c r="C61" t="s">
        <v>194</v>
      </c>
      <c r="D61" t="s">
        <v>486</v>
      </c>
      <c r="E61" t="s">
        <v>569</v>
      </c>
      <c r="F61" t="s">
        <v>438</v>
      </c>
      <c r="G61" t="s">
        <v>542</v>
      </c>
      <c r="H61" t="s">
        <v>542</v>
      </c>
    </row>
    <row r="62" spans="1:8" x14ac:dyDescent="0.2">
      <c r="A62" t="s">
        <v>573</v>
      </c>
      <c r="B62" t="s">
        <v>297</v>
      </c>
      <c r="C62" t="s">
        <v>194</v>
      </c>
      <c r="D62" t="s">
        <v>487</v>
      </c>
      <c r="E62" t="s">
        <v>570</v>
      </c>
      <c r="F62" t="s">
        <v>442</v>
      </c>
      <c r="G62" t="s">
        <v>542</v>
      </c>
      <c r="H62" t="s">
        <v>542</v>
      </c>
    </row>
    <row r="63" spans="1:8" x14ac:dyDescent="0.2">
      <c r="A63" t="s">
        <v>574</v>
      </c>
      <c r="B63" t="s">
        <v>388</v>
      </c>
      <c r="C63" t="s">
        <v>198</v>
      </c>
      <c r="D63" t="s">
        <v>488</v>
      </c>
      <c r="E63" t="s">
        <v>569</v>
      </c>
      <c r="F63" t="s">
        <v>438</v>
      </c>
      <c r="G63" t="s">
        <v>542</v>
      </c>
      <c r="H63" t="s">
        <v>542</v>
      </c>
    </row>
    <row r="64" spans="1:8" x14ac:dyDescent="0.2">
      <c r="A64" t="s">
        <v>574</v>
      </c>
      <c r="B64" t="s">
        <v>397</v>
      </c>
      <c r="C64" t="s">
        <v>198</v>
      </c>
      <c r="D64" t="s">
        <v>489</v>
      </c>
      <c r="E64" t="s">
        <v>569</v>
      </c>
      <c r="F64" t="s">
        <v>438</v>
      </c>
      <c r="G64" t="s">
        <v>542</v>
      </c>
      <c r="H64" t="s">
        <v>542</v>
      </c>
    </row>
    <row r="65" spans="1:8" x14ac:dyDescent="0.2">
      <c r="A65" t="s">
        <v>574</v>
      </c>
      <c r="B65" t="s">
        <v>398</v>
      </c>
      <c r="C65" t="s">
        <v>198</v>
      </c>
      <c r="D65" t="s">
        <v>490</v>
      </c>
      <c r="E65" t="s">
        <v>569</v>
      </c>
      <c r="F65" t="s">
        <v>438</v>
      </c>
      <c r="G65" t="s">
        <v>542</v>
      </c>
      <c r="H65" t="s">
        <v>542</v>
      </c>
    </row>
    <row r="66" spans="1:8" x14ac:dyDescent="0.2">
      <c r="A66" t="s">
        <v>574</v>
      </c>
      <c r="B66" t="s">
        <v>340</v>
      </c>
      <c r="C66" t="s">
        <v>198</v>
      </c>
      <c r="D66" t="s">
        <v>491</v>
      </c>
      <c r="E66" t="s">
        <v>570</v>
      </c>
      <c r="F66" t="s">
        <v>442</v>
      </c>
      <c r="G66" t="s">
        <v>542</v>
      </c>
      <c r="H66" t="s">
        <v>542</v>
      </c>
    </row>
    <row r="67" spans="1:8" x14ac:dyDescent="0.2">
      <c r="A67" t="s">
        <v>574</v>
      </c>
      <c r="B67" t="s">
        <v>399</v>
      </c>
      <c r="C67" t="s">
        <v>198</v>
      </c>
      <c r="D67" t="s">
        <v>492</v>
      </c>
      <c r="E67" t="s">
        <v>570</v>
      </c>
      <c r="F67" t="s">
        <v>442</v>
      </c>
      <c r="G67" t="s">
        <v>542</v>
      </c>
      <c r="H67" t="s">
        <v>542</v>
      </c>
    </row>
    <row r="68" spans="1:8" x14ac:dyDescent="0.2">
      <c r="A68" t="s">
        <v>574</v>
      </c>
      <c r="B68" t="s">
        <v>341</v>
      </c>
      <c r="C68" t="s">
        <v>198</v>
      </c>
      <c r="D68" t="s">
        <v>493</v>
      </c>
      <c r="E68" t="s">
        <v>569</v>
      </c>
      <c r="F68" t="s">
        <v>438</v>
      </c>
      <c r="G68" t="s">
        <v>542</v>
      </c>
      <c r="H68" t="s">
        <v>542</v>
      </c>
    </row>
    <row r="69" spans="1:8" x14ac:dyDescent="0.2">
      <c r="A69" t="s">
        <v>574</v>
      </c>
      <c r="B69" t="s">
        <v>494</v>
      </c>
      <c r="C69" t="s">
        <v>198</v>
      </c>
      <c r="D69" t="s">
        <v>495</v>
      </c>
      <c r="E69" t="s">
        <v>569</v>
      </c>
      <c r="F69" t="s">
        <v>438</v>
      </c>
      <c r="G69" t="s">
        <v>542</v>
      </c>
      <c r="H69" t="s">
        <v>580</v>
      </c>
    </row>
    <row r="70" spans="1:8" x14ac:dyDescent="0.2">
      <c r="A70" t="s">
        <v>574</v>
      </c>
      <c r="B70" t="s">
        <v>300</v>
      </c>
      <c r="C70" t="s">
        <v>198</v>
      </c>
      <c r="D70" t="s">
        <v>299</v>
      </c>
      <c r="E70" t="s">
        <v>569</v>
      </c>
      <c r="F70" t="s">
        <v>438</v>
      </c>
      <c r="G70" t="s">
        <v>542</v>
      </c>
      <c r="H70" t="s">
        <v>542</v>
      </c>
    </row>
    <row r="71" spans="1:8" x14ac:dyDescent="0.2">
      <c r="A71" t="s">
        <v>575</v>
      </c>
      <c r="B71" t="s">
        <v>342</v>
      </c>
      <c r="C71" t="s">
        <v>237</v>
      </c>
      <c r="D71" t="s">
        <v>496</v>
      </c>
      <c r="E71" t="s">
        <v>569</v>
      </c>
      <c r="F71" t="s">
        <v>438</v>
      </c>
      <c r="G71" t="s">
        <v>542</v>
      </c>
      <c r="H71" t="s">
        <v>542</v>
      </c>
    </row>
    <row r="72" spans="1:8" x14ac:dyDescent="0.2">
      <c r="A72" t="s">
        <v>575</v>
      </c>
      <c r="B72" t="s">
        <v>400</v>
      </c>
      <c r="C72" t="s">
        <v>237</v>
      </c>
      <c r="D72" t="s">
        <v>497</v>
      </c>
      <c r="E72" t="s">
        <v>569</v>
      </c>
      <c r="F72" t="s">
        <v>438</v>
      </c>
      <c r="G72" t="s">
        <v>542</v>
      </c>
      <c r="H72" t="s">
        <v>542</v>
      </c>
    </row>
    <row r="73" spans="1:8" x14ac:dyDescent="0.2">
      <c r="A73" t="s">
        <v>575</v>
      </c>
      <c r="B73" t="s">
        <v>401</v>
      </c>
      <c r="C73" t="s">
        <v>237</v>
      </c>
      <c r="D73" t="s">
        <v>498</v>
      </c>
      <c r="E73" t="s">
        <v>569</v>
      </c>
      <c r="F73" t="s">
        <v>438</v>
      </c>
      <c r="G73" t="s">
        <v>542</v>
      </c>
      <c r="H73" t="s">
        <v>542</v>
      </c>
    </row>
    <row r="74" spans="1:8" x14ac:dyDescent="0.2">
      <c r="A74" t="s">
        <v>575</v>
      </c>
      <c r="B74" t="s">
        <v>402</v>
      </c>
      <c r="C74" t="s">
        <v>237</v>
      </c>
      <c r="D74" t="s">
        <v>499</v>
      </c>
      <c r="E74" t="s">
        <v>569</v>
      </c>
      <c r="F74" t="s">
        <v>438</v>
      </c>
      <c r="G74" t="s">
        <v>542</v>
      </c>
      <c r="H74" t="s">
        <v>542</v>
      </c>
    </row>
    <row r="75" spans="1:8" x14ac:dyDescent="0.2">
      <c r="A75" t="s">
        <v>575</v>
      </c>
      <c r="B75" t="s">
        <v>301</v>
      </c>
      <c r="C75" t="s">
        <v>237</v>
      </c>
      <c r="D75" t="s">
        <v>500</v>
      </c>
      <c r="E75" t="s">
        <v>569</v>
      </c>
      <c r="F75" t="s">
        <v>438</v>
      </c>
      <c r="G75" t="s">
        <v>542</v>
      </c>
      <c r="H75" t="s">
        <v>542</v>
      </c>
    </row>
    <row r="76" spans="1:8" x14ac:dyDescent="0.2">
      <c r="A76" t="s">
        <v>576</v>
      </c>
      <c r="B76" t="s">
        <v>343</v>
      </c>
      <c r="C76" t="s">
        <v>234</v>
      </c>
      <c r="D76" t="s">
        <v>501</v>
      </c>
      <c r="E76" t="s">
        <v>569</v>
      </c>
      <c r="F76" t="s">
        <v>438</v>
      </c>
      <c r="G76" t="s">
        <v>542</v>
      </c>
      <c r="H76" t="s">
        <v>542</v>
      </c>
    </row>
    <row r="77" spans="1:8" x14ac:dyDescent="0.2">
      <c r="A77" t="s">
        <v>576</v>
      </c>
      <c r="B77" t="s">
        <v>403</v>
      </c>
      <c r="C77" t="s">
        <v>234</v>
      </c>
      <c r="D77" t="s">
        <v>502</v>
      </c>
      <c r="E77" t="s">
        <v>569</v>
      </c>
      <c r="F77" t="s">
        <v>438</v>
      </c>
      <c r="G77" t="s">
        <v>542</v>
      </c>
      <c r="H77" t="s">
        <v>542</v>
      </c>
    </row>
    <row r="78" spans="1:8" x14ac:dyDescent="0.2">
      <c r="A78" t="s">
        <v>576</v>
      </c>
      <c r="B78" t="s">
        <v>404</v>
      </c>
      <c r="C78" t="s">
        <v>234</v>
      </c>
      <c r="D78" t="s">
        <v>503</v>
      </c>
      <c r="E78" t="s">
        <v>569</v>
      </c>
      <c r="F78" t="s">
        <v>438</v>
      </c>
      <c r="G78" t="s">
        <v>542</v>
      </c>
      <c r="H78" t="s">
        <v>542</v>
      </c>
    </row>
    <row r="79" spans="1:8" x14ac:dyDescent="0.2">
      <c r="A79" t="s">
        <v>576</v>
      </c>
      <c r="B79" t="s">
        <v>304</v>
      </c>
      <c r="C79" t="s">
        <v>234</v>
      </c>
      <c r="D79" t="s">
        <v>303</v>
      </c>
      <c r="E79" t="s">
        <v>569</v>
      </c>
      <c r="F79" t="s">
        <v>438</v>
      </c>
      <c r="G79" t="s">
        <v>542</v>
      </c>
      <c r="H79" t="s">
        <v>542</v>
      </c>
    </row>
    <row r="80" spans="1:8" x14ac:dyDescent="0.2">
      <c r="A80" t="s">
        <v>576</v>
      </c>
      <c r="B80" t="s">
        <v>302</v>
      </c>
      <c r="C80" t="s">
        <v>234</v>
      </c>
      <c r="D80" t="s">
        <v>504</v>
      </c>
      <c r="E80" t="s">
        <v>569</v>
      </c>
      <c r="F80" t="s">
        <v>438</v>
      </c>
      <c r="G80" t="s">
        <v>542</v>
      </c>
      <c r="H80" t="s">
        <v>542</v>
      </c>
    </row>
    <row r="81" spans="1:8" x14ac:dyDescent="0.2">
      <c r="A81" t="s">
        <v>576</v>
      </c>
      <c r="B81" t="s">
        <v>305</v>
      </c>
      <c r="C81" t="s">
        <v>234</v>
      </c>
      <c r="D81" t="s">
        <v>505</v>
      </c>
      <c r="E81" t="s">
        <v>569</v>
      </c>
      <c r="F81" t="s">
        <v>438</v>
      </c>
      <c r="G81" t="s">
        <v>542</v>
      </c>
      <c r="H81" t="s">
        <v>542</v>
      </c>
    </row>
    <row r="82" spans="1:8" x14ac:dyDescent="0.2">
      <c r="A82" t="s">
        <v>577</v>
      </c>
      <c r="B82" t="s">
        <v>344</v>
      </c>
      <c r="C82" t="s">
        <v>231</v>
      </c>
      <c r="D82" t="s">
        <v>506</v>
      </c>
      <c r="E82" t="s">
        <v>569</v>
      </c>
      <c r="F82" t="s">
        <v>438</v>
      </c>
      <c r="G82" t="s">
        <v>542</v>
      </c>
      <c r="H82" t="s">
        <v>542</v>
      </c>
    </row>
    <row r="83" spans="1:8" x14ac:dyDescent="0.2">
      <c r="A83" t="s">
        <v>577</v>
      </c>
      <c r="B83" t="s">
        <v>345</v>
      </c>
      <c r="C83" t="s">
        <v>231</v>
      </c>
      <c r="D83" t="s">
        <v>507</v>
      </c>
      <c r="E83" t="s">
        <v>569</v>
      </c>
      <c r="F83" t="s">
        <v>438</v>
      </c>
      <c r="G83" t="s">
        <v>542</v>
      </c>
      <c r="H83" t="s">
        <v>542</v>
      </c>
    </row>
    <row r="84" spans="1:8" x14ac:dyDescent="0.2">
      <c r="A84" t="s">
        <v>577</v>
      </c>
      <c r="B84" t="s">
        <v>346</v>
      </c>
      <c r="C84" t="s">
        <v>231</v>
      </c>
      <c r="D84" t="s">
        <v>508</v>
      </c>
      <c r="E84" t="s">
        <v>569</v>
      </c>
      <c r="F84" t="s">
        <v>438</v>
      </c>
      <c r="G84" t="s">
        <v>542</v>
      </c>
      <c r="H84" t="s">
        <v>542</v>
      </c>
    </row>
    <row r="85" spans="1:8" x14ac:dyDescent="0.2">
      <c r="A85" t="s">
        <v>577</v>
      </c>
      <c r="B85" t="s">
        <v>347</v>
      </c>
      <c r="C85" t="s">
        <v>231</v>
      </c>
      <c r="D85" t="s">
        <v>509</v>
      </c>
      <c r="E85" t="s">
        <v>570</v>
      </c>
      <c r="F85" t="s">
        <v>442</v>
      </c>
      <c r="G85" t="s">
        <v>542</v>
      </c>
      <c r="H85" t="s">
        <v>542</v>
      </c>
    </row>
    <row r="86" spans="1:8" x14ac:dyDescent="0.2">
      <c r="A86" t="s">
        <v>577</v>
      </c>
      <c r="B86" t="s">
        <v>348</v>
      </c>
      <c r="C86" t="s">
        <v>231</v>
      </c>
      <c r="D86" t="s">
        <v>510</v>
      </c>
      <c r="E86" t="s">
        <v>569</v>
      </c>
      <c r="F86" t="s">
        <v>438</v>
      </c>
      <c r="G86" t="s">
        <v>542</v>
      </c>
      <c r="H86" t="s">
        <v>542</v>
      </c>
    </row>
    <row r="87" spans="1:8" x14ac:dyDescent="0.2">
      <c r="A87" t="s">
        <v>577</v>
      </c>
      <c r="B87" t="s">
        <v>405</v>
      </c>
      <c r="C87" t="s">
        <v>231</v>
      </c>
      <c r="D87" t="s">
        <v>511</v>
      </c>
      <c r="E87" t="s">
        <v>569</v>
      </c>
      <c r="F87" t="s">
        <v>438</v>
      </c>
      <c r="G87" t="s">
        <v>542</v>
      </c>
      <c r="H87" t="s">
        <v>542</v>
      </c>
    </row>
    <row r="88" spans="1:8" x14ac:dyDescent="0.2">
      <c r="A88" t="s">
        <v>577</v>
      </c>
      <c r="B88" t="s">
        <v>406</v>
      </c>
      <c r="C88" t="s">
        <v>231</v>
      </c>
      <c r="D88" t="s">
        <v>512</v>
      </c>
      <c r="E88" t="s">
        <v>569</v>
      </c>
      <c r="F88" t="s">
        <v>438</v>
      </c>
      <c r="G88" t="s">
        <v>542</v>
      </c>
      <c r="H88" t="s">
        <v>542</v>
      </c>
    </row>
    <row r="89" spans="1:8" x14ac:dyDescent="0.2">
      <c r="A89" t="s">
        <v>577</v>
      </c>
      <c r="B89" t="s">
        <v>306</v>
      </c>
      <c r="C89" t="s">
        <v>231</v>
      </c>
      <c r="D89" t="s">
        <v>513</v>
      </c>
      <c r="E89" t="s">
        <v>570</v>
      </c>
      <c r="F89" t="s">
        <v>442</v>
      </c>
      <c r="G89" t="s">
        <v>542</v>
      </c>
      <c r="H89" t="s">
        <v>542</v>
      </c>
    </row>
    <row r="90" spans="1:8" x14ac:dyDescent="0.2">
      <c r="A90" t="s">
        <v>578</v>
      </c>
      <c r="B90" t="s">
        <v>351</v>
      </c>
      <c r="C90" t="s">
        <v>246</v>
      </c>
      <c r="D90" t="s">
        <v>350</v>
      </c>
      <c r="E90" t="s">
        <v>569</v>
      </c>
      <c r="F90" t="s">
        <v>438</v>
      </c>
      <c r="G90" t="s">
        <v>542</v>
      </c>
      <c r="H90" t="s">
        <v>542</v>
      </c>
    </row>
    <row r="91" spans="1:8" x14ac:dyDescent="0.2">
      <c r="A91" t="s">
        <v>578</v>
      </c>
      <c r="B91" t="s">
        <v>514</v>
      </c>
      <c r="C91" t="s">
        <v>246</v>
      </c>
      <c r="D91" t="s">
        <v>583</v>
      </c>
      <c r="G91" s="282" t="s">
        <v>584</v>
      </c>
      <c r="H91" s="282" t="s">
        <v>542</v>
      </c>
    </row>
    <row r="92" spans="1:8" x14ac:dyDescent="0.2">
      <c r="A92" t="s">
        <v>578</v>
      </c>
      <c r="B92" s="2" t="s">
        <v>582</v>
      </c>
      <c r="C92" t="s">
        <v>246</v>
      </c>
      <c r="D92" t="s">
        <v>581</v>
      </c>
      <c r="G92" s="282" t="s">
        <v>584</v>
      </c>
      <c r="H92" s="282" t="s">
        <v>542</v>
      </c>
    </row>
    <row r="93" spans="1:8" x14ac:dyDescent="0.2">
      <c r="A93" t="s">
        <v>579</v>
      </c>
      <c r="B93" t="s">
        <v>352</v>
      </c>
      <c r="C93" t="s">
        <v>249</v>
      </c>
      <c r="D93" t="s">
        <v>515</v>
      </c>
      <c r="E93" t="s">
        <v>569</v>
      </c>
      <c r="F93" t="s">
        <v>438</v>
      </c>
      <c r="G93" t="s">
        <v>542</v>
      </c>
      <c r="H93" t="s">
        <v>542</v>
      </c>
    </row>
    <row r="94" spans="1:8" x14ac:dyDescent="0.2">
      <c r="A94" t="s">
        <v>579</v>
      </c>
      <c r="B94" t="s">
        <v>353</v>
      </c>
      <c r="C94" t="s">
        <v>249</v>
      </c>
      <c r="D94" t="s">
        <v>516</v>
      </c>
      <c r="E94" t="s">
        <v>570</v>
      </c>
      <c r="F94" t="s">
        <v>442</v>
      </c>
      <c r="G94" t="s">
        <v>542</v>
      </c>
      <c r="H94" t="s">
        <v>542</v>
      </c>
    </row>
    <row r="95" spans="1:8" x14ac:dyDescent="0.2">
      <c r="A95" t="s">
        <v>579</v>
      </c>
      <c r="B95" t="s">
        <v>354</v>
      </c>
      <c r="C95" t="s">
        <v>249</v>
      </c>
      <c r="D95" t="s">
        <v>517</v>
      </c>
      <c r="E95" t="s">
        <v>569</v>
      </c>
      <c r="F95" t="s">
        <v>438</v>
      </c>
      <c r="G95" t="s">
        <v>542</v>
      </c>
      <c r="H95" t="s">
        <v>542</v>
      </c>
    </row>
    <row r="96" spans="1:8" x14ac:dyDescent="0.2">
      <c r="A96" t="s">
        <v>579</v>
      </c>
      <c r="B96" t="s">
        <v>355</v>
      </c>
      <c r="C96" t="s">
        <v>249</v>
      </c>
      <c r="D96" t="s">
        <v>518</v>
      </c>
      <c r="E96" t="s">
        <v>569</v>
      </c>
      <c r="F96" t="s">
        <v>438</v>
      </c>
      <c r="G96" t="s">
        <v>542</v>
      </c>
      <c r="H96" t="s">
        <v>542</v>
      </c>
    </row>
    <row r="97" spans="1:8" x14ac:dyDescent="0.2">
      <c r="A97" t="s">
        <v>579</v>
      </c>
      <c r="B97" t="s">
        <v>356</v>
      </c>
      <c r="C97" t="s">
        <v>249</v>
      </c>
      <c r="D97" t="s">
        <v>519</v>
      </c>
      <c r="E97" t="s">
        <v>569</v>
      </c>
      <c r="F97" t="s">
        <v>438</v>
      </c>
      <c r="G97" t="s">
        <v>542</v>
      </c>
      <c r="H97" t="s">
        <v>542</v>
      </c>
    </row>
    <row r="98" spans="1:8" x14ac:dyDescent="0.2">
      <c r="A98" t="s">
        <v>579</v>
      </c>
      <c r="B98" t="s">
        <v>307</v>
      </c>
      <c r="C98" t="s">
        <v>249</v>
      </c>
      <c r="D98" t="s">
        <v>520</v>
      </c>
      <c r="E98" t="s">
        <v>570</v>
      </c>
      <c r="F98" t="s">
        <v>442</v>
      </c>
      <c r="G98" t="s">
        <v>542</v>
      </c>
      <c r="H98" t="s">
        <v>542</v>
      </c>
    </row>
    <row r="99" spans="1:8" x14ac:dyDescent="0.2">
      <c r="A99" t="s">
        <v>579</v>
      </c>
      <c r="B99" t="s">
        <v>407</v>
      </c>
      <c r="C99" t="s">
        <v>249</v>
      </c>
      <c r="D99" t="s">
        <v>521</v>
      </c>
      <c r="E99" t="s">
        <v>570</v>
      </c>
      <c r="F99" t="s">
        <v>442</v>
      </c>
      <c r="G99" t="s">
        <v>542</v>
      </c>
      <c r="H99" t="s">
        <v>542</v>
      </c>
    </row>
    <row r="100" spans="1:8" x14ac:dyDescent="0.2">
      <c r="A100" t="s">
        <v>579</v>
      </c>
      <c r="B100" t="s">
        <v>408</v>
      </c>
      <c r="C100" t="s">
        <v>249</v>
      </c>
      <c r="D100" t="s">
        <v>522</v>
      </c>
      <c r="E100" t="s">
        <v>570</v>
      </c>
      <c r="F100" t="s">
        <v>442</v>
      </c>
      <c r="G100" t="s">
        <v>542</v>
      </c>
      <c r="H100" t="s">
        <v>542</v>
      </c>
    </row>
    <row r="101" spans="1:8" x14ac:dyDescent="0.2">
      <c r="A101" t="s">
        <v>579</v>
      </c>
      <c r="B101" t="s">
        <v>409</v>
      </c>
      <c r="C101" t="s">
        <v>249</v>
      </c>
      <c r="D101" t="s">
        <v>523</v>
      </c>
      <c r="E101" t="s">
        <v>570</v>
      </c>
      <c r="F101" t="s">
        <v>442</v>
      </c>
      <c r="G101" t="s">
        <v>542</v>
      </c>
      <c r="H101" t="s">
        <v>542</v>
      </c>
    </row>
    <row r="102" spans="1:8" x14ac:dyDescent="0.2">
      <c r="A102" t="s">
        <v>579</v>
      </c>
      <c r="B102" t="s">
        <v>410</v>
      </c>
      <c r="C102" t="s">
        <v>249</v>
      </c>
      <c r="D102" t="s">
        <v>524</v>
      </c>
      <c r="E102" t="s">
        <v>570</v>
      </c>
      <c r="F102" t="s">
        <v>442</v>
      </c>
      <c r="G102" t="s">
        <v>542</v>
      </c>
      <c r="H102" t="s">
        <v>542</v>
      </c>
    </row>
    <row r="103" spans="1:8" x14ac:dyDescent="0.2">
      <c r="A103" t="s">
        <v>579</v>
      </c>
      <c r="B103" t="s">
        <v>411</v>
      </c>
      <c r="C103" t="s">
        <v>249</v>
      </c>
      <c r="D103" t="s">
        <v>525</v>
      </c>
      <c r="E103" t="s">
        <v>570</v>
      </c>
      <c r="F103" t="s">
        <v>442</v>
      </c>
      <c r="G103" t="s">
        <v>542</v>
      </c>
      <c r="H103" t="s">
        <v>542</v>
      </c>
    </row>
    <row r="104" spans="1:8" x14ac:dyDescent="0.2">
      <c r="A104" t="s">
        <v>579</v>
      </c>
      <c r="B104" t="s">
        <v>412</v>
      </c>
      <c r="C104" t="s">
        <v>249</v>
      </c>
      <c r="D104" t="s">
        <v>526</v>
      </c>
      <c r="E104" t="s">
        <v>570</v>
      </c>
      <c r="F104" t="s">
        <v>442</v>
      </c>
      <c r="G104" t="s">
        <v>542</v>
      </c>
      <c r="H104" t="s">
        <v>542</v>
      </c>
    </row>
    <row r="105" spans="1:8" x14ac:dyDescent="0.2">
      <c r="A105" t="s">
        <v>579</v>
      </c>
      <c r="B105" t="s">
        <v>414</v>
      </c>
      <c r="C105" t="s">
        <v>249</v>
      </c>
      <c r="D105" t="s">
        <v>413</v>
      </c>
      <c r="E105" t="s">
        <v>570</v>
      </c>
      <c r="F105" t="s">
        <v>442</v>
      </c>
      <c r="G105" t="s">
        <v>542</v>
      </c>
      <c r="H105" t="s">
        <v>542</v>
      </c>
    </row>
    <row r="106" spans="1:8" x14ac:dyDescent="0.2">
      <c r="A106" t="s">
        <v>579</v>
      </c>
      <c r="B106" t="s">
        <v>415</v>
      </c>
      <c r="C106" t="s">
        <v>249</v>
      </c>
      <c r="D106" t="s">
        <v>527</v>
      </c>
      <c r="E106" t="s">
        <v>570</v>
      </c>
      <c r="F106" t="s">
        <v>442</v>
      </c>
      <c r="G106" t="s">
        <v>542</v>
      </c>
      <c r="H106" t="s">
        <v>542</v>
      </c>
    </row>
    <row r="107" spans="1:8" x14ac:dyDescent="0.2">
      <c r="A107" t="s">
        <v>579</v>
      </c>
      <c r="B107" t="s">
        <v>312</v>
      </c>
      <c r="C107" t="s">
        <v>249</v>
      </c>
      <c r="D107" t="s">
        <v>528</v>
      </c>
      <c r="E107" t="s">
        <v>569</v>
      </c>
      <c r="F107" t="s">
        <v>438</v>
      </c>
      <c r="G107" t="s">
        <v>542</v>
      </c>
      <c r="H107" t="s">
        <v>542</v>
      </c>
    </row>
    <row r="108" spans="1:8" x14ac:dyDescent="0.2">
      <c r="A108" t="s">
        <v>579</v>
      </c>
      <c r="B108" t="s">
        <v>309</v>
      </c>
      <c r="C108" t="s">
        <v>249</v>
      </c>
      <c r="D108" t="s">
        <v>308</v>
      </c>
      <c r="E108" t="s">
        <v>570</v>
      </c>
      <c r="F108" t="s">
        <v>442</v>
      </c>
      <c r="G108" t="s">
        <v>542</v>
      </c>
      <c r="H108" t="s">
        <v>542</v>
      </c>
    </row>
    <row r="109" spans="1:8" x14ac:dyDescent="0.2">
      <c r="A109" t="s">
        <v>579</v>
      </c>
      <c r="B109" t="s">
        <v>310</v>
      </c>
      <c r="C109" t="s">
        <v>249</v>
      </c>
      <c r="D109" t="s">
        <v>529</v>
      </c>
      <c r="E109" t="s">
        <v>570</v>
      </c>
      <c r="F109" t="s">
        <v>442</v>
      </c>
      <c r="G109" t="s">
        <v>542</v>
      </c>
      <c r="H109" t="s">
        <v>542</v>
      </c>
    </row>
    <row r="110" spans="1:8" x14ac:dyDescent="0.2">
      <c r="A110" t="s">
        <v>579</v>
      </c>
      <c r="B110" t="s">
        <v>311</v>
      </c>
      <c r="C110" t="s">
        <v>249</v>
      </c>
      <c r="D110" t="s">
        <v>530</v>
      </c>
      <c r="E110" t="s">
        <v>569</v>
      </c>
      <c r="F110" t="s">
        <v>438</v>
      </c>
      <c r="G110" t="s">
        <v>542</v>
      </c>
      <c r="H110" t="s">
        <v>542</v>
      </c>
    </row>
    <row r="111" spans="1:8" x14ac:dyDescent="0.2">
      <c r="A111" t="s">
        <v>567</v>
      </c>
      <c r="B111" t="s">
        <v>359</v>
      </c>
      <c r="C111" t="s">
        <v>205</v>
      </c>
      <c r="D111" t="s">
        <v>358</v>
      </c>
      <c r="E111" t="s">
        <v>569</v>
      </c>
      <c r="F111" t="s">
        <v>438</v>
      </c>
      <c r="G111" t="s">
        <v>542</v>
      </c>
      <c r="H111" t="s">
        <v>542</v>
      </c>
    </row>
    <row r="112" spans="1:8" x14ac:dyDescent="0.2">
      <c r="A112" t="s">
        <v>567</v>
      </c>
      <c r="B112" t="s">
        <v>361</v>
      </c>
      <c r="C112" t="s">
        <v>205</v>
      </c>
      <c r="D112" t="s">
        <v>360</v>
      </c>
      <c r="E112" t="s">
        <v>569</v>
      </c>
      <c r="F112" t="s">
        <v>438</v>
      </c>
      <c r="G112" t="s">
        <v>542</v>
      </c>
      <c r="H112" t="s">
        <v>542</v>
      </c>
    </row>
    <row r="113" spans="1:8" x14ac:dyDescent="0.2">
      <c r="A113" t="s">
        <v>567</v>
      </c>
      <c r="B113" t="s">
        <v>362</v>
      </c>
      <c r="C113" t="s">
        <v>205</v>
      </c>
      <c r="D113" t="s">
        <v>531</v>
      </c>
      <c r="E113" t="s">
        <v>570</v>
      </c>
      <c r="F113" t="s">
        <v>442</v>
      </c>
      <c r="G113" t="s">
        <v>542</v>
      </c>
      <c r="H113" t="s">
        <v>542</v>
      </c>
    </row>
    <row r="114" spans="1:8" x14ac:dyDescent="0.2">
      <c r="A114" t="s">
        <v>567</v>
      </c>
      <c r="B114" t="s">
        <v>363</v>
      </c>
      <c r="C114" t="s">
        <v>205</v>
      </c>
      <c r="D114" t="s">
        <v>532</v>
      </c>
      <c r="E114" t="s">
        <v>569</v>
      </c>
      <c r="F114" t="s">
        <v>438</v>
      </c>
      <c r="G114" t="s">
        <v>542</v>
      </c>
      <c r="H114" t="s">
        <v>542</v>
      </c>
    </row>
    <row r="115" spans="1:8" x14ac:dyDescent="0.2">
      <c r="A115" t="s">
        <v>567</v>
      </c>
      <c r="B115" t="s">
        <v>364</v>
      </c>
      <c r="C115" t="s">
        <v>205</v>
      </c>
      <c r="D115" t="s">
        <v>533</v>
      </c>
      <c r="E115" t="s">
        <v>569</v>
      </c>
      <c r="F115" t="s">
        <v>438</v>
      </c>
      <c r="G115" t="s">
        <v>542</v>
      </c>
      <c r="H115" t="s">
        <v>542</v>
      </c>
    </row>
    <row r="116" spans="1:8" x14ac:dyDescent="0.2">
      <c r="A116" t="s">
        <v>567</v>
      </c>
      <c r="B116" t="s">
        <v>365</v>
      </c>
      <c r="C116" t="s">
        <v>205</v>
      </c>
      <c r="D116" t="s">
        <v>349</v>
      </c>
      <c r="E116" t="s">
        <v>569</v>
      </c>
      <c r="F116" t="s">
        <v>438</v>
      </c>
      <c r="G116" t="s">
        <v>542</v>
      </c>
      <c r="H116" t="s">
        <v>542</v>
      </c>
    </row>
    <row r="117" spans="1:8" x14ac:dyDescent="0.2">
      <c r="A117" t="s">
        <v>567</v>
      </c>
      <c r="B117" t="s">
        <v>366</v>
      </c>
      <c r="C117" t="s">
        <v>205</v>
      </c>
      <c r="D117" t="s">
        <v>534</v>
      </c>
      <c r="E117" t="s">
        <v>569</v>
      </c>
      <c r="F117" t="s">
        <v>438</v>
      </c>
      <c r="G117" t="s">
        <v>542</v>
      </c>
      <c r="H117" t="s">
        <v>542</v>
      </c>
    </row>
    <row r="118" spans="1:8" x14ac:dyDescent="0.2">
      <c r="A118" t="s">
        <v>567</v>
      </c>
      <c r="B118" t="s">
        <v>367</v>
      </c>
      <c r="C118" t="s">
        <v>205</v>
      </c>
      <c r="D118" t="s">
        <v>535</v>
      </c>
      <c r="E118" t="s">
        <v>569</v>
      </c>
      <c r="F118" t="s">
        <v>438</v>
      </c>
      <c r="G118" t="s">
        <v>542</v>
      </c>
      <c r="H118" t="s">
        <v>542</v>
      </c>
    </row>
    <row r="119" spans="1:8" x14ac:dyDescent="0.2">
      <c r="A119" t="s">
        <v>567</v>
      </c>
      <c r="B119" t="s">
        <v>368</v>
      </c>
      <c r="C119" t="s">
        <v>205</v>
      </c>
      <c r="D119" t="s">
        <v>536</v>
      </c>
      <c r="E119" t="s">
        <v>569</v>
      </c>
      <c r="F119" t="s">
        <v>438</v>
      </c>
      <c r="G119" t="s">
        <v>542</v>
      </c>
      <c r="H119" t="s">
        <v>542</v>
      </c>
    </row>
    <row r="120" spans="1:8" x14ac:dyDescent="0.2">
      <c r="A120" t="s">
        <v>567</v>
      </c>
      <c r="B120" t="s">
        <v>315</v>
      </c>
      <c r="C120" t="s">
        <v>205</v>
      </c>
      <c r="D120" t="s">
        <v>314</v>
      </c>
      <c r="E120" t="s">
        <v>569</v>
      </c>
      <c r="F120" t="s">
        <v>438</v>
      </c>
      <c r="G120" t="s">
        <v>543</v>
      </c>
      <c r="H120" t="s">
        <v>543</v>
      </c>
    </row>
    <row r="121" spans="1:8" x14ac:dyDescent="0.2">
      <c r="A121" t="s">
        <v>567</v>
      </c>
      <c r="B121" t="s">
        <v>416</v>
      </c>
      <c r="C121" t="s">
        <v>205</v>
      </c>
      <c r="D121" t="s">
        <v>537</v>
      </c>
      <c r="E121" t="s">
        <v>569</v>
      </c>
      <c r="F121" t="s">
        <v>438</v>
      </c>
      <c r="G121" t="s">
        <v>543</v>
      </c>
      <c r="H121" t="s">
        <v>543</v>
      </c>
    </row>
    <row r="122" spans="1:8" x14ac:dyDescent="0.2">
      <c r="A122" t="s">
        <v>567</v>
      </c>
      <c r="B122" t="s">
        <v>417</v>
      </c>
      <c r="C122" t="s">
        <v>205</v>
      </c>
      <c r="D122" t="s">
        <v>396</v>
      </c>
      <c r="E122" t="s">
        <v>569</v>
      </c>
      <c r="F122" t="s">
        <v>438</v>
      </c>
      <c r="G122" t="s">
        <v>543</v>
      </c>
      <c r="H122" t="s">
        <v>543</v>
      </c>
    </row>
    <row r="123" spans="1:8" x14ac:dyDescent="0.2">
      <c r="A123" t="s">
        <v>567</v>
      </c>
      <c r="B123" t="s">
        <v>313</v>
      </c>
      <c r="C123" t="s">
        <v>205</v>
      </c>
      <c r="D123" t="s">
        <v>538</v>
      </c>
      <c r="E123" t="s">
        <v>569</v>
      </c>
      <c r="F123" t="s">
        <v>438</v>
      </c>
      <c r="G123" t="s">
        <v>543</v>
      </c>
      <c r="H123" t="s">
        <v>543</v>
      </c>
    </row>
    <row r="124" spans="1:8" x14ac:dyDescent="0.2">
      <c r="A124" t="s">
        <v>567</v>
      </c>
      <c r="B124" t="s">
        <v>316</v>
      </c>
      <c r="C124" t="s">
        <v>205</v>
      </c>
      <c r="D124" t="s">
        <v>539</v>
      </c>
      <c r="E124" t="s">
        <v>569</v>
      </c>
      <c r="F124" t="s">
        <v>438</v>
      </c>
      <c r="G124" t="s">
        <v>543</v>
      </c>
      <c r="H124" t="s">
        <v>543</v>
      </c>
    </row>
    <row r="125" spans="1:8" x14ac:dyDescent="0.2">
      <c r="A125" t="s">
        <v>567</v>
      </c>
      <c r="B125" t="s">
        <v>317</v>
      </c>
      <c r="C125" t="s">
        <v>205</v>
      </c>
      <c r="D125" t="s">
        <v>540</v>
      </c>
      <c r="E125" t="s">
        <v>569</v>
      </c>
      <c r="F125" t="s">
        <v>438</v>
      </c>
      <c r="G125" t="s">
        <v>543</v>
      </c>
      <c r="H125" t="s">
        <v>543</v>
      </c>
    </row>
    <row r="126" spans="1:8" x14ac:dyDescent="0.2">
      <c r="A126" t="s">
        <v>564</v>
      </c>
      <c r="B126" t="s">
        <v>565</v>
      </c>
      <c r="C126" t="s">
        <v>559</v>
      </c>
      <c r="D126" t="s">
        <v>566</v>
      </c>
      <c r="F126" t="s">
        <v>438</v>
      </c>
      <c r="G126" t="s">
        <v>542</v>
      </c>
      <c r="H126" t="s">
        <v>542</v>
      </c>
    </row>
    <row r="128" spans="1:8" x14ac:dyDescent="0.2">
      <c r="B128" s="421"/>
      <c r="C128" s="421"/>
      <c r="D128" s="421"/>
      <c r="E128" s="421"/>
      <c r="F128" s="2"/>
      <c r="G128" s="421"/>
      <c r="H128" s="421"/>
    </row>
    <row r="129" spans="1:8" x14ac:dyDescent="0.2">
      <c r="A129" s="421"/>
    </row>
    <row r="131" spans="1:8" x14ac:dyDescent="0.2">
      <c r="B131" s="2"/>
    </row>
    <row r="144" spans="1:8" s="2" customFormat="1" x14ac:dyDescent="0.2">
      <c r="A144" s="421"/>
      <c r="B144" s="421"/>
      <c r="C144"/>
      <c r="D144" s="282"/>
      <c r="E144"/>
      <c r="F144"/>
      <c r="G144"/>
      <c r="H144"/>
    </row>
  </sheetData>
  <autoFilter ref="B1:I143">
    <sortState ref="B2:H143">
      <sortCondition ref="B1:B142"/>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8"/>
  <sheetViews>
    <sheetView showGridLines="0" topLeftCell="A44" zoomScale="90" zoomScaleNormal="100" workbookViewId="0">
      <selection activeCell="F62" sqref="F62:H62"/>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3"/>
      <c r="B1" s="4"/>
      <c r="C1" s="4"/>
      <c r="D1" s="4"/>
      <c r="E1" s="4"/>
    </row>
    <row r="2" spans="1:14" ht="19.5" customHeight="1" x14ac:dyDescent="0.25">
      <c r="A2" s="3"/>
      <c r="B2" s="710" t="s">
        <v>173</v>
      </c>
      <c r="C2" s="711"/>
      <c r="D2" s="711"/>
      <c r="E2" s="711"/>
      <c r="F2" s="711"/>
      <c r="G2" s="711"/>
      <c r="H2" s="712"/>
    </row>
    <row r="3" spans="1:14" x14ac:dyDescent="0.2">
      <c r="A3" s="3"/>
      <c r="B3" s="713" t="s">
        <v>0</v>
      </c>
      <c r="C3" s="714"/>
      <c r="D3" s="714"/>
      <c r="E3" s="714"/>
      <c r="F3" s="714"/>
      <c r="G3" s="714"/>
      <c r="H3" s="715"/>
    </row>
    <row r="4" spans="1:14" ht="15.75" customHeight="1" x14ac:dyDescent="0.2">
      <c r="A4" s="3"/>
      <c r="B4" s="713" t="s">
        <v>77</v>
      </c>
      <c r="C4" s="714"/>
      <c r="D4" s="714"/>
      <c r="E4" s="714"/>
      <c r="F4" s="714"/>
      <c r="G4" s="714"/>
      <c r="H4" s="715"/>
    </row>
    <row r="5" spans="1:14" ht="13.5" customHeight="1" x14ac:dyDescent="0.2">
      <c r="A5" s="3"/>
      <c r="B5" s="721" t="s">
        <v>78</v>
      </c>
      <c r="C5" s="722"/>
      <c r="D5" s="722"/>
      <c r="E5" s="722"/>
      <c r="F5" s="722"/>
      <c r="G5" s="722"/>
      <c r="H5" s="723"/>
    </row>
    <row r="6" spans="1:14" x14ac:dyDescent="0.2">
      <c r="A6" s="3"/>
      <c r="B6" s="3"/>
      <c r="C6" s="3"/>
      <c r="D6" s="3"/>
      <c r="E6" s="3"/>
      <c r="F6" s="3"/>
      <c r="G6" s="3"/>
      <c r="H6" s="3"/>
    </row>
    <row r="7" spans="1:14" ht="20.25" customHeight="1" x14ac:dyDescent="0.2">
      <c r="A7" s="3"/>
      <c r="B7" s="724" t="s">
        <v>79</v>
      </c>
      <c r="C7" s="725"/>
      <c r="D7" s="725"/>
      <c r="E7" s="725"/>
      <c r="F7" s="725"/>
      <c r="G7" s="725"/>
      <c r="H7" s="726"/>
    </row>
    <row r="8" spans="1:14" ht="37.5" customHeight="1" x14ac:dyDescent="0.2">
      <c r="A8" s="3"/>
      <c r="B8" s="6" t="s">
        <v>62</v>
      </c>
      <c r="C8" s="732" t="s">
        <v>80</v>
      </c>
      <c r="D8" s="732"/>
      <c r="E8" s="732"/>
      <c r="F8" s="732"/>
      <c r="G8" s="732"/>
      <c r="H8" s="733"/>
    </row>
    <row r="9" spans="1:14" ht="18" customHeight="1" x14ac:dyDescent="0.2">
      <c r="A9" s="3"/>
      <c r="B9" s="6" t="s">
        <v>81</v>
      </c>
      <c r="C9" s="732" t="s">
        <v>217</v>
      </c>
      <c r="D9" s="732"/>
      <c r="E9" s="732"/>
      <c r="F9" s="732"/>
      <c r="G9" s="732"/>
      <c r="H9" s="733"/>
    </row>
    <row r="10" spans="1:14" ht="36.75" customHeight="1" x14ac:dyDescent="0.2">
      <c r="A10" s="3"/>
      <c r="B10" s="6" t="s">
        <v>82</v>
      </c>
      <c r="C10" s="727" t="s">
        <v>261</v>
      </c>
      <c r="D10" s="728"/>
      <c r="E10" s="728"/>
      <c r="F10" s="728"/>
      <c r="G10" s="728"/>
      <c r="H10" s="729"/>
      <c r="N10" s="282"/>
    </row>
    <row r="11" spans="1:14" ht="29.25" customHeight="1" x14ac:dyDescent="0.2">
      <c r="A11" s="3"/>
      <c r="B11" s="7" t="s">
        <v>83</v>
      </c>
      <c r="C11" s="730" t="s">
        <v>23</v>
      </c>
      <c r="D11" s="730"/>
      <c r="E11" s="730"/>
      <c r="F11" s="730"/>
      <c r="G11" s="730"/>
      <c r="H11" s="731"/>
    </row>
    <row r="12" spans="1:14" ht="15.75" customHeight="1" x14ac:dyDescent="0.25">
      <c r="A12" s="3"/>
      <c r="B12" s="705" t="s">
        <v>56</v>
      </c>
      <c r="C12" s="709" t="s">
        <v>84</v>
      </c>
      <c r="D12" s="709"/>
      <c r="E12" s="72" t="str">
        <f>VLOOKUP('Cover Sheet'!$H$4,suptlist,5,FALSE)</f>
        <v>ORGANIZATION NAME</v>
      </c>
      <c r="F12" s="73"/>
      <c r="G12" s="73"/>
      <c r="H12" s="74"/>
    </row>
    <row r="13" spans="1:14" ht="15.75" customHeight="1" x14ac:dyDescent="0.25">
      <c r="A13" s="3"/>
      <c r="B13" s="706"/>
      <c r="C13" s="704" t="s">
        <v>85</v>
      </c>
      <c r="D13" s="704"/>
      <c r="E13" s="64" t="str">
        <f>LEFT(VLOOKUP('Cover Sheet'!$H$4,suptlist,6,FALSE),4)</f>
        <v>ORGA</v>
      </c>
      <c r="F13" s="67"/>
      <c r="G13" s="67"/>
      <c r="H13" s="68"/>
    </row>
    <row r="14" spans="1:14" ht="15.75" customHeight="1" x14ac:dyDescent="0.25">
      <c r="A14" s="3"/>
      <c r="B14" s="716" t="s">
        <v>57</v>
      </c>
      <c r="C14" s="717" t="s">
        <v>86</v>
      </c>
      <c r="D14" s="717"/>
      <c r="E14" s="719" t="str">
        <f>VLOOKUP('Cover Sheet'!$H$4,suptlist,7,FALSE)</f>
        <v>ADDRESS LINE 1</v>
      </c>
      <c r="F14" s="720" t="e">
        <f>VLOOKUP('Cover Sheet'!$H$4,'supt list 040604'!B2:L11,5,FALSE)</f>
        <v>#N/A</v>
      </c>
      <c r="G14" s="65"/>
      <c r="H14" s="66"/>
    </row>
    <row r="15" spans="1:14" ht="15.75" customHeight="1" x14ac:dyDescent="0.25">
      <c r="A15" s="3"/>
      <c r="B15" s="706"/>
      <c r="C15" s="704" t="s">
        <v>257</v>
      </c>
      <c r="D15" s="704"/>
      <c r="E15" s="64" t="str">
        <f>VLOOKUP('Cover Sheet'!$H$4,suptlist,9,FALSE)</f>
        <v>CITY/TOWN</v>
      </c>
      <c r="F15" s="63" t="str">
        <f>VLOOKUP('Cover Sheet'!$H$4,suptlist,11,FALSE)</f>
        <v>ZIP CODE</v>
      </c>
      <c r="G15" s="8"/>
      <c r="H15" s="9"/>
    </row>
    <row r="16" spans="1:14" ht="23.25" customHeight="1" x14ac:dyDescent="0.2">
      <c r="A16" s="3"/>
      <c r="B16" s="10" t="s">
        <v>63</v>
      </c>
      <c r="C16" s="707" t="s">
        <v>87</v>
      </c>
      <c r="D16" s="708"/>
      <c r="E16" s="734" t="s">
        <v>267</v>
      </c>
      <c r="F16" s="735"/>
      <c r="G16" s="735"/>
      <c r="H16" s="736"/>
    </row>
    <row r="17" spans="1:8" ht="15.75" customHeight="1" x14ac:dyDescent="0.2">
      <c r="A17" s="3"/>
      <c r="B17" s="716" t="s">
        <v>59</v>
      </c>
      <c r="C17" s="717" t="s">
        <v>88</v>
      </c>
      <c r="D17" s="718"/>
      <c r="E17" s="675" t="s">
        <v>266</v>
      </c>
      <c r="F17" s="676"/>
      <c r="G17" s="676"/>
      <c r="H17" s="677"/>
    </row>
    <row r="18" spans="1:8" ht="39" customHeight="1" x14ac:dyDescent="0.2">
      <c r="A18" s="3"/>
      <c r="B18" s="705"/>
      <c r="C18" s="709" t="s">
        <v>89</v>
      </c>
      <c r="D18" s="737"/>
      <c r="E18" s="678"/>
      <c r="F18" s="679"/>
      <c r="G18" s="679"/>
      <c r="H18" s="680"/>
    </row>
    <row r="19" spans="1:8" ht="21" customHeight="1" x14ac:dyDescent="0.2">
      <c r="A19" s="3"/>
      <c r="B19" s="689" t="s">
        <v>60</v>
      </c>
      <c r="C19" s="681" t="s">
        <v>90</v>
      </c>
      <c r="D19" s="682"/>
      <c r="E19" s="11" t="s">
        <v>91</v>
      </c>
      <c r="F19" s="701"/>
      <c r="G19" s="702"/>
      <c r="H19" s="703"/>
    </row>
    <row r="20" spans="1:8" ht="21" customHeight="1" x14ac:dyDescent="0.2">
      <c r="A20" s="3"/>
      <c r="B20" s="690"/>
      <c r="C20" s="699" t="s">
        <v>92</v>
      </c>
      <c r="D20" s="700"/>
      <c r="E20" s="11" t="s">
        <v>93</v>
      </c>
      <c r="F20" s="701"/>
      <c r="G20" s="702"/>
      <c r="H20" s="703"/>
    </row>
    <row r="21" spans="1:8" ht="21" customHeight="1" x14ac:dyDescent="0.2">
      <c r="A21" s="3"/>
      <c r="B21" s="691"/>
      <c r="C21" s="692" t="s">
        <v>94</v>
      </c>
      <c r="D21" s="693"/>
      <c r="E21" s="12" t="s">
        <v>95</v>
      </c>
      <c r="F21" s="686"/>
      <c r="G21" s="687"/>
      <c r="H21" s="688"/>
    </row>
    <row r="22" spans="1:8" ht="12" customHeight="1" x14ac:dyDescent="0.2">
      <c r="A22" s="3"/>
      <c r="B22" s="13"/>
      <c r="C22" s="14"/>
      <c r="D22" s="14"/>
      <c r="E22" s="15"/>
      <c r="F22" s="5"/>
      <c r="G22" s="5"/>
      <c r="H22" s="5"/>
    </row>
    <row r="23" spans="1:8" x14ac:dyDescent="0.2">
      <c r="A23" s="3"/>
      <c r="B23" s="697" t="s">
        <v>96</v>
      </c>
      <c r="C23" s="698"/>
      <c r="D23" s="698"/>
      <c r="E23" s="698"/>
      <c r="F23" s="698"/>
      <c r="G23" s="16"/>
      <c r="H23" s="17"/>
    </row>
    <row r="24" spans="1:8" ht="27.75" customHeight="1" x14ac:dyDescent="0.2">
      <c r="B24" s="694" t="s">
        <v>53</v>
      </c>
      <c r="C24" s="695"/>
      <c r="D24" s="695"/>
      <c r="E24" s="695"/>
      <c r="F24" s="695"/>
      <c r="G24" s="695"/>
      <c r="H24" s="696"/>
    </row>
    <row r="25" spans="1:8" ht="119.25" customHeight="1" x14ac:dyDescent="0.2">
      <c r="B25" s="683"/>
      <c r="C25" s="684"/>
      <c r="D25" s="684"/>
      <c r="E25" s="684"/>
      <c r="F25" s="684"/>
      <c r="G25" s="684"/>
      <c r="H25" s="685"/>
    </row>
    <row r="26" spans="1:8" s="18" customFormat="1" ht="18.75" customHeight="1" x14ac:dyDescent="0.2">
      <c r="B26" s="778" t="s">
        <v>159</v>
      </c>
      <c r="C26" s="779"/>
      <c r="D26" s="779"/>
      <c r="E26" s="779"/>
      <c r="F26" s="779"/>
      <c r="G26" s="779"/>
      <c r="H26" s="780"/>
    </row>
    <row r="27" spans="1:8" s="18" customFormat="1" ht="15.75" customHeight="1" x14ac:dyDescent="0.2">
      <c r="B27" s="19" t="s">
        <v>62</v>
      </c>
      <c r="C27" s="774" t="s">
        <v>1</v>
      </c>
      <c r="D27" s="774"/>
      <c r="E27" s="774"/>
      <c r="F27" s="774"/>
      <c r="G27" s="774"/>
      <c r="H27" s="775"/>
    </row>
    <row r="28" spans="1:8" s="18" customFormat="1" ht="18" customHeight="1" x14ac:dyDescent="0.2">
      <c r="B28" s="20" t="s">
        <v>81</v>
      </c>
      <c r="C28" s="774" t="s">
        <v>2</v>
      </c>
      <c r="D28" s="774"/>
      <c r="E28" s="774"/>
      <c r="F28" s="774"/>
      <c r="G28" s="774"/>
      <c r="H28" s="775"/>
    </row>
    <row r="29" spans="1:8" s="18" customFormat="1" ht="22.5" customHeight="1" x14ac:dyDescent="0.2">
      <c r="B29" s="20" t="s">
        <v>97</v>
      </c>
      <c r="C29" s="774" t="s">
        <v>215</v>
      </c>
      <c r="D29" s="774"/>
      <c r="E29" s="774"/>
      <c r="F29" s="774"/>
      <c r="G29" s="774"/>
      <c r="H29" s="775"/>
    </row>
    <row r="30" spans="1:8" ht="0.75" customHeight="1" x14ac:dyDescent="0.2">
      <c r="B30" s="742"/>
      <c r="C30" s="743"/>
      <c r="D30" s="21"/>
      <c r="E30" s="759"/>
      <c r="F30" s="759"/>
      <c r="G30" s="22"/>
      <c r="H30" s="23"/>
    </row>
    <row r="31" spans="1:8" ht="10.5" customHeight="1" x14ac:dyDescent="0.2">
      <c r="A31" s="5"/>
      <c r="B31" s="744"/>
      <c r="C31" s="745"/>
      <c r="D31" s="24"/>
      <c r="E31" s="760"/>
      <c r="F31" s="760"/>
      <c r="G31" s="3"/>
      <c r="H31" s="3"/>
    </row>
    <row r="32" spans="1:8" ht="24" customHeight="1" x14ac:dyDescent="0.2">
      <c r="B32" s="761"/>
      <c r="C32" s="762"/>
      <c r="D32" s="763"/>
      <c r="E32" s="25" t="s">
        <v>98</v>
      </c>
      <c r="F32" s="25" t="s">
        <v>99</v>
      </c>
      <c r="G32" s="25" t="s">
        <v>100</v>
      </c>
      <c r="H32" s="26" t="s">
        <v>101</v>
      </c>
    </row>
    <row r="33" spans="2:8" ht="18.75" customHeight="1" x14ac:dyDescent="0.2">
      <c r="B33" s="27"/>
      <c r="C33" s="28"/>
      <c r="D33" s="29"/>
      <c r="E33" s="30" t="s">
        <v>102</v>
      </c>
      <c r="F33" s="30" t="s">
        <v>103</v>
      </c>
      <c r="G33" s="30"/>
      <c r="H33" s="70"/>
    </row>
    <row r="34" spans="2:8" ht="18.75" customHeight="1" x14ac:dyDescent="0.2">
      <c r="B34" s="27"/>
      <c r="C34" s="31" t="s">
        <v>147</v>
      </c>
      <c r="D34" s="29"/>
      <c r="E34" s="32" t="s">
        <v>103</v>
      </c>
      <c r="F34" s="32" t="s">
        <v>104</v>
      </c>
      <c r="G34" s="32" t="s">
        <v>105</v>
      </c>
      <c r="H34" s="32" t="s">
        <v>106</v>
      </c>
    </row>
    <row r="35" spans="2:8" ht="18.75" customHeight="1" x14ac:dyDescent="0.2">
      <c r="B35" s="27"/>
      <c r="C35" s="28"/>
      <c r="D35" s="29"/>
      <c r="E35" s="33" t="s">
        <v>107</v>
      </c>
      <c r="F35" s="33" t="s">
        <v>102</v>
      </c>
      <c r="G35" s="33" t="s">
        <v>108</v>
      </c>
      <c r="H35" s="33" t="s">
        <v>102</v>
      </c>
    </row>
    <row r="36" spans="2:8" ht="10.5" customHeight="1" x14ac:dyDescent="0.2">
      <c r="B36" s="34"/>
      <c r="C36" s="35"/>
      <c r="D36" s="36"/>
      <c r="E36" s="37"/>
      <c r="F36" s="38" t="s">
        <v>109</v>
      </c>
      <c r="G36" s="37"/>
      <c r="H36" s="37"/>
    </row>
    <row r="37" spans="2:8" ht="7.5" hidden="1" customHeight="1" x14ac:dyDescent="0.2">
      <c r="B37" s="39"/>
      <c r="C37" s="40"/>
      <c r="D37" s="41"/>
      <c r="E37" s="41"/>
      <c r="F37" s="42"/>
      <c r="G37" s="39"/>
      <c r="H37" s="43"/>
    </row>
    <row r="38" spans="2:8" ht="24" customHeight="1" x14ac:dyDescent="0.2">
      <c r="B38" s="44" t="s">
        <v>110</v>
      </c>
      <c r="C38" s="776" t="s">
        <v>111</v>
      </c>
      <c r="D38" s="777"/>
      <c r="E38" s="78">
        <v>0</v>
      </c>
      <c r="F38" s="78"/>
      <c r="G38" s="75">
        <f>IF(F38 ="",H38-E38,H38-F38)</f>
        <v>0</v>
      </c>
      <c r="H38" s="75">
        <f>'Budget Summary'!N18</f>
        <v>0</v>
      </c>
    </row>
    <row r="39" spans="2:8" ht="24" customHeight="1" x14ac:dyDescent="0.2">
      <c r="B39" s="45" t="s">
        <v>112</v>
      </c>
      <c r="C39" s="46" t="s">
        <v>113</v>
      </c>
      <c r="D39" s="47"/>
      <c r="E39" s="79">
        <v>131300</v>
      </c>
      <c r="F39" s="79"/>
      <c r="G39" s="75">
        <f>IF(F39 ="",H39-E39,H39-F39)</f>
        <v>-131300</v>
      </c>
      <c r="H39" s="75">
        <f>'Budget Summary'!N27</f>
        <v>0</v>
      </c>
    </row>
    <row r="40" spans="2:8" ht="24" customHeight="1" x14ac:dyDescent="0.2">
      <c r="B40" s="45" t="s">
        <v>114</v>
      </c>
      <c r="C40" s="46" t="s">
        <v>115</v>
      </c>
      <c r="D40" s="47"/>
      <c r="E40" s="79">
        <v>65700</v>
      </c>
      <c r="F40" s="79"/>
      <c r="G40" s="75">
        <f>IF(F40 ="",H40-E40,H40-F40)</f>
        <v>-65700</v>
      </c>
      <c r="H40" s="75">
        <f>'Budget Summary'!N38</f>
        <v>0</v>
      </c>
    </row>
    <row r="41" spans="2:8" ht="21" customHeight="1" x14ac:dyDescent="0.2">
      <c r="B41" s="48" t="s">
        <v>116</v>
      </c>
      <c r="C41" s="5" t="s">
        <v>117</v>
      </c>
      <c r="D41" s="49" t="s">
        <v>118</v>
      </c>
      <c r="E41" s="79">
        <v>0</v>
      </c>
      <c r="F41" s="79"/>
      <c r="G41" s="75">
        <f t="shared" ref="G41:G47" si="0">IF(F41 ="",H41-E41,H41-F41)</f>
        <v>0</v>
      </c>
      <c r="H41" s="75">
        <f>'Budget Summary'!M43</f>
        <v>0</v>
      </c>
    </row>
    <row r="42" spans="2:8" ht="21.75" customHeight="1" x14ac:dyDescent="0.2">
      <c r="B42" s="50"/>
      <c r="C42" s="22" t="s">
        <v>119</v>
      </c>
      <c r="D42" s="49" t="s">
        <v>120</v>
      </c>
      <c r="E42" s="80">
        <v>0</v>
      </c>
      <c r="F42" s="81"/>
      <c r="G42" s="75">
        <f t="shared" si="0"/>
        <v>0</v>
      </c>
      <c r="H42" s="75">
        <f>'Budget Summary'!M44</f>
        <v>0</v>
      </c>
    </row>
    <row r="43" spans="2:8" ht="21" customHeight="1" x14ac:dyDescent="0.2">
      <c r="B43" s="45" t="s">
        <v>121</v>
      </c>
      <c r="C43" s="46" t="s">
        <v>122</v>
      </c>
      <c r="D43" s="47"/>
      <c r="E43" s="79">
        <v>404574</v>
      </c>
      <c r="F43" s="79"/>
      <c r="G43" s="75">
        <f t="shared" si="0"/>
        <v>-404574</v>
      </c>
      <c r="H43" s="75">
        <f>'Budget Summary'!N57</f>
        <v>0</v>
      </c>
    </row>
    <row r="44" spans="2:8" ht="21" customHeight="1" x14ac:dyDescent="0.2">
      <c r="B44" s="45" t="s">
        <v>123</v>
      </c>
      <c r="C44" s="46" t="s">
        <v>124</v>
      </c>
      <c r="D44" s="47"/>
      <c r="E44" s="79">
        <v>13426</v>
      </c>
      <c r="F44" s="79"/>
      <c r="G44" s="75">
        <f t="shared" si="0"/>
        <v>-13426</v>
      </c>
      <c r="H44" s="75">
        <f>'Budget Summary'!N67</f>
        <v>0</v>
      </c>
    </row>
    <row r="45" spans="2:8" ht="21" customHeight="1" x14ac:dyDescent="0.2">
      <c r="B45" s="45" t="s">
        <v>125</v>
      </c>
      <c r="C45" s="46" t="s">
        <v>126</v>
      </c>
      <c r="D45" s="47"/>
      <c r="E45" s="79">
        <v>0</v>
      </c>
      <c r="F45" s="79"/>
      <c r="G45" s="75">
        <f t="shared" si="0"/>
        <v>0</v>
      </c>
      <c r="H45" s="75">
        <f>'Budget Summary'!N74</f>
        <v>0</v>
      </c>
    </row>
    <row r="46" spans="2:8" ht="21" customHeight="1" x14ac:dyDescent="0.2">
      <c r="B46" s="45" t="s">
        <v>127</v>
      </c>
      <c r="C46" s="46" t="s">
        <v>120</v>
      </c>
      <c r="D46" s="47"/>
      <c r="E46" s="79">
        <v>0</v>
      </c>
      <c r="F46" s="79"/>
      <c r="G46" s="75">
        <f t="shared" si="0"/>
        <v>0</v>
      </c>
      <c r="H46" s="75">
        <f>'Budget Summary'!N86</f>
        <v>0</v>
      </c>
    </row>
    <row r="47" spans="2:8" ht="21" customHeight="1" x14ac:dyDescent="0.2">
      <c r="B47" s="45" t="s">
        <v>128</v>
      </c>
      <c r="C47" s="46" t="s">
        <v>129</v>
      </c>
      <c r="D47" s="47"/>
      <c r="E47" s="79">
        <v>0</v>
      </c>
      <c r="F47" s="79"/>
      <c r="G47" s="75">
        <f t="shared" si="0"/>
        <v>0</v>
      </c>
      <c r="H47" s="75">
        <f>'Budget Summary'!N87</f>
        <v>0</v>
      </c>
    </row>
    <row r="48" spans="2:8" ht="21" customHeight="1" thickBot="1" x14ac:dyDescent="0.25">
      <c r="B48" s="51" t="s">
        <v>130</v>
      </c>
      <c r="C48" s="40" t="s">
        <v>131</v>
      </c>
      <c r="D48" s="40"/>
      <c r="E48" s="82">
        <v>0</v>
      </c>
      <c r="F48" s="83"/>
      <c r="G48" s="76">
        <f>IF(F48 ="",H48-F48,H48-E48)</f>
        <v>0</v>
      </c>
      <c r="H48" s="77">
        <f>'Budget Summary'!N92</f>
        <v>0</v>
      </c>
    </row>
    <row r="49" spans="1:8" ht="24" customHeight="1" thickBot="1" x14ac:dyDescent="0.25">
      <c r="B49" s="52" t="s">
        <v>132</v>
      </c>
      <c r="C49" s="53" t="s">
        <v>228</v>
      </c>
      <c r="D49" s="54"/>
      <c r="E49" s="69">
        <v>615000</v>
      </c>
      <c r="F49" s="69">
        <f>SUM(F38:F48)</f>
        <v>0</v>
      </c>
      <c r="G49" s="69">
        <f>SUM(G38:G48)</f>
        <v>-615000</v>
      </c>
      <c r="H49" s="69">
        <f>SUM(H38:H48)</f>
        <v>0</v>
      </c>
    </row>
    <row r="50" spans="1:8" x14ac:dyDescent="0.2">
      <c r="A50" s="3"/>
      <c r="B50" s="3"/>
      <c r="C50" s="3"/>
      <c r="D50" s="3"/>
      <c r="E50" s="3"/>
      <c r="F50" s="3"/>
      <c r="G50" s="3"/>
      <c r="H50" s="3"/>
    </row>
    <row r="51" spans="1:8" ht="20.25" customHeight="1" x14ac:dyDescent="0.2">
      <c r="B51" s="55" t="s">
        <v>144</v>
      </c>
      <c r="C51" s="46"/>
      <c r="D51" s="46"/>
      <c r="E51" s="46"/>
      <c r="F51" s="46"/>
      <c r="G51" s="46"/>
      <c r="H51" s="47"/>
    </row>
    <row r="52" spans="1:8" ht="20.25" customHeight="1" x14ac:dyDescent="0.2">
      <c r="B52" s="45" t="s">
        <v>110</v>
      </c>
      <c r="C52" s="746" t="s">
        <v>133</v>
      </c>
      <c r="D52" s="746"/>
      <c r="E52" s="747"/>
      <c r="F52" s="756" t="s">
        <v>134</v>
      </c>
      <c r="G52" s="757"/>
      <c r="H52" s="758"/>
    </row>
    <row r="53" spans="1:8" ht="20.25" customHeight="1" x14ac:dyDescent="0.2">
      <c r="B53" s="45" t="s">
        <v>112</v>
      </c>
      <c r="C53" s="746" t="s">
        <v>135</v>
      </c>
      <c r="D53" s="746"/>
      <c r="E53" s="747"/>
      <c r="F53" s="748" t="s">
        <v>269</v>
      </c>
      <c r="G53" s="749"/>
      <c r="H53" s="750"/>
    </row>
    <row r="54" spans="1:8" ht="20.25" customHeight="1" x14ac:dyDescent="0.2">
      <c r="B54" s="45" t="s">
        <v>114</v>
      </c>
      <c r="C54" s="746" t="s">
        <v>136</v>
      </c>
      <c r="D54" s="746"/>
      <c r="E54" s="747"/>
      <c r="F54" s="748" t="s">
        <v>270</v>
      </c>
      <c r="G54" s="751"/>
      <c r="H54" s="752"/>
    </row>
    <row r="55" spans="1:8" ht="20.25" customHeight="1" x14ac:dyDescent="0.2">
      <c r="B55" s="44" t="s">
        <v>116</v>
      </c>
      <c r="C55" s="746" t="s">
        <v>137</v>
      </c>
      <c r="D55" s="746"/>
      <c r="E55" s="747"/>
      <c r="F55" s="748" t="s">
        <v>271</v>
      </c>
      <c r="G55" s="751"/>
      <c r="H55" s="752"/>
    </row>
    <row r="56" spans="1:8" x14ac:dyDescent="0.2">
      <c r="A56" s="3"/>
      <c r="B56" s="3"/>
      <c r="C56" s="3"/>
      <c r="D56" s="3"/>
      <c r="E56" s="3"/>
      <c r="F56" s="3"/>
      <c r="G56" s="3"/>
      <c r="H56" s="3"/>
    </row>
    <row r="57" spans="1:8" x14ac:dyDescent="0.2">
      <c r="A57" s="3"/>
      <c r="B57" s="704" t="s">
        <v>138</v>
      </c>
      <c r="C57" s="704"/>
      <c r="D57" s="704"/>
      <c r="E57" s="704"/>
      <c r="F57" s="704"/>
      <c r="G57" s="704"/>
      <c r="H57" s="704"/>
    </row>
    <row r="58" spans="1:8" ht="16.5" customHeight="1" x14ac:dyDescent="0.2">
      <c r="A58" s="3"/>
      <c r="B58" s="56" t="s">
        <v>139</v>
      </c>
      <c r="C58" s="57" t="s">
        <v>103</v>
      </c>
      <c r="D58" s="58" t="s">
        <v>134</v>
      </c>
      <c r="E58" s="772" t="s">
        <v>140</v>
      </c>
      <c r="F58" s="747"/>
      <c r="G58" s="766" t="s">
        <v>272</v>
      </c>
      <c r="H58" s="767"/>
    </row>
    <row r="59" spans="1:8" ht="16.5" customHeight="1" x14ac:dyDescent="0.2">
      <c r="B59" s="56" t="s">
        <v>141</v>
      </c>
      <c r="C59" s="57" t="s">
        <v>142</v>
      </c>
      <c r="D59" s="59"/>
      <c r="E59" s="770" t="s">
        <v>143</v>
      </c>
      <c r="F59" s="771"/>
      <c r="G59" s="771"/>
      <c r="H59" s="773"/>
    </row>
    <row r="60" spans="1:8" ht="16.5" customHeight="1" x14ac:dyDescent="0.2">
      <c r="B60" s="34"/>
      <c r="C60" s="35"/>
      <c r="D60" s="60"/>
      <c r="E60" s="769"/>
      <c r="F60" s="764"/>
      <c r="G60" s="764"/>
      <c r="H60" s="765"/>
    </row>
    <row r="61" spans="1:8" ht="16.5" customHeight="1" x14ac:dyDescent="0.2">
      <c r="B61" s="61" t="s">
        <v>110</v>
      </c>
      <c r="C61" s="746" t="s">
        <v>24</v>
      </c>
      <c r="D61" s="746"/>
      <c r="E61" s="747"/>
      <c r="F61" s="753" t="s">
        <v>134</v>
      </c>
      <c r="G61" s="754"/>
      <c r="H61" s="755"/>
    </row>
    <row r="62" spans="1:8" ht="16.5" customHeight="1" x14ac:dyDescent="0.2">
      <c r="B62" s="61" t="s">
        <v>112</v>
      </c>
      <c r="C62" s="746" t="s">
        <v>135</v>
      </c>
      <c r="D62" s="746"/>
      <c r="E62" s="747"/>
      <c r="F62" s="739" t="s">
        <v>273</v>
      </c>
      <c r="G62" s="740"/>
      <c r="H62" s="741"/>
    </row>
    <row r="63" spans="1:8" ht="16.5" customHeight="1" x14ac:dyDescent="0.2">
      <c r="B63" s="61" t="s">
        <v>114</v>
      </c>
      <c r="C63" s="746" t="s">
        <v>136</v>
      </c>
      <c r="D63" s="746"/>
      <c r="E63" s="747"/>
      <c r="F63" s="739" t="s">
        <v>268</v>
      </c>
      <c r="G63" s="740"/>
      <c r="H63" s="741"/>
    </row>
    <row r="64" spans="1:8" ht="16.5" customHeight="1" x14ac:dyDescent="0.2">
      <c r="B64" s="61" t="s">
        <v>116</v>
      </c>
      <c r="C64" s="746" t="s">
        <v>221</v>
      </c>
      <c r="D64" s="746"/>
      <c r="E64" s="747"/>
      <c r="F64" s="768"/>
      <c r="G64" s="740"/>
      <c r="H64" s="741"/>
    </row>
    <row r="65" spans="1:8" x14ac:dyDescent="0.2">
      <c r="A65" s="3"/>
      <c r="B65" s="3"/>
      <c r="C65" s="3" t="s">
        <v>145</v>
      </c>
      <c r="D65" s="3"/>
      <c r="E65" s="3"/>
      <c r="F65" s="738" t="s">
        <v>145</v>
      </c>
      <c r="G65" s="738"/>
      <c r="H65" s="738"/>
    </row>
    <row r="66" spans="1:8" x14ac:dyDescent="0.2">
      <c r="A66" s="3"/>
      <c r="B66" s="3"/>
      <c r="C66" s="3"/>
      <c r="D66" s="3"/>
      <c r="E66" s="3"/>
      <c r="F66" s="3"/>
      <c r="G66" s="3"/>
      <c r="H66" s="3"/>
    </row>
    <row r="67" spans="1:8" x14ac:dyDescent="0.2">
      <c r="A67" s="3"/>
      <c r="B67" s="3"/>
      <c r="C67" s="3"/>
      <c r="D67" s="3"/>
      <c r="E67" s="3"/>
      <c r="F67" s="3"/>
      <c r="G67" s="3"/>
      <c r="H67" s="3"/>
    </row>
    <row r="68" spans="1:8" x14ac:dyDescent="0.2">
      <c r="A68" s="3"/>
      <c r="B68" s="3"/>
      <c r="C68" s="3"/>
      <c r="D68" s="3"/>
      <c r="E68" s="3"/>
      <c r="F68" s="3"/>
      <c r="G68" s="3"/>
      <c r="H68" s="3"/>
    </row>
  </sheetData>
  <sheetProtection password="CC18" sheet="1" objects="1" scenarios="1"/>
  <mergeCells count="66">
    <mergeCell ref="C28:H28"/>
    <mergeCell ref="C29:H29"/>
    <mergeCell ref="C53:E53"/>
    <mergeCell ref="C52:E52"/>
    <mergeCell ref="F20:H20"/>
    <mergeCell ref="C38:D38"/>
    <mergeCell ref="C27:H27"/>
    <mergeCell ref="B26:H26"/>
    <mergeCell ref="G60:H60"/>
    <mergeCell ref="G58:H58"/>
    <mergeCell ref="F64:H64"/>
    <mergeCell ref="E60:F60"/>
    <mergeCell ref="E59:F59"/>
    <mergeCell ref="E58:F58"/>
    <mergeCell ref="C64:E64"/>
    <mergeCell ref="C63:E63"/>
    <mergeCell ref="C62:E62"/>
    <mergeCell ref="F63:H63"/>
    <mergeCell ref="G59:H59"/>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C13:D13"/>
    <mergeCell ref="C15:D15"/>
    <mergeCell ref="B12:B13"/>
    <mergeCell ref="C16:D16"/>
    <mergeCell ref="C12:D12"/>
    <mergeCell ref="E17:H18"/>
    <mergeCell ref="C19:D19"/>
    <mergeCell ref="B25:H25"/>
    <mergeCell ref="F21:H21"/>
    <mergeCell ref="B19:B21"/>
    <mergeCell ref="C21:D21"/>
    <mergeCell ref="B24:H24"/>
    <mergeCell ref="B23:F23"/>
    <mergeCell ref="C20:D20"/>
    <mergeCell ref="F19:H19"/>
  </mergeCells>
  <phoneticPr fontId="0" type="noConversion"/>
  <printOptions horizontalCentered="1"/>
  <pageMargins left="0.75" right="0.75" top="0.8" bottom="0.8" header="0.5" footer="0.5"/>
  <pageSetup scale="93" orientation="portrait" r:id="rId1"/>
  <headerFooter alignWithMargins="0">
    <oddFooter>&amp;LAmendment Form&amp;CPage &amp;P of &amp;N&amp;R&amp;D</oddFooter>
  </headerFooter>
  <rowBreaks count="1" manualBreakCount="1">
    <brk id="25" min="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B1" sqref="B1:D1"/>
    </sheetView>
  </sheetViews>
  <sheetFormatPr defaultColWidth="9.140625" defaultRowHeight="12.75" x14ac:dyDescent="0.2"/>
  <cols>
    <col min="1" max="1" width="3.5703125" style="107" customWidth="1"/>
    <col min="2" max="2" width="57.28515625" style="107" customWidth="1"/>
    <col min="3" max="3" width="11.7109375" style="107" customWidth="1"/>
    <col min="4" max="4" width="25.7109375" style="107" customWidth="1"/>
    <col min="5" max="5" width="3.5703125" style="111" customWidth="1"/>
    <col min="6" max="16384" width="9.140625" style="107"/>
  </cols>
  <sheetData>
    <row r="1" spans="1:8" ht="28.5" customHeight="1" x14ac:dyDescent="0.35">
      <c r="A1" s="84"/>
      <c r="B1" s="781" t="s">
        <v>25</v>
      </c>
      <c r="C1" s="782"/>
      <c r="D1" s="782"/>
      <c r="E1" s="86"/>
    </row>
    <row r="2" spans="1:8" ht="9.75" customHeight="1" x14ac:dyDescent="0.2">
      <c r="A2" s="87"/>
      <c r="B2" s="88"/>
      <c r="C2" s="88"/>
      <c r="D2" s="88"/>
      <c r="E2" s="89"/>
    </row>
    <row r="3" spans="1:8" x14ac:dyDescent="0.2">
      <c r="A3" s="84"/>
      <c r="B3" s="85"/>
      <c r="C3" s="85"/>
      <c r="D3" s="85"/>
      <c r="E3" s="86"/>
    </row>
    <row r="4" spans="1:8" ht="24.75" customHeight="1" x14ac:dyDescent="0.2">
      <c r="A4" s="90"/>
      <c r="B4" s="789" t="s">
        <v>3</v>
      </c>
      <c r="C4" s="790"/>
      <c r="D4" s="791"/>
      <c r="E4" s="91"/>
    </row>
    <row r="5" spans="1:8" ht="27.75" customHeight="1" x14ac:dyDescent="0.2">
      <c r="A5" s="90"/>
      <c r="B5" s="792" t="s">
        <v>4</v>
      </c>
      <c r="C5" s="793"/>
      <c r="D5" s="794"/>
      <c r="E5" s="91"/>
      <c r="F5" s="108"/>
      <c r="G5" s="109"/>
      <c r="H5" s="109"/>
    </row>
    <row r="6" spans="1:8" ht="39.75" customHeight="1" x14ac:dyDescent="0.2">
      <c r="A6" s="90"/>
      <c r="B6" s="795" t="s">
        <v>5</v>
      </c>
      <c r="C6" s="796"/>
      <c r="D6" s="797"/>
      <c r="E6" s="91"/>
      <c r="F6" s="108"/>
      <c r="G6" s="109"/>
      <c r="H6" s="109"/>
    </row>
    <row r="7" spans="1:8" x14ac:dyDescent="0.2">
      <c r="A7" s="90"/>
      <c r="B7" s="92" t="s">
        <v>6</v>
      </c>
      <c r="C7" s="86"/>
      <c r="D7" s="93" t="s">
        <v>7</v>
      </c>
      <c r="E7" s="91"/>
    </row>
    <row r="8" spans="1:8" x14ac:dyDescent="0.2">
      <c r="A8" s="90"/>
      <c r="B8" s="94" t="s">
        <v>8</v>
      </c>
      <c r="C8" s="89"/>
      <c r="D8" s="95" t="s">
        <v>9</v>
      </c>
      <c r="E8" s="91"/>
    </row>
    <row r="9" spans="1:8" x14ac:dyDescent="0.2">
      <c r="A9" s="90"/>
      <c r="B9" s="96"/>
      <c r="C9" s="97" t="s">
        <v>10</v>
      </c>
      <c r="D9" s="98" t="s">
        <v>11</v>
      </c>
      <c r="E9" s="91"/>
    </row>
    <row r="10" spans="1:8" x14ac:dyDescent="0.2">
      <c r="A10" s="90"/>
      <c r="B10" s="96" t="s">
        <v>12</v>
      </c>
      <c r="C10" s="99">
        <v>100000</v>
      </c>
      <c r="D10" s="100">
        <v>199742</v>
      </c>
      <c r="E10" s="91"/>
    </row>
    <row r="11" spans="1:8" x14ac:dyDescent="0.2">
      <c r="A11" s="90"/>
      <c r="B11" s="96" t="s">
        <v>13</v>
      </c>
      <c r="C11" s="101">
        <v>2.18E-2</v>
      </c>
      <c r="D11" s="102">
        <v>1.2E-2</v>
      </c>
      <c r="E11" s="91"/>
    </row>
    <row r="12" spans="1:8" x14ac:dyDescent="0.2">
      <c r="A12" s="90"/>
      <c r="B12" s="96" t="s">
        <v>14</v>
      </c>
      <c r="C12" s="99">
        <f>+C10/(1+C11)</f>
        <v>97866.510080250533</v>
      </c>
      <c r="D12" s="99">
        <f>+D10/(1+D11)</f>
        <v>197373.51778656125</v>
      </c>
      <c r="E12" s="91"/>
    </row>
    <row r="13" spans="1:8" x14ac:dyDescent="0.2">
      <c r="A13" s="90"/>
      <c r="B13" s="103" t="s">
        <v>15</v>
      </c>
      <c r="C13" s="104">
        <f>+C10-C12</f>
        <v>2133.4899197494669</v>
      </c>
      <c r="D13" s="104">
        <f>+D10-D12</f>
        <v>2368.4822134387505</v>
      </c>
      <c r="E13" s="91"/>
    </row>
    <row r="14" spans="1:8" x14ac:dyDescent="0.2">
      <c r="A14" s="90"/>
      <c r="B14" s="112" t="s">
        <v>145</v>
      </c>
      <c r="C14" s="113"/>
      <c r="D14" s="114"/>
      <c r="E14" s="91"/>
    </row>
    <row r="15" spans="1:8" x14ac:dyDescent="0.2">
      <c r="A15" s="90"/>
      <c r="B15" s="115" t="s">
        <v>145</v>
      </c>
      <c r="C15" s="116"/>
      <c r="D15" s="117"/>
      <c r="E15" s="91"/>
    </row>
    <row r="16" spans="1:8" x14ac:dyDescent="0.2">
      <c r="A16" s="90"/>
      <c r="B16" s="92" t="s">
        <v>16</v>
      </c>
      <c r="C16" s="86"/>
      <c r="D16" s="93" t="s">
        <v>7</v>
      </c>
      <c r="E16" s="91"/>
    </row>
    <row r="17" spans="1:6" x14ac:dyDescent="0.2">
      <c r="A17" s="90"/>
      <c r="B17" s="94" t="s">
        <v>17</v>
      </c>
      <c r="C17" s="89"/>
      <c r="D17" s="95" t="s">
        <v>9</v>
      </c>
      <c r="E17" s="91"/>
    </row>
    <row r="18" spans="1:6" x14ac:dyDescent="0.2">
      <c r="A18" s="90"/>
      <c r="B18" s="96"/>
      <c r="C18" s="97" t="s">
        <v>10</v>
      </c>
      <c r="D18" s="98" t="s">
        <v>11</v>
      </c>
      <c r="E18" s="91"/>
    </row>
    <row r="19" spans="1:6" x14ac:dyDescent="0.2">
      <c r="A19" s="90"/>
      <c r="B19" s="96" t="s">
        <v>12</v>
      </c>
      <c r="C19" s="99">
        <v>100000</v>
      </c>
      <c r="D19" s="100">
        <v>199542</v>
      </c>
      <c r="E19" s="91"/>
    </row>
    <row r="20" spans="1:6" x14ac:dyDescent="0.2">
      <c r="A20" s="90"/>
      <c r="B20" s="96" t="s">
        <v>229</v>
      </c>
      <c r="C20" s="105">
        <v>2.18E-2</v>
      </c>
      <c r="D20" s="106">
        <v>1.2E-2</v>
      </c>
      <c r="E20" s="91"/>
    </row>
    <row r="21" spans="1:6" x14ac:dyDescent="0.2">
      <c r="A21" s="90"/>
      <c r="B21" s="96" t="s">
        <v>14</v>
      </c>
      <c r="C21" s="99">
        <f>+C19/(1+C20)</f>
        <v>97866.510080250533</v>
      </c>
      <c r="D21" s="99">
        <f>+D19/(1+D20)</f>
        <v>197175.88932806323</v>
      </c>
      <c r="E21" s="91"/>
    </row>
    <row r="22" spans="1:6" x14ac:dyDescent="0.2">
      <c r="A22" s="90"/>
      <c r="B22" s="103" t="s">
        <v>15</v>
      </c>
      <c r="C22" s="104">
        <f>+C19-C21</f>
        <v>2133.4899197494669</v>
      </c>
      <c r="D22" s="104">
        <f>+D19-D21</f>
        <v>2366.1106719367672</v>
      </c>
      <c r="E22" s="91"/>
    </row>
    <row r="23" spans="1:6" x14ac:dyDescent="0.2">
      <c r="A23" s="87"/>
      <c r="B23" s="88"/>
      <c r="C23" s="88"/>
      <c r="D23" s="88"/>
      <c r="E23" s="89"/>
      <c r="F23" s="110"/>
    </row>
    <row r="24" spans="1:6" ht="18" customHeight="1" x14ac:dyDescent="0.2"/>
    <row r="25" spans="1:6" ht="15.75" x14ac:dyDescent="0.25">
      <c r="B25" s="798" t="s">
        <v>230</v>
      </c>
      <c r="C25" s="799"/>
      <c r="D25" s="800"/>
    </row>
    <row r="26" spans="1:6" ht="57.75" customHeight="1" x14ac:dyDescent="0.2">
      <c r="B26" s="783" t="s">
        <v>251</v>
      </c>
      <c r="C26" s="784"/>
      <c r="D26" s="785"/>
    </row>
    <row r="27" spans="1:6" ht="22.5" customHeight="1" x14ac:dyDescent="0.2">
      <c r="B27" s="786" t="s">
        <v>252</v>
      </c>
      <c r="C27" s="787"/>
      <c r="D27" s="788"/>
    </row>
    <row r="28" spans="1:6" ht="43.5" customHeight="1" x14ac:dyDescent="0.2">
      <c r="B28" s="783" t="s">
        <v>70</v>
      </c>
      <c r="C28" s="784"/>
      <c r="D28" s="785"/>
    </row>
    <row r="29" spans="1:6" ht="30" customHeight="1" x14ac:dyDescent="0.2">
      <c r="B29" s="783" t="s">
        <v>71</v>
      </c>
      <c r="C29" s="784"/>
      <c r="D29" s="785"/>
    </row>
    <row r="30" spans="1:6" ht="46.5" customHeight="1" x14ac:dyDescent="0.2">
      <c r="B30" s="783" t="s">
        <v>72</v>
      </c>
      <c r="C30" s="784"/>
      <c r="D30" s="785"/>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3"/>
  <sheetViews>
    <sheetView workbookViewId="0">
      <selection activeCell="A10" sqref="A10:XFD10"/>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34</v>
      </c>
      <c r="C1" t="s">
        <v>35</v>
      </c>
      <c r="D1" t="s">
        <v>36</v>
      </c>
      <c r="E1" t="s">
        <v>37</v>
      </c>
      <c r="F1" s="2" t="s">
        <v>38</v>
      </c>
      <c r="G1" t="s">
        <v>39</v>
      </c>
      <c r="H1" t="s">
        <v>40</v>
      </c>
      <c r="I1" t="s">
        <v>41</v>
      </c>
      <c r="J1" t="s">
        <v>42</v>
      </c>
      <c r="K1" s="2" t="s">
        <v>43</v>
      </c>
    </row>
    <row r="2" spans="1:11" ht="25.5" x14ac:dyDescent="0.2">
      <c r="A2">
        <v>2</v>
      </c>
      <c r="B2" s="346" t="s">
        <v>44</v>
      </c>
      <c r="C2" s="346" t="s">
        <v>418</v>
      </c>
      <c r="D2" s="346"/>
      <c r="E2" s="346" t="s">
        <v>29</v>
      </c>
      <c r="F2" s="347" t="s">
        <v>30</v>
      </c>
      <c r="G2" s="346" t="s">
        <v>419</v>
      </c>
      <c r="H2" s="346"/>
      <c r="I2" s="346" t="s">
        <v>160</v>
      </c>
      <c r="J2" s="346" t="s">
        <v>45</v>
      </c>
      <c r="K2" s="347" t="s">
        <v>161</v>
      </c>
    </row>
    <row r="3" spans="1:11" ht="25.5" x14ac:dyDescent="0.2">
      <c r="A3">
        <v>3</v>
      </c>
      <c r="B3" s="346" t="s">
        <v>44</v>
      </c>
      <c r="C3" s="346" t="s">
        <v>420</v>
      </c>
      <c r="D3" s="346"/>
      <c r="E3" s="346" t="s">
        <v>31</v>
      </c>
      <c r="F3" s="347" t="s">
        <v>32</v>
      </c>
      <c r="G3" s="346" t="s">
        <v>33</v>
      </c>
      <c r="H3" s="346"/>
      <c r="I3" s="346" t="s">
        <v>31</v>
      </c>
      <c r="J3" s="346" t="s">
        <v>45</v>
      </c>
      <c r="K3" s="347" t="s">
        <v>253</v>
      </c>
    </row>
    <row r="4" spans="1:11" ht="25.5" x14ac:dyDescent="0.2">
      <c r="A4">
        <v>4</v>
      </c>
      <c r="B4" s="346" t="s">
        <v>44</v>
      </c>
      <c r="C4" s="346" t="s">
        <v>18</v>
      </c>
      <c r="D4" s="346"/>
      <c r="E4" s="346" t="s">
        <v>163</v>
      </c>
      <c r="F4" s="347" t="s">
        <v>164</v>
      </c>
      <c r="G4" s="346" t="s">
        <v>165</v>
      </c>
      <c r="H4" s="346"/>
      <c r="I4" s="346" t="s">
        <v>163</v>
      </c>
      <c r="J4" s="346" t="s">
        <v>45</v>
      </c>
      <c r="K4" s="347" t="s">
        <v>166</v>
      </c>
    </row>
    <row r="5" spans="1:11" ht="25.5" x14ac:dyDescent="0.2">
      <c r="A5">
        <v>5</v>
      </c>
      <c r="B5" s="346" t="s">
        <v>44</v>
      </c>
      <c r="C5" s="346" t="s">
        <v>421</v>
      </c>
      <c r="D5" s="346"/>
      <c r="E5" s="346" t="s">
        <v>194</v>
      </c>
      <c r="F5" s="347" t="s">
        <v>195</v>
      </c>
      <c r="G5" s="346" t="s">
        <v>196</v>
      </c>
      <c r="H5" s="346"/>
      <c r="I5" s="346" t="s">
        <v>194</v>
      </c>
      <c r="J5" s="346" t="s">
        <v>45</v>
      </c>
      <c r="K5" s="347" t="s">
        <v>197</v>
      </c>
    </row>
    <row r="6" spans="1:11" ht="25.5" x14ac:dyDescent="0.2">
      <c r="A6">
        <v>6</v>
      </c>
      <c r="B6" s="346" t="s">
        <v>44</v>
      </c>
      <c r="C6" s="346" t="s">
        <v>422</v>
      </c>
      <c r="D6" s="346"/>
      <c r="E6" s="346" t="s">
        <v>198</v>
      </c>
      <c r="F6" s="347" t="s">
        <v>199</v>
      </c>
      <c r="G6" s="346" t="s">
        <v>423</v>
      </c>
      <c r="H6" s="346"/>
      <c r="I6" s="346" t="s">
        <v>198</v>
      </c>
      <c r="J6" s="346" t="s">
        <v>45</v>
      </c>
      <c r="K6" s="347" t="s">
        <v>254</v>
      </c>
    </row>
    <row r="7" spans="1:11" ht="25.5" x14ac:dyDescent="0.2">
      <c r="A7">
        <v>7</v>
      </c>
      <c r="B7" s="346" t="s">
        <v>44</v>
      </c>
      <c r="C7" s="346" t="s">
        <v>424</v>
      </c>
      <c r="D7" s="346"/>
      <c r="E7" s="346" t="s">
        <v>237</v>
      </c>
      <c r="F7" s="347" t="s">
        <v>238</v>
      </c>
      <c r="G7" s="346" t="s">
        <v>425</v>
      </c>
      <c r="H7" s="346"/>
      <c r="I7" s="346" t="s">
        <v>237</v>
      </c>
      <c r="J7" s="346" t="s">
        <v>45</v>
      </c>
      <c r="K7" s="347" t="s">
        <v>239</v>
      </c>
    </row>
    <row r="8" spans="1:11" ht="25.5" x14ac:dyDescent="0.2">
      <c r="A8">
        <v>8</v>
      </c>
      <c r="B8" s="346" t="s">
        <v>44</v>
      </c>
      <c r="C8" s="346" t="s">
        <v>19</v>
      </c>
      <c r="D8" s="346"/>
      <c r="E8" s="346" t="s">
        <v>234</v>
      </c>
      <c r="F8" s="347" t="s">
        <v>235</v>
      </c>
      <c r="G8" s="346" t="s">
        <v>426</v>
      </c>
      <c r="H8" s="346"/>
      <c r="I8" s="346" t="s">
        <v>234</v>
      </c>
      <c r="J8" s="346" t="s">
        <v>45</v>
      </c>
      <c r="K8" s="347" t="s">
        <v>236</v>
      </c>
    </row>
    <row r="9" spans="1:11" ht="25.5" x14ac:dyDescent="0.2">
      <c r="A9">
        <v>9</v>
      </c>
      <c r="B9" s="346" t="s">
        <v>44</v>
      </c>
      <c r="C9" s="346" t="s">
        <v>204</v>
      </c>
      <c r="D9" s="346"/>
      <c r="E9" s="346" t="s">
        <v>231</v>
      </c>
      <c r="F9" s="347" t="s">
        <v>232</v>
      </c>
      <c r="G9" s="346" t="s">
        <v>233</v>
      </c>
      <c r="H9" s="346" t="s">
        <v>162</v>
      </c>
      <c r="I9" s="346" t="s">
        <v>231</v>
      </c>
      <c r="J9" s="346" t="s">
        <v>45</v>
      </c>
      <c r="K9" s="347" t="s">
        <v>216</v>
      </c>
    </row>
    <row r="10" spans="1:11" ht="25.5" x14ac:dyDescent="0.2">
      <c r="A10">
        <v>10</v>
      </c>
      <c r="B10" s="346" t="s">
        <v>44</v>
      </c>
      <c r="C10" s="346" t="s">
        <v>22</v>
      </c>
      <c r="D10" s="346"/>
      <c r="E10" s="346" t="s">
        <v>246</v>
      </c>
      <c r="F10" s="347" t="s">
        <v>247</v>
      </c>
      <c r="G10" s="346" t="s">
        <v>427</v>
      </c>
      <c r="H10" s="346"/>
      <c r="I10" s="346" t="s">
        <v>246</v>
      </c>
      <c r="J10" s="346" t="s">
        <v>45</v>
      </c>
      <c r="K10" s="347" t="s">
        <v>248</v>
      </c>
    </row>
    <row r="11" spans="1:11" ht="25.5" x14ac:dyDescent="0.2">
      <c r="A11">
        <v>11</v>
      </c>
      <c r="B11" s="346" t="s">
        <v>44</v>
      </c>
      <c r="C11" s="346" t="s">
        <v>428</v>
      </c>
      <c r="D11" s="346"/>
      <c r="E11" s="346" t="s">
        <v>249</v>
      </c>
      <c r="F11" s="347" t="s">
        <v>250</v>
      </c>
      <c r="G11" s="346" t="s">
        <v>20</v>
      </c>
      <c r="H11" s="346"/>
      <c r="I11" s="346" t="s">
        <v>249</v>
      </c>
      <c r="J11" s="346" t="s">
        <v>45</v>
      </c>
      <c r="K11" s="347" t="s">
        <v>21</v>
      </c>
    </row>
    <row r="12" spans="1:11" ht="38.25" x14ac:dyDescent="0.2">
      <c r="A12">
        <v>12</v>
      </c>
      <c r="B12" s="346" t="s">
        <v>44</v>
      </c>
      <c r="C12" s="419" t="s">
        <v>561</v>
      </c>
      <c r="D12" s="346"/>
      <c r="E12" s="419" t="s">
        <v>559</v>
      </c>
      <c r="F12" s="420" t="s">
        <v>560</v>
      </c>
      <c r="G12" s="419" t="s">
        <v>562</v>
      </c>
      <c r="H12" s="346"/>
      <c r="I12" s="419" t="s">
        <v>559</v>
      </c>
      <c r="J12" s="419" t="s">
        <v>45</v>
      </c>
      <c r="K12" s="420" t="s">
        <v>563</v>
      </c>
    </row>
    <row r="13" spans="1:11" ht="25.5" x14ac:dyDescent="0.2">
      <c r="A13">
        <v>13</v>
      </c>
      <c r="B13" s="346" t="s">
        <v>44</v>
      </c>
      <c r="C13" s="346" t="s">
        <v>429</v>
      </c>
      <c r="D13" s="346"/>
      <c r="E13" s="346" t="s">
        <v>205</v>
      </c>
      <c r="F13" s="347" t="s">
        <v>206</v>
      </c>
      <c r="G13" s="346" t="s">
        <v>207</v>
      </c>
      <c r="H13" s="346"/>
      <c r="I13" s="346" t="s">
        <v>205</v>
      </c>
      <c r="J13" s="346" t="s">
        <v>45</v>
      </c>
      <c r="K13" s="347" t="s">
        <v>208</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DESE-231-26948</_dlc_DocId>
    <_dlc_DocIdUrl xmlns="733efe1c-5bbe-4968-87dc-d400e65c879f">
      <Url>https://sharepoint.doemass.org/ese/webteam/cps/_layouts/DocIdRedir.aspx?ID=DESE-231-26948</Url>
      <Description>DESE-231-26948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6CF26E-1082-4FFA-91AF-357581709BB0}">
  <ds:schemaRefs>
    <ds:schemaRef ds:uri="http://schemas.microsoft.com/sharepoint/v3/contenttype/forms"/>
  </ds:schemaRefs>
</ds:datastoreItem>
</file>

<file path=customXml/itemProps2.xml><?xml version="1.0" encoding="utf-8"?>
<ds:datastoreItem xmlns:ds="http://schemas.openxmlformats.org/officeDocument/2006/customXml" ds:itemID="{F6BCB288-41A9-4056-8D3C-FCD7F71FF12F}">
  <ds:schemaRefs>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0a4e05da-b9bc-4326-ad73-01ef31b95567"/>
    <ds:schemaRef ds:uri="http://schemas.openxmlformats.org/package/2006/metadata/core-properties"/>
    <ds:schemaRef ds:uri="733efe1c-5bbe-4968-87dc-d400e65c879f"/>
    <ds:schemaRef ds:uri="http://schemas.microsoft.com/office/2006/metadata/properties"/>
  </ds:schemaRefs>
</ds:datastoreItem>
</file>

<file path=customXml/itemProps3.xml><?xml version="1.0" encoding="utf-8"?>
<ds:datastoreItem xmlns:ds="http://schemas.openxmlformats.org/officeDocument/2006/customXml" ds:itemID="{BA4CB947-A2C6-46A1-A9C5-D06E2A715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306B01E-169F-4E3C-A994-D338DE88A73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Cover Sheet</vt:lpstr>
      <vt:lpstr>Budget Summary</vt:lpstr>
      <vt:lpstr>Title I-Served Schools List</vt:lpstr>
      <vt:lpstr>Grant Narrative</vt:lpstr>
      <vt:lpstr>Sheet2</vt:lpstr>
      <vt:lpstr>Amendment</vt:lpstr>
      <vt:lpstr>Indirect Costs</vt:lpstr>
      <vt:lpstr>supt list 040604</vt:lpstr>
      <vt:lpstr>DistrictList</vt:lpstr>
      <vt:lpstr>distrList2</vt:lpstr>
      <vt:lpstr>Amendment!Print_Area</vt:lpstr>
      <vt:lpstr>'Budget Summary'!Print_Area</vt:lpstr>
      <vt:lpstr>'Cover Sheet'!Print_Area</vt:lpstr>
      <vt:lpstr>'Indirect Costs'!Print_Area</vt:lpstr>
      <vt:lpstr>'Title I-Served Schools List'!Print_Area</vt:lpstr>
      <vt:lpstr>'Budget Summary'!Print_Titles</vt:lpstr>
      <vt:lpstr>'Grant Narrative'!Print_Titles</vt:lpstr>
      <vt:lpstr>suptlist</vt:lpstr>
      <vt:lpstr>'Budget Summary'!TitleI</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323 220 Strategic Support Workbook 220</dc:title>
  <dc:creator>ESE</dc:creator>
  <cp:lastModifiedBy>dzou</cp:lastModifiedBy>
  <cp:lastPrinted>2017-11-02T20:40:46Z</cp:lastPrinted>
  <dcterms:modified xsi:type="dcterms:W3CDTF">2017-11-02T20:40:57Z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034bc7ee-3dc5-49c8-88c8-f7164b8ffd0c</vt:lpwstr>
  </property>
</Properties>
</file>