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hidePivotFieldList="1"/>
  <mc:AlternateContent xmlns:mc="http://schemas.openxmlformats.org/markup-compatibility/2006">
    <mc:Choice Requires="x15">
      <x15ac:absPath xmlns:x15ac="http://schemas.microsoft.com/office/spreadsheetml/2010/11/ac" url="C:\Users\dzou\Desktop\14887\"/>
    </mc:Choice>
  </mc:AlternateContent>
  <xr:revisionPtr revIDLastSave="0" documentId="13_ncr:1_{B42E520C-4F89-4D71-BCA5-5EACC31514AB}" xr6:coauthVersionLast="36" xr6:coauthVersionMax="36" xr10:uidLastSave="{00000000-0000-0000-0000-000000000000}"/>
  <workbookProtection workbookAlgorithmName="SHA-512" workbookHashValue="FCSD+cIbWkQ/G8/rZT6lThb7SWP3FPYv+78FZusaxL8hDbQQQEescIklRluFZXwyZM/fFE251cNUkpheXyc/eA==" workbookSaltValue="RUGki1jhxl76lmWH4tn8Fw==" workbookSpinCount="100000" lockStructure="1"/>
  <bookViews>
    <workbookView xWindow="915" yWindow="165" windowWidth="18285" windowHeight="6135" tabRatio="642" xr2:uid="{00000000-000D-0000-FFFF-FFFF00000000}"/>
  </bookViews>
  <sheets>
    <sheet name="Instructions" sheetId="46" r:id="rId1"/>
    <sheet name="Part I - Signature Page" sheetId="27" r:id="rId2"/>
    <sheet name="Budget Summary" sheetId="42" state="hidden" r:id="rId3"/>
    <sheet name="Part II -Title I-Served Schools" sheetId="47" state="hidden" r:id="rId4"/>
    <sheet name="Part II - Program Information" sheetId="50" r:id="rId5"/>
    <sheet name="Sheet1" sheetId="52" state="hidden" r:id="rId6"/>
    <sheet name="Sheet2" sheetId="49" state="hidden" r:id="rId7"/>
    <sheet name="Amendment" sheetId="29" state="hidden" r:id="rId8"/>
    <sheet name="Indirect Costs" sheetId="35" state="hidden" r:id="rId9"/>
    <sheet name="supt list 040604" sheetId="28" state="hidden" r:id="rId10"/>
  </sheets>
  <externalReferences>
    <externalReference r:id="rId11"/>
    <externalReference r:id="rId12"/>
  </externalReferences>
  <definedNames>
    <definedName name="_xlnm._FilterDatabase" localSheetId="6" hidden="1">Sheet2!$B$1:$I$47</definedName>
    <definedName name="districtcode">[1]School!$A$2:$A$1832</definedName>
    <definedName name="DistrictList">'supt list 040604'!$E$2:$E$7</definedName>
    <definedName name="distrList2">'supt list 040604'!$E$2:$F$7</definedName>
    <definedName name="fund_list" localSheetId="7">[2]Fund_List!$A$2:$A$8</definedName>
    <definedName name="my_fund" localSheetId="7">#REF!</definedName>
    <definedName name="_xlnm.Print_Area" localSheetId="7">Amendment!$B$2:$H$65</definedName>
    <definedName name="_xlnm.Print_Area" localSheetId="2">'Budget Summary'!$B$1:$O$93</definedName>
    <definedName name="_xlnm.Print_Area" localSheetId="8">'Indirect Costs'!$A$1:$E$30</definedName>
    <definedName name="_xlnm.Print_Area" localSheetId="3">'Part II -Title I-Served Schools'!$A$2:$F$20</definedName>
    <definedName name="_xlnm.Print_Titles" localSheetId="2">'Budget Summary'!$1:$2</definedName>
    <definedName name="_xlnm.Print_Titles" localSheetId="4">'Part II - Program Information'!#REF!</definedName>
    <definedName name="school">[1]School!$A$2:$H$1832</definedName>
    <definedName name="suptlist">'supt list 040604'!$A$1:$K$7</definedName>
    <definedName name="TI">#REF!</definedName>
    <definedName name="TitleI" localSheetId="2">'Budget Summary'!$B$10:$N$93</definedName>
    <definedName name="TitleIIA" localSheetId="7">#REF!</definedName>
    <definedName name="TitleIID" localSheetId="7">#REF!</definedName>
    <definedName name="TitleIII" localSheetId="7">#REF!</definedName>
    <definedName name="TitleIV" localSheetId="7">#REF!</definedName>
    <definedName name="TitleV" localSheetId="7">#REF!</definedName>
    <definedName name="valorg4code">'Part I - Signature Page'!$O$4</definedName>
    <definedName name="Z_04338FC1_9755_11D7_870D_00B0D047BED8_.wvu.Cols" localSheetId="2" hidden="1">'Budget Summary'!$O:$P</definedName>
    <definedName name="Z_04338FC1_9755_11D7_870D_00B0D047BED8_.wvu.PrintArea" localSheetId="7" hidden="1">Amendment!$B$2:$H$65</definedName>
    <definedName name="Z_04338FC1_9755_11D7_870D_00B0D047BED8_.wvu.PrintArea" localSheetId="2" hidden="1">'Budget Summary'!$B$1:$N$93</definedName>
    <definedName name="Z_04338FC1_9755_11D7_870D_00B0D047BED8_.wvu.PrintArea" localSheetId="1" hidden="1">'Part I - Signature Page'!$A$1:$P$18</definedName>
    <definedName name="Z_04338FC1_9755_11D7_870D_00B0D047BED8_.wvu.PrintTitles" localSheetId="2" hidden="1">'Budget Summary'!$2:$2</definedName>
    <definedName name="Z_04338FC1_9755_11D7_870D_00B0D047BED8_.wvu.Rows" localSheetId="7" hidden="1">Amendment!$37:$37</definedName>
    <definedName name="Z_04338FC1_9755_11D7_870D_00B0D047BED8_.wvu.Rows" localSheetId="2" hidden="1">'Budget Summary'!$20:$20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0" i="47" l="1"/>
  <c r="G20" i="47"/>
  <c r="F16" i="47" l="1"/>
  <c r="F17" i="47"/>
  <c r="F18" i="47"/>
  <c r="F19" i="47"/>
  <c r="F9" i="47"/>
  <c r="I20" i="47"/>
  <c r="A17" i="49" l="1"/>
  <c r="F10" i="47" l="1"/>
  <c r="F11" i="47"/>
  <c r="F12" i="47"/>
  <c r="F13" i="47"/>
  <c r="F14" i="47"/>
  <c r="F15" i="47"/>
  <c r="A16" i="49"/>
  <c r="A15" i="49"/>
  <c r="A14" i="49"/>
  <c r="A13" i="49"/>
  <c r="A12" i="49"/>
  <c r="A11" i="49"/>
  <c r="A10" i="49"/>
  <c r="F20" i="47" l="1"/>
  <c r="A10" i="47" l="1"/>
  <c r="A11" i="47" s="1"/>
  <c r="A12" i="47" s="1"/>
  <c r="A13" i="47" s="1"/>
  <c r="A14" i="47" s="1"/>
  <c r="A15" i="47" s="1"/>
  <c r="A16" i="47" s="1"/>
  <c r="A17" i="47" s="1"/>
  <c r="A18" i="47" s="1"/>
  <c r="A19" i="47" l="1"/>
  <c r="N1" i="42"/>
  <c r="N57" i="42"/>
  <c r="H43" i="29" s="1"/>
  <c r="G43" i="29" s="1"/>
  <c r="N27" i="42"/>
  <c r="H39" i="29" s="1"/>
  <c r="H42" i="29"/>
  <c r="G42" i="29" s="1"/>
  <c r="L17" i="42"/>
  <c r="L16" i="42"/>
  <c r="L15" i="42"/>
  <c r="L14" i="42"/>
  <c r="N18" i="42"/>
  <c r="H38" i="29" s="1"/>
  <c r="G38" i="29" s="1"/>
  <c r="N38" i="42"/>
  <c r="H40" i="29" s="1"/>
  <c r="G40" i="29" s="1"/>
  <c r="N45" i="42"/>
  <c r="N67" i="42"/>
  <c r="H44" i="29" s="1"/>
  <c r="G44" i="29" s="1"/>
  <c r="N74" i="42"/>
  <c r="N92" i="42"/>
  <c r="H48" i="29" s="1"/>
  <c r="G48" i="29" s="1"/>
  <c r="N86" i="42"/>
  <c r="H46" i="29" s="1"/>
  <c r="G46" i="29" s="1"/>
  <c r="I18" i="42"/>
  <c r="H18" i="42"/>
  <c r="L31" i="42"/>
  <c r="L32" i="42"/>
  <c r="L33" i="42"/>
  <c r="L34" i="42"/>
  <c r="L36" i="42"/>
  <c r="L37" i="42"/>
  <c r="L26" i="42"/>
  <c r="F15" i="29"/>
  <c r="E15" i="29"/>
  <c r="E14" i="29"/>
  <c r="E13" i="29"/>
  <c r="E12" i="29"/>
  <c r="L8" i="27"/>
  <c r="N3" i="42" s="1"/>
  <c r="F8" i="27"/>
  <c r="M3" i="42" s="1"/>
  <c r="F7" i="27"/>
  <c r="I3" i="42" s="1"/>
  <c r="O4" i="27"/>
  <c r="F2" i="42"/>
  <c r="H47" i="29"/>
  <c r="G47" i="29" s="1"/>
  <c r="H45" i="29"/>
  <c r="G45" i="29" s="1"/>
  <c r="I38" i="42"/>
  <c r="I27" i="42"/>
  <c r="D21" i="35"/>
  <c r="D22" i="35" s="1"/>
  <c r="C21" i="35"/>
  <c r="C22" i="35" s="1"/>
  <c r="D12" i="35"/>
  <c r="D13" i="35" s="1"/>
  <c r="C12" i="35"/>
  <c r="C13" i="35" s="1"/>
  <c r="F14" i="29"/>
  <c r="F49" i="29"/>
  <c r="G7" i="27"/>
  <c r="H41" i="29"/>
  <c r="G41" i="29" s="1"/>
  <c r="O15" i="27" l="1"/>
  <c r="O16" i="27"/>
  <c r="O17" i="27"/>
  <c r="C17" i="47"/>
  <c r="C18" i="47"/>
  <c r="E18" i="47" s="1"/>
  <c r="C16" i="47"/>
  <c r="C19" i="47"/>
  <c r="E19" i="47" s="1"/>
  <c r="C9" i="47"/>
  <c r="C13" i="47"/>
  <c r="C15" i="47"/>
  <c r="C14" i="47"/>
  <c r="C12" i="47"/>
  <c r="C11" i="47"/>
  <c r="C10" i="47"/>
  <c r="J2" i="42"/>
  <c r="L38" i="42"/>
  <c r="L27" i="42"/>
  <c r="N93" i="42"/>
  <c r="H49" i="29"/>
  <c r="G39" i="29"/>
  <c r="G49" i="29" s="1"/>
  <c r="O18" i="27" l="1"/>
  <c r="B17" i="47"/>
  <c r="D17" i="47"/>
  <c r="E17" i="47"/>
  <c r="D19" i="47"/>
  <c r="B19" i="47"/>
  <c r="D16" i="47"/>
  <c r="B16" i="47"/>
  <c r="E16" i="47"/>
  <c r="B18" i="47"/>
  <c r="D18" i="47"/>
  <c r="E10" i="47"/>
  <c r="B10" i="47"/>
  <c r="D10" i="47"/>
  <c r="E9" i="47"/>
  <c r="B9" i="47"/>
  <c r="D9" i="47"/>
  <c r="B13" i="47"/>
  <c r="D13" i="47"/>
  <c r="E13" i="47"/>
  <c r="E15" i="47"/>
  <c r="B15" i="47"/>
  <c r="D15" i="47"/>
  <c r="B14" i="47"/>
  <c r="E14" i="47"/>
  <c r="D14" i="47"/>
  <c r="E11" i="47"/>
  <c r="D11" i="47"/>
  <c r="B11" i="47"/>
  <c r="B12" i="47"/>
  <c r="E12" i="47"/>
  <c r="D12" i="47"/>
  <c r="A20" i="47" l="1"/>
  <c r="C20" i="47" s="1"/>
  <c r="E20" i="47" s="1"/>
  <c r="D20"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Slayton, Abigail T (ESE)</author>
  </authors>
  <commentList>
    <comment ref="R10" authorId="0" shapeId="0" xr:uid="{00000000-0006-0000-0100-000001000000}">
      <text>
        <r>
          <rPr>
            <b/>
            <sz val="9"/>
            <color indexed="81"/>
            <rFont val="Tahoma"/>
            <charset val="1"/>
          </rPr>
          <t>Slayton, Abigail T (ESE):</t>
        </r>
        <r>
          <rPr>
            <sz val="9"/>
            <color indexed="81"/>
            <rFont val="Tahoma"/>
            <charset val="1"/>
          </rPr>
          <t xml:space="preserve">
You need to update the amounts for the districts and add a row to distinguish between the two FC 323 grants.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93" authorId="0" shapeId="0" xr:uid="{00000000-0006-0000-0200-00000100000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Slayton, Abigail T (ESE)</author>
  </authors>
  <commentList>
    <comment ref="L3" authorId="0" shapeId="0" xr:uid="{00000000-0006-0000-0300-000001000000}">
      <text>
        <r>
          <rPr>
            <b/>
            <sz val="9"/>
            <color indexed="81"/>
            <rFont val="Tahoma"/>
            <charset val="1"/>
          </rPr>
          <t>Slayton, Abigail T (ESE):</t>
        </r>
        <r>
          <rPr>
            <sz val="9"/>
            <color indexed="81"/>
            <rFont val="Tahoma"/>
            <charset val="1"/>
          </rPr>
          <t xml:space="preserve">
the amounts and possibly schools need to be updated.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Slayton, Abigail T (ESE)</author>
  </authors>
  <commentList>
    <comment ref="F3" authorId="0" shapeId="0" xr:uid="{00000000-0006-0000-0400-000001000000}">
      <text>
        <r>
          <rPr>
            <b/>
            <sz val="9"/>
            <color indexed="81"/>
            <rFont val="Tahoma"/>
            <charset val="1"/>
          </rPr>
          <t>Slayton, Abigail T (ESE):</t>
        </r>
        <r>
          <rPr>
            <sz val="9"/>
            <color indexed="81"/>
            <rFont val="Tahoma"/>
            <charset val="1"/>
          </rPr>
          <t xml:space="preserve">
GM prefers that we use their form for budget info.  I've attached their form to the email.  It can be copied into tab 3 here and extra columns can be added for outcoms and rationales, or you can see if GM doesn't respond to this format.  The districts complain when asked to present budgets in more than one format and that is what drives GM on this topic.</t>
        </r>
      </text>
    </comment>
  </commentList>
</comments>
</file>

<file path=xl/sharedStrings.xml><?xml version="1.0" encoding="utf-8"?>
<sst xmlns="http://schemas.openxmlformats.org/spreadsheetml/2006/main" count="734" uniqueCount="393">
  <si>
    <t>STANDARD APPLICATION FOR PROGRAM GRANTS</t>
  </si>
  <si>
    <t>Leave Column B blank, if the budget approved originally has not been previously amended.</t>
  </si>
  <si>
    <t>Under Column C, indicate the amount of increase (+) or decrease (-) for the affected line items.</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</si>
  <si>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</si>
  <si>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</si>
  <si>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</si>
  <si>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</si>
  <si>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</si>
  <si>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</si>
  <si>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</si>
  <si>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</si>
  <si>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</si>
  <si>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</si>
  <si>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</si>
  <si>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</si>
  <si>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</si>
  <si>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</si>
  <si>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</si>
  <si>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1550 Main Street</t>
  </si>
  <si>
    <t>01103</t>
  </si>
  <si>
    <t>Amendment requests must be approved in writing by an authorized representative of the Department of Elementary and Secondary Education prior to implementation.</t>
  </si>
  <si>
    <t>Signature of Authorized DESE Representative:</t>
  </si>
  <si>
    <t>Indirect Cost Calculation Worksheet</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</si>
  <si>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</si>
  <si>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</si>
  <si>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</si>
  <si>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Boston</t>
  </si>
  <si>
    <t>00350000</t>
  </si>
  <si>
    <t>FUNCTION</t>
  </si>
  <si>
    <t>FIRST NAME</t>
  </si>
  <si>
    <t>LAST NAME</t>
  </si>
  <si>
    <t>ORGANIZATION NAME</t>
  </si>
  <si>
    <t>ORGANIZATION CODE</t>
  </si>
  <si>
    <t>ADDRESS LINE 1</t>
  </si>
  <si>
    <t>ADDRESS LINE 2</t>
  </si>
  <si>
    <t>CITY/TOWN</t>
  </si>
  <si>
    <t>STATE</t>
  </si>
  <si>
    <t>ZIP CODE</t>
  </si>
  <si>
    <t>Superintendent</t>
  </si>
  <si>
    <t>MA</t>
  </si>
  <si>
    <t>Do not use decimals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</si>
  <si>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</si>
  <si>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</si>
  <si>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</si>
  <si>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</si>
  <si>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</si>
  <si>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</si>
  <si>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</si>
  <si>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</si>
  <si>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</si>
  <si>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</si>
  <si>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</si>
  <si>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</si>
  <si>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</si>
  <si>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</si>
  <si>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</si>
  <si>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</si>
  <si>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</si>
  <si>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</si>
  <si>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</si>
  <si>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</si>
  <si>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</si>
  <si>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</si>
  <si>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</si>
  <si>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</si>
  <si>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</si>
  <si>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</si>
  <si>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then put the amount in Column H. Distinguish between different positions where possible.)</t>
    </r>
    <r>
      <rPr>
        <sz val="8"/>
        <rFont val="Times New Roman"/>
        <family val="1"/>
      </rPr>
      <t xml:space="preserve"> </t>
    </r>
  </si>
  <si>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xml:space="preserve">, then put the amount in Column H. Distinguish between different positions where possible.) </t>
    </r>
  </si>
  <si>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</si>
  <si>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</si>
  <si>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</si>
  <si>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</si>
  <si>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</si>
  <si>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</si>
  <si>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</si>
  <si>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</si>
  <si>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</si>
  <si>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</si>
  <si>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</si>
  <si>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</si>
  <si>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</si>
  <si>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</si>
  <si>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</si>
  <si>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</si>
  <si>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</si>
  <si>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</si>
  <si>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</si>
  <si>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</si>
  <si>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</si>
  <si>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</si>
  <si>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</si>
  <si>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</si>
  <si>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</si>
  <si>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</si>
  <si>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</si>
  <si>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</si>
  <si>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</si>
  <si>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</si>
  <si>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</si>
  <si>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</si>
  <si>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</si>
  <si>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</si>
  <si>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</si>
  <si>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</si>
  <si>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</si>
  <si>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</si>
  <si>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</si>
  <si>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</si>
  <si>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</si>
  <si>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</si>
  <si>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</si>
  <si>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</si>
  <si>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</si>
  <si>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</si>
  <si>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</si>
  <si>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</si>
  <si>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</si>
  <si>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</si>
  <si>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</si>
  <si>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</si>
  <si>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</si>
  <si>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</si>
  <si>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</si>
  <si>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</si>
  <si>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</si>
  <si>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</si>
  <si>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</si>
  <si>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</si>
  <si>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</si>
  <si>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</si>
  <si>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</si>
  <si>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</si>
  <si>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</si>
  <si>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</si>
  <si>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</si>
  <si>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</si>
  <si>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</si>
  <si>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</si>
  <si>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</si>
  <si>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</si>
  <si>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</si>
  <si>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</si>
  <si>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</si>
  <si>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</si>
  <si>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</si>
  <si>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</si>
  <si>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</si>
  <si>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</si>
  <si>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</si>
  <si>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</si>
  <si>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</si>
  <si>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
  </si>
  <si>
    <r>
      <t>PART III:</t>
    </r>
    <r>
      <rPr>
        <sz val="10"/>
        <rFont val="Arial"/>
        <family val="2"/>
      </rPr>
      <t xml:space="preserve"> </t>
    </r>
  </si>
  <si>
    <t>Roxbury</t>
  </si>
  <si>
    <t>02119</t>
  </si>
  <si>
    <t>C/O Paul Rodrigues Administration Bldg.</t>
  </si>
  <si>
    <t>PART II - PROJECT EXPENDITURES - DETAIL INFORMATION</t>
  </si>
  <si>
    <t>B. APPLICANT AGENCY</t>
  </si>
  <si>
    <t>FY</t>
  </si>
  <si>
    <t>Contact Person:</t>
  </si>
  <si>
    <t>Email address:</t>
  </si>
  <si>
    <t>Submission Date:</t>
  </si>
  <si>
    <t>Massachusetts Department of Elementary and Secondary Education</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</si>
  <si>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</si>
  <si>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</si>
  <si>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</si>
  <si>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</si>
  <si>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</si>
  <si>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</si>
  <si>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</si>
  <si>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Supervisor/Director</t>
  </si>
  <si>
    <t>INSTRUCTIONAL/
PROFESSIONAL STAFF:</t>
  </si>
  <si>
    <t>SUPPORT STAFF</t>
  </si>
  <si>
    <t xml:space="preserve">Aides/Paraprofessionals  </t>
  </si>
  <si>
    <t>FRINGE BENEFITS:</t>
  </si>
  <si>
    <t>LINE ITEM
SUB-TOTAL</t>
  </si>
  <si>
    <t>4-a</t>
  </si>
  <si>
    <t>4-b</t>
  </si>
  <si>
    <t>Rate($)</t>
  </si>
  <si>
    <t>INSTRUCTIONAL EQUIPMENT</t>
  </si>
  <si>
    <t xml:space="preserve">NON-INSTRUCTIONAL EQUIPMENT  </t>
  </si>
  <si>
    <t>TOTAL FUNDS REQUESTED</t>
  </si>
  <si>
    <t xml:space="preserve">Project Coordinator </t>
  </si>
  <si>
    <t>Holyoke</t>
  </si>
  <si>
    <t>01370000</t>
  </si>
  <si>
    <t>57 Suffolk Street</t>
  </si>
  <si>
    <t>01040</t>
  </si>
  <si>
    <t>Lawrence</t>
  </si>
  <si>
    <t>01490000</t>
  </si>
  <si>
    <t>Contact Name:</t>
  </si>
  <si>
    <t>Rental of Space -</t>
  </si>
  <si>
    <t>Rental of Equipment -</t>
  </si>
  <si>
    <t xml:space="preserve">Telephone/Utilities - </t>
  </si>
  <si>
    <t>Pia Durkin</t>
  </si>
  <si>
    <t xml:space="preserve">  
</t>
  </si>
  <si>
    <t>Transportation of Students -</t>
  </si>
  <si>
    <t>Memberships/Subscriptions -</t>
  </si>
  <si>
    <t>Advertising-</t>
  </si>
  <si>
    <t>Printing/Reproduction -</t>
  </si>
  <si>
    <t>Maintenance/Repairs -</t>
  </si>
  <si>
    <t>Column D is automatically calculated based on information entered in Column A, B and C.</t>
  </si>
  <si>
    <t>02740</t>
  </si>
  <si>
    <t>Email the entire workbook to: schoolimprovementgrants@doe.mass.edu</t>
  </si>
  <si>
    <r>
      <t xml:space="preserve">Total Allocation
</t>
    </r>
    <r>
      <rPr>
        <b/>
        <sz val="8"/>
        <rFont val="Arial"/>
        <family val="2"/>
      </rPr>
      <t>(enter total allocation below)</t>
    </r>
    <r>
      <rPr>
        <b/>
        <sz val="10"/>
        <rFont val="Arial"/>
        <family val="2"/>
      </rPr>
      <t xml:space="preserve"> </t>
    </r>
  </si>
  <si>
    <t>Date:</t>
  </si>
  <si>
    <t>A. APPLICANT</t>
  </si>
  <si>
    <t>District Name:</t>
  </si>
  <si>
    <t>District Code:</t>
  </si>
  <si>
    <t xml:space="preserve">Address: </t>
  </si>
  <si>
    <t>Contact Telephone:</t>
  </si>
  <si>
    <t>B. APPLICATION FOR PROGRAM FUNDING</t>
  </si>
  <si>
    <t>Total</t>
  </si>
  <si>
    <r>
      <t xml:space="preserve">Indirect Cost Percentage: If decimals used </t>
    </r>
    <r>
      <rPr>
        <b/>
        <sz val="10"/>
        <rFont val="Arial"/>
        <family val="2"/>
      </rPr>
      <t xml:space="preserve"> (.0218)</t>
    </r>
  </si>
  <si>
    <t>Important Notes regarding Indirect Costs:</t>
  </si>
  <si>
    <t>New Bedford</t>
  </si>
  <si>
    <t>02010000</t>
  </si>
  <si>
    <t>455 County Street</t>
  </si>
  <si>
    <r>
      <t xml:space="preserve">$5,000 per unit </t>
    </r>
    <r>
      <rPr>
        <i/>
        <sz val="9"/>
        <rFont val="Times New Roman"/>
        <family val="1"/>
      </rPr>
      <t>or</t>
    </r>
    <r>
      <rPr>
        <sz val="9"/>
        <rFont val="Times New Roman"/>
        <family val="1"/>
      </rPr>
      <t xml:space="preserve"> having a useful life of less than one year.</t>
    </r>
  </si>
  <si>
    <r>
      <t>TRAVEL:</t>
    </r>
    <r>
      <rPr>
        <b/>
        <sz val="9"/>
        <rFont val="Times New Roman"/>
        <family val="1"/>
      </rPr>
      <t xml:space="preserve"> </t>
    </r>
    <r>
      <rPr>
        <sz val="9"/>
        <rFont val="Times New Roman"/>
        <family val="1"/>
      </rPr>
      <t>Mileage, conference registration, hotel, and meals</t>
    </r>
  </si>
  <si>
    <r>
      <t>OTHER COSTS:</t>
    </r>
    <r>
      <rPr>
        <sz val="10"/>
        <rFont val="Times New Roman"/>
        <family val="1"/>
      </rPr>
      <t xml:space="preserve"> </t>
    </r>
    <r>
      <rPr>
        <sz val="9"/>
        <rFont val="Times New Roman"/>
        <family val="1"/>
      </rPr>
      <t>Please indicate the amount requested in each category</t>
    </r>
  </si>
  <si>
    <t>LINE ITEM EXPLANATION</t>
  </si>
  <si>
    <t>To add narrative, click on the cell below (the "Enter" key works only when "Alt" + "Enter" are pressed together):</t>
  </si>
  <si>
    <t>J.</t>
  </si>
  <si>
    <t>Southbridge</t>
  </si>
  <si>
    <t>02770000</t>
  </si>
  <si>
    <t>01550</t>
  </si>
  <si>
    <t>Springfield</t>
  </si>
  <si>
    <t>02810000</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</si>
  <si>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</si>
  <si>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</si>
  <si>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01840</t>
  </si>
  <si>
    <t>Email Address:</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</si>
  <si>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t>
  </si>
  <si>
    <t>(Street, City/Town/Zip Code)</t>
  </si>
  <si>
    <t xml:space="preserve">MTRS
</t>
  </si>
  <si>
    <r>
      <rPr>
        <b/>
        <sz val="10"/>
        <color rgb="FF0000FF"/>
        <rFont val="Times New Roman"/>
        <family val="1"/>
      </rPr>
      <t>MTRS*</t>
    </r>
    <r>
      <rPr>
        <b/>
        <sz val="10"/>
        <color indexed="16"/>
        <rFont val="Times New Roman"/>
        <family val="1"/>
      </rPr>
      <t xml:space="preserve">
</t>
    </r>
  </si>
  <si>
    <r>
      <t xml:space="preserve">* Check the MTRS box if the identified employee(s) is/are a member of the MA Teachers' Retirement System and do 9% calculation manually in LI 4a.
</t>
    </r>
    <r>
      <rPr>
        <b/>
        <sz val="10"/>
        <color rgb="FFFF0000"/>
        <rFont val="Times New Roman"/>
        <family val="1"/>
      </rPr>
      <t>This requirement only applies to federally-funded grant programs.</t>
    </r>
    <r>
      <rPr>
        <b/>
        <sz val="10"/>
        <color indexed="12"/>
        <rFont val="Times New Roman"/>
        <family val="1"/>
      </rPr>
      <t xml:space="preserve">
</t>
    </r>
  </si>
  <si>
    <r>
      <t xml:space="preserve">Email this amendment as well as a scanned copy of the authorized representative section below to: schoolimprovementgrants@doe.mass.edu </t>
    </r>
    <r>
      <rPr>
        <b/>
        <sz val="10"/>
        <color rgb="FFFF0000"/>
        <rFont val="Arial"/>
        <family val="2"/>
      </rPr>
      <t>and</t>
    </r>
    <r>
      <rPr>
        <sz val="10"/>
        <rFont val="Arial"/>
        <family val="2"/>
      </rPr>
      <t xml:space="preserve"> rfleming@doe.mass.edu</t>
    </r>
  </si>
  <si>
    <t>Name of Participating School</t>
  </si>
  <si>
    <t>School Code</t>
  </si>
  <si>
    <r>
      <t xml:space="preserve">CONSULTANTS -                  </t>
    </r>
    <r>
      <rPr>
        <b/>
        <sz val="10"/>
        <color rgb="FFFF0000"/>
        <rFont val="Times New Roman"/>
        <family val="1"/>
      </rPr>
      <t xml:space="preserve"> (see rates for contracts to right in J.)</t>
    </r>
  </si>
  <si>
    <t xml:space="preserve">  Strategic Support to Specific Underperforming School Districts: 
Level 5 District Turnaround Support
Southbridge Public Schools </t>
  </si>
  <si>
    <t>Fund Code 323-Q (969-R) (323-005-7-0277-R)</t>
  </si>
  <si>
    <t>Education Specialist</t>
  </si>
  <si>
    <t>Daniel J. Deedy</t>
  </si>
  <si>
    <t>Director of Finance and Operations</t>
  </si>
  <si>
    <t>5/25/17</t>
  </si>
  <si>
    <t>5-26-17</t>
  </si>
  <si>
    <t>RF mailed their signed copy 5-26-17</t>
  </si>
  <si>
    <t>ATTRIBUTING FUNDS TO ELIGIBLE TITLE I SCHOOLS</t>
  </si>
  <si>
    <t>School for Exceptional Studies</t>
  </si>
  <si>
    <t>01490537</t>
  </si>
  <si>
    <t>02810320</t>
  </si>
  <si>
    <t>High School Of Commerce</t>
  </si>
  <si>
    <t>02810510</t>
  </si>
  <si>
    <t>01490048</t>
  </si>
  <si>
    <t>01490053</t>
  </si>
  <si>
    <t>West Street</t>
  </si>
  <si>
    <t>02770020</t>
  </si>
  <si>
    <t>01490015</t>
  </si>
  <si>
    <t>01490017</t>
  </si>
  <si>
    <t>01490025</t>
  </si>
  <si>
    <t>01490049</t>
  </si>
  <si>
    <t>02810325</t>
  </si>
  <si>
    <t>02810328</t>
  </si>
  <si>
    <t>02810330</t>
  </si>
  <si>
    <t>02810365</t>
  </si>
  <si>
    <t>02810366</t>
  </si>
  <si>
    <t>02810367</t>
  </si>
  <si>
    <t>Van Sickle Academy</t>
  </si>
  <si>
    <t>02810480</t>
  </si>
  <si>
    <t>02810485</t>
  </si>
  <si>
    <t>2300 Washington Street</t>
  </si>
  <si>
    <t>Stephen Zrike</t>
  </si>
  <si>
    <t>237 EssexStreet</t>
  </si>
  <si>
    <t>25 Cole Avenue</t>
  </si>
  <si>
    <t>Daniel Warwick</t>
  </si>
  <si>
    <t>sprp_id</t>
  </si>
  <si>
    <t>District</t>
  </si>
  <si>
    <t>Schname</t>
  </si>
  <si>
    <t>MA_Status16</t>
  </si>
  <si>
    <t>IMPR_STAT16</t>
  </si>
  <si>
    <t>T117</t>
  </si>
  <si>
    <t>TitleIStatus18</t>
  </si>
  <si>
    <t>Level 3</t>
  </si>
  <si>
    <t>Level 4</t>
  </si>
  <si>
    <t>Level 5</t>
  </si>
  <si>
    <t>Alexander B Bruce</t>
  </si>
  <si>
    <t>Arlington Middle School</t>
  </si>
  <si>
    <t>Guilmette Middle School</t>
  </si>
  <si>
    <t>Oliver Partnership School</t>
  </si>
  <si>
    <t>UP Academy Oliver Middle School</t>
  </si>
  <si>
    <t>Edward F. Parthum</t>
  </si>
  <si>
    <t>02770415</t>
  </si>
  <si>
    <t>John J Duggan Middle</t>
  </si>
  <si>
    <t>Forest Park Middle</t>
  </si>
  <si>
    <t>M Marcus Kiley Middle</t>
  </si>
  <si>
    <t>Chestnut Accelerated Middle School (North)</t>
  </si>
  <si>
    <t>Chestnut Accelerated Middle School (South)</t>
  </si>
  <si>
    <t>Chestnut Accelerated Middle School (Talented and Gifted)</t>
  </si>
  <si>
    <t>Van Sickle International Baccalaureate</t>
  </si>
  <si>
    <t>org4code</t>
  </si>
  <si>
    <t>SW</t>
  </si>
  <si>
    <t>Title I Status
(NT = Not Title I school, 
SW = School-wide, 
TA = Targeted Assistance)</t>
  </si>
  <si>
    <t>Focus</t>
  </si>
  <si>
    <t>Priority</t>
  </si>
  <si>
    <t>0149</t>
  </si>
  <si>
    <t>0277</t>
  </si>
  <si>
    <t>0281</t>
  </si>
  <si>
    <t>Southbridge High School</t>
  </si>
  <si>
    <t>02770515</t>
  </si>
  <si>
    <t>Southbridge Middle School</t>
  </si>
  <si>
    <t>N/A</t>
  </si>
  <si>
    <t>AUTHORIZED SIGNATORY:</t>
  </si>
  <si>
    <t>________________________________________</t>
  </si>
  <si>
    <t xml:space="preserve">TITLE: </t>
  </si>
  <si>
    <t xml:space="preserve">TYPED NAME: </t>
  </si>
  <si>
    <t xml:space="preserve">DATE: </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</si>
  <si>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</si>
  <si>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Upon Approval</t>
  </si>
  <si>
    <t>Up Academy Kennedy</t>
  </si>
  <si>
    <t xml:space="preserve">Massachusetts Department of Elementary and Secondary Education
Workbook Instructions
</t>
  </si>
  <si>
    <t>Part IIA - Required Program Information</t>
  </si>
  <si>
    <t>Support to Schools and  Districts in the Strategic Transformation Region</t>
  </si>
  <si>
    <t>Tips for Completing the Application</t>
  </si>
  <si>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rgb="FF0000FF"/>
        <rFont val="Arial"/>
        <family val="2"/>
      </rPr>
      <t>EdGrants Security Controls documents</t>
    </r>
    <r>
      <rPr>
        <sz val="11"/>
        <rFont val="Arial"/>
        <family val="2"/>
      </rPr>
      <t xml:space="preserve"> and/or contact DESE's Grants Management Office, 781-338-6595 or EdGrants@doe.mass.edu, regarding assigning your EdGrants: Front Office control users.  </t>
    </r>
  </si>
  <si>
    <t>Low-perfomring</t>
  </si>
  <si>
    <t>01370015</t>
  </si>
  <si>
    <t>Lt Elmer J McMahon Elementary</t>
  </si>
  <si>
    <t>FOCUS</t>
  </si>
  <si>
    <t>01370025</t>
  </si>
  <si>
    <t>Morgan Full Service Community School</t>
  </si>
  <si>
    <t>PRIORITY</t>
  </si>
  <si>
    <t>01370030</t>
  </si>
  <si>
    <t>William R. Peck School</t>
  </si>
  <si>
    <t>01370040</t>
  </si>
  <si>
    <t>Kelly Elementary</t>
  </si>
  <si>
    <t>01370045</t>
  </si>
  <si>
    <t>E N White Elementary</t>
  </si>
  <si>
    <t>01370505</t>
  </si>
  <si>
    <t>Holyoke High</t>
  </si>
  <si>
    <t>01370605</t>
  </si>
  <si>
    <t>Wm J Dean Vocational Technical High</t>
  </si>
  <si>
    <t>Y</t>
  </si>
  <si>
    <t>Total Allocation Per School</t>
  </si>
  <si>
    <t>02010115</t>
  </si>
  <si>
    <t>John Avery Parker</t>
  </si>
  <si>
    <t>00350268</t>
  </si>
  <si>
    <t>Paul A Dever</t>
  </si>
  <si>
    <t>Laura Perille</t>
  </si>
  <si>
    <t>Jeffrey Villar</t>
  </si>
  <si>
    <t>District/School</t>
  </si>
  <si>
    <t>Amount</t>
  </si>
  <si>
    <t>Boston for Dever School</t>
  </si>
  <si>
    <t>323R</t>
  </si>
  <si>
    <t>New Bedford for Parker School</t>
  </si>
  <si>
    <t>Springfield for SEZP</t>
  </si>
  <si>
    <t>Fund Code 220</t>
  </si>
  <si>
    <t>0035</t>
  </si>
  <si>
    <t>220 Allocation Per School</t>
  </si>
  <si>
    <t>0137</t>
  </si>
  <si>
    <t>0201</t>
  </si>
  <si>
    <r>
      <t>TOTAL AMOUNT REQUESTED:</t>
    </r>
    <r>
      <rPr>
        <b/>
        <sz val="10"/>
        <rFont val="Arial"/>
        <family val="2"/>
      </rPr>
      <t xml:space="preserve">
</t>
    </r>
  </si>
  <si>
    <t>Support to Schools and Districts in the Strategic Transformation Region</t>
  </si>
  <si>
    <r>
      <t xml:space="preserve">
Part II - Title I-Served Schools
</t>
    </r>
    <r>
      <rPr>
        <sz val="11"/>
        <rFont val="Arial"/>
        <family val="2"/>
      </rPr>
      <t xml:space="preserve">On the Title I-Schools Served Worksheet, select schools that will receive funding through this grant, and enter the the amount being allocated to each school. The sum across selected schools should equal the total allocation for which the district is applying. Conditional formatting will notify you if funding exceeds your allocation in either fund code.  Please be sure your total allocations by fund code match those on the cover sheet.  When assigning districtwide funds, please divide it out and enter in to each eligible school's allocation.  If a school's Title I status has changed, make corrections as necessary. Only Title I priority and focus schools are eligible to receive 323 Title I school improvement funding.
</t>
    </r>
  </si>
  <si>
    <r>
      <t>NOTE ON SUBMISSION TIMELINE: 
    • Districts that submit near the due date should expect to wait a few weeks for review. Districts that submit early may see a shorter turnaround.   
   • Notifying Abigail T. Slayton (ASlayton@doe.mass.edu) by email when the district has submitted the application on EdGrants can expedite processing and approval.
    • The</t>
    </r>
    <r>
      <rPr>
        <u/>
        <sz val="11"/>
        <rFont val="Arial"/>
        <family val="2"/>
      </rPr>
      <t xml:space="preserve"> start date</t>
    </r>
    <r>
      <rPr>
        <sz val="11"/>
        <rFont val="Arial"/>
        <family val="2"/>
      </rPr>
      <t xml:space="preserv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an attached letter signed by the Governor when the application has been programmatically approved.
    •  Grant payment notices will be available in EdGrants after the grant application has been approved and the initial payment is processed.
GUIDANCE FOR AMENDMENTS:
    •  Any changes to the approved program should be discussed with Lauren Woo (LWoo@doe.mass.edu). 
    •   Any substantial change to the program or any line item change of 10% or more will require an amendment.  
    •  Contact Abigail T. Slayton (ASlayton@doe.mass.edu) for an amendment to be issued.
    •  Amendments typically must be submitted within a week of issue.
    •  Notifying Abigail T. Slayton (ASlayton@doe.mass.edu) when an amendment has been submitted will expedite processing and approval.</t>
    </r>
  </si>
  <si>
    <t xml:space="preserve">The district/applicant control users will register each grant opportunity, create each grant project and enter contact information, budget, and required attachments in EdGrants. All districts' business offices have been contacted with information regarding training.  If you are unsure of who in your office is a control user, please contact your business office. 
</t>
  </si>
  <si>
    <r>
      <t xml:space="preserve">   •  If boxes/cells containing text in some parts of the application appear to be cut off, please enlarge the "view" of that page using your  Zoom feature (usually a slide bar appearing in the lower corner of your Excel screen), which should solve the problem.  100% is best in most cases.
 </t>
    </r>
    <r>
      <rPr>
        <u/>
        <sz val="11"/>
        <rFont val="Arial"/>
        <family val="2"/>
      </rPr>
      <t>Last Steps</t>
    </r>
    <r>
      <rPr>
        <sz val="11"/>
        <rFont val="Arial"/>
        <family val="2"/>
      </rPr>
      <t xml:space="preserve">:
   • Signature Page:  Once the application has been completed, print, sign, date (using date of submission), scan and upload a signed copy of the signature page </t>
    </r>
    <r>
      <rPr>
        <u/>
        <sz val="11"/>
        <rFont val="Arial"/>
        <family val="2"/>
      </rPr>
      <t>with each of the district's EdGrants submissions (once for each fund code)</t>
    </r>
    <r>
      <rPr>
        <sz val="11"/>
        <rFont val="Arial"/>
        <family val="2"/>
      </rPr>
      <t xml:space="preserve">. We cannot approve any grant without an uploaded, signed, and properly dated signature page!
   •  </t>
    </r>
    <r>
      <rPr>
        <u/>
        <sz val="11"/>
        <rFont val="Arial"/>
        <family val="2"/>
      </rPr>
      <t xml:space="preserve">All tabs related to programs for which a district is applying must be complete and budgets submitted in EdGrants for each of those fund codes in order for an application to be substantially approvable and ready for review. </t>
    </r>
    <r>
      <rPr>
        <sz val="11"/>
        <rFont val="Arial"/>
        <family val="2"/>
      </rPr>
      <t xml:space="preserve"> No partial submissions will be accepted.
    •  This workbook must be submitted as an attachment in EdGrants with the districts application for grant funds under that code. It does not need to be submitted with any other ESSA entitlement grant EdGrants submission.</t>
    </r>
  </si>
  <si>
    <t xml:space="preserve">District/School name
FY2020 OST Strategic Support Grant Request </t>
  </si>
  <si>
    <t>Notes/Rationale</t>
  </si>
  <si>
    <t>1. Administrators</t>
  </si>
  <si>
    <t>2. Instructional/Professional Staff</t>
  </si>
  <si>
    <t>4. Fringe</t>
  </si>
  <si>
    <t>5. Contractual Services</t>
  </si>
  <si>
    <t>6. Supplies and Materials</t>
  </si>
  <si>
    <t>8. Other Costs</t>
  </si>
  <si>
    <t>TOTALS</t>
  </si>
  <si>
    <t>FY20 Cost</t>
  </si>
  <si>
    <t>Intended Outcomes</t>
  </si>
  <si>
    <t>Fund Code 323R</t>
  </si>
  <si>
    <t>Fund Code 323W</t>
  </si>
  <si>
    <t>323W</t>
  </si>
  <si>
    <t>FY18</t>
  </si>
  <si>
    <r>
      <t xml:space="preserve">FY19
</t>
    </r>
    <r>
      <rPr>
        <i/>
        <sz val="8"/>
        <rFont val="Arial"/>
        <family val="2"/>
      </rPr>
      <t>(Update the Title I status if missing or incorrect)</t>
    </r>
  </si>
  <si>
    <t>323W Allocation Per School</t>
  </si>
  <si>
    <t>323R 
Allocation Per School</t>
  </si>
  <si>
    <r>
      <t>Instructions:</t>
    </r>
    <r>
      <rPr>
        <b/>
        <sz val="12"/>
        <rFont val="Arial"/>
        <family val="2"/>
      </rPr>
      <t xml:space="preserve">  After selecting your district name on the Cover Sheet, a list of eligible schools will automatically be listed below. Select schools that will receive funding through this grant, and enter the the amount being allocated to each school. The sum across selected schools should equal the total allocation for which the district is applying. If a school's Title I status has changed, make corrections as necessary.</t>
    </r>
  </si>
  <si>
    <r>
      <t xml:space="preserve">
Part II - Required Program Information
</t>
    </r>
    <r>
      <rPr>
        <sz val="11"/>
        <rFont val="Arial"/>
        <family val="2"/>
      </rPr>
      <t xml:space="preserve">On the Required Program Information Template, enter the information requested in each column.
</t>
    </r>
  </si>
  <si>
    <r>
      <t xml:space="preserve">
Overview</t>
    </r>
    <r>
      <rPr>
        <sz val="11"/>
        <rFont val="Arial"/>
        <family val="2"/>
      </rPr>
      <t xml:space="preserve">
This workbook contains forms that a school district must submit to the Massachusetts Department of Elementary and Secondary Education in applying for the above-listed grant opportunity. The forms are on separate tabs within this workbook. To access the worksheets and complete the necessary information, click on the appropriate tab - for example, Part I - Signataure Page</t>
    </r>
    <r>
      <rPr>
        <i/>
        <sz val="11"/>
        <rFont val="Arial"/>
        <family val="2"/>
      </rPr>
      <t xml:space="preserve"> -</t>
    </r>
    <r>
      <rPr>
        <sz val="11"/>
        <rFont val="Arial"/>
        <family val="2"/>
      </rPr>
      <t xml:space="preserve"> listed at the bottom of this page. Instructions for each tab are provided below.
</t>
    </r>
  </si>
  <si>
    <r>
      <t xml:space="preserve">
Part I - Signature Page</t>
    </r>
    <r>
      <rPr>
        <sz val="11"/>
        <rFont val="Arial"/>
        <family val="2"/>
      </rPr>
      <t xml:space="preserve">
On the Signature Page, complete all fields highlighted in yellow. Select your district name from the drop-down menu and enter the contact person's name, phone number, and email address. Complete the signatory information, including the name, tite, and date.  Print the signature page and obtain the original signature of the authorized signatory. Scan and upload the signed Signature Page.
</t>
    </r>
  </si>
  <si>
    <r>
      <t xml:space="preserve">  </t>
    </r>
    <r>
      <rPr>
        <u/>
        <sz val="11"/>
        <rFont val="Arial"/>
        <family val="2"/>
      </rPr>
      <t>Workflow and printing</t>
    </r>
    <r>
      <rPr>
        <sz val="11"/>
        <rFont val="Arial"/>
        <family val="2"/>
      </rPr>
      <t xml:space="preserve">:  
    • Complete each tab.
    • Complete the steps on each tab in the order that they appear.
   •  This workbook is structured to be used in electronic format. 
   • You can print a copy using Excel's print preview functions to change the appearance and paper orientation to best fit your needs.  </t>
    </r>
  </si>
  <si>
    <r>
      <t>FY 2020 Fund Code</t>
    </r>
    <r>
      <rPr>
        <sz val="14"/>
        <color rgb="FFFF0000"/>
        <rFont val="Arial"/>
        <family val="2"/>
      </rPr>
      <t xml:space="preserve"> 323 (Federal) and 220 (State)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</si>
</sst>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164" formatCode="&quot;$&quot;#,##0.00"/>
    <numFmt numFmtId="165" formatCode="[&lt;=9999999]###\-####;\(###\)\ ###\-####"/>
    <numFmt numFmtId="166" formatCode="&quot;$&quot;#,##0"/>
    <numFmt numFmtId="167" formatCode="mm/dd/yy"/>
    <numFmt numFmtId="168" formatCode="0.000"/>
    <numFmt numFmtId="169" formatCode="0.0000"/>
    <numFmt numFmtId="170" formatCode="\30\5\-###\-\5\-####\-\F"/>
    <numFmt numFmtId="171" formatCode="mmmm\ d\,\ yyyy"/>
    <numFmt numFmtId="172" formatCode="_(* #,##0_);_(* \(#,##0\);_(* &quot;-&quot;??_);_(@_)"/>
  </numFmts>
  <fonts count="101"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sz val="8"/>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sz val="12"/>
      <name val="Arial"/>
      <family val="2"/>
    </font>
    <font>
      <b/>
      <sz val="10"/>
      <color indexed="16"/>
      <name val="Arial"/>
      <family val="2"/>
    </font>
    <font>
      <sz val="14"/>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sz val="8"/>
      <color indexed="12"/>
      <name val="Times New Roman"/>
      <family val="1"/>
    </font>
    <font>
      <u/>
      <sz val="8"/>
      <color indexed="12"/>
      <name val="Times New Roman"/>
      <family val="1"/>
    </font>
    <font>
      <sz val="10"/>
      <color indexed="8"/>
      <name val="Arial"/>
      <family val="2"/>
    </font>
    <font>
      <b/>
      <sz val="10"/>
      <color rgb="FFFF0000"/>
      <name val="Times New Roman"/>
      <family val="1"/>
    </font>
    <font>
      <sz val="14"/>
      <color rgb="FFFF0000"/>
      <name val="Arial"/>
      <family val="2"/>
    </font>
    <font>
      <b/>
      <sz val="16"/>
      <color indexed="12"/>
      <name val="Arial"/>
      <family val="2"/>
    </font>
    <font>
      <b/>
      <sz val="10"/>
      <color rgb="FF0000FF"/>
      <name val="Times New Roman"/>
      <family val="1"/>
    </font>
    <font>
      <b/>
      <sz val="11"/>
      <color indexed="12"/>
      <name val="Arial"/>
      <family val="2"/>
    </font>
    <font>
      <b/>
      <sz val="10"/>
      <color rgb="FFFF0000"/>
      <name val="Arial"/>
      <family val="2"/>
    </font>
    <font>
      <b/>
      <u/>
      <sz val="16"/>
      <color indexed="12"/>
      <name val="Arial"/>
      <family val="2"/>
    </font>
    <font>
      <sz val="9"/>
      <name val="Arial"/>
      <family val="2"/>
    </font>
    <font>
      <b/>
      <sz val="12"/>
      <color indexed="12"/>
      <name val="Arial"/>
      <family val="2"/>
    </font>
    <font>
      <sz val="10"/>
      <color theme="3" tint="0.39997558519241921"/>
      <name val="Arial"/>
      <family val="2"/>
    </font>
    <font>
      <sz val="9"/>
      <color theme="0"/>
      <name val="Arial"/>
      <family val="2"/>
    </font>
    <font>
      <b/>
      <sz val="10"/>
      <color theme="0"/>
      <name val="Arial"/>
      <family val="2"/>
    </font>
    <font>
      <i/>
      <sz val="8"/>
      <name val="Arial"/>
      <family val="2"/>
    </font>
    <font>
      <b/>
      <sz val="14"/>
      <name val="Arial"/>
      <family val="2"/>
    </font>
    <font>
      <sz val="10"/>
      <color theme="0"/>
      <name val="Arial"/>
      <family val="2"/>
    </font>
    <font>
      <sz val="11"/>
      <color rgb="FF0000FF"/>
      <name val="Arial"/>
      <family val="2"/>
    </font>
    <font>
      <sz val="11"/>
      <name val="Calibri"/>
      <family val="2"/>
    </font>
    <font>
      <b/>
      <sz val="9"/>
      <color theme="0"/>
      <name val="Arial"/>
      <family val="2"/>
    </font>
    <font>
      <b/>
      <sz val="12"/>
      <color rgb="FF000000"/>
      <name val="Arial"/>
      <family val="2"/>
    </font>
    <font>
      <sz val="12"/>
      <color rgb="FF000000"/>
      <name val="Arial"/>
      <family val="2"/>
    </font>
    <font>
      <b/>
      <sz val="12"/>
      <color theme="1"/>
      <name val="Calibri"/>
      <family val="2"/>
      <scheme val="minor"/>
    </font>
    <font>
      <sz val="9"/>
      <color indexed="81"/>
      <name val="Tahoma"/>
      <charset val="1"/>
    </font>
    <font>
      <b/>
      <sz val="9"/>
      <color indexed="81"/>
      <name val="Tahoma"/>
      <charset val="1"/>
    </font>
    <font>
      <b/>
      <sz val="16"/>
      <name val="Arial"/>
      <family val="2"/>
    </font>
  </fonts>
  <fills count="3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rgb="FFFFFF99"/>
        <bgColor theme="0"/>
      </patternFill>
    </fill>
    <fill>
      <patternFill patternType="solid">
        <fgColor rgb="FFE2EAF6"/>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9" tint="0.79998168889431442"/>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double">
        <color indexed="64"/>
      </left>
      <right style="double">
        <color indexed="64"/>
      </right>
      <top style="double">
        <color theme="0" tint="-0.14996795556505021"/>
      </top>
      <bottom/>
      <diagonal/>
    </border>
    <border>
      <left style="thin">
        <color indexed="23"/>
      </left>
      <right/>
      <top/>
      <bottom style="thin">
        <color indexed="23"/>
      </bottom>
      <diagonal/>
    </border>
    <border>
      <left/>
      <right/>
      <top/>
      <bottom style="thin">
        <color indexed="23"/>
      </bottom>
      <diagonal/>
    </border>
    <border>
      <left/>
      <right style="thin">
        <color indexed="23"/>
      </right>
      <top/>
      <bottom/>
      <diagonal/>
    </border>
    <border>
      <left style="thin">
        <color indexed="23"/>
      </left>
      <right style="thin">
        <color indexed="23"/>
      </right>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double">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23"/>
      </left>
      <right style="thin">
        <color indexed="23"/>
      </right>
      <top style="thin">
        <color indexed="23"/>
      </top>
      <bottom style="medium">
        <color auto="1"/>
      </bottom>
      <diagonal/>
    </border>
    <border>
      <left style="thin">
        <color indexed="23"/>
      </left>
      <right style="thin">
        <color indexed="23"/>
      </right>
      <top style="medium">
        <color auto="1"/>
      </top>
      <bottom style="thin">
        <color indexed="23"/>
      </bottom>
      <diagonal/>
    </border>
    <border>
      <left style="thin">
        <color indexed="23"/>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8">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2" borderId="0" applyNumberFormat="0" applyBorder="0" applyAlignment="0" applyProtection="0"/>
    <xf numFmtId="0" fontId="22" fillId="5" borderId="0" applyNumberFormat="0" applyBorder="0" applyAlignment="0" applyProtection="0"/>
    <xf numFmtId="0" fontId="22" fillId="3" borderId="0" applyNumberFormat="0" applyBorder="0" applyAlignment="0" applyProtection="0"/>
    <xf numFmtId="0" fontId="22" fillId="2"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2" borderId="0" applyNumberFormat="0" applyBorder="0" applyAlignment="0" applyProtection="0"/>
    <xf numFmtId="0" fontId="22" fillId="8" borderId="0" applyNumberFormat="0" applyBorder="0" applyAlignment="0" applyProtection="0"/>
    <xf numFmtId="0" fontId="22" fillId="3" borderId="0" applyNumberFormat="0" applyBorder="0" applyAlignment="0" applyProtection="0"/>
    <xf numFmtId="0" fontId="23" fillId="9"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9"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2" borderId="1" applyNumberFormat="0" applyAlignment="0" applyProtection="0"/>
    <xf numFmtId="0" fontId="26" fillId="10" borderId="2" applyNumberFormat="0" applyAlignment="0" applyProtection="0"/>
    <xf numFmtId="44" fontId="1" fillId="0" borderId="0" applyFont="0" applyFill="0" applyBorder="0" applyAlignment="0" applyProtection="0"/>
    <xf numFmtId="0" fontId="27" fillId="0" borderId="0" applyNumberFormat="0" applyFill="0" applyBorder="0" applyAlignment="0" applyProtection="0"/>
    <xf numFmtId="0" fontId="28" fillId="16" borderId="0" applyNumberFormat="0" applyBorder="0" applyAlignment="0" applyProtection="0"/>
    <xf numFmtId="0" fontId="29" fillId="0" borderId="3" applyNumberFormat="0" applyFill="0" applyAlignment="0" applyProtection="0"/>
    <xf numFmtId="0" fontId="30" fillId="0" borderId="3" applyNumberFormat="0" applyFill="0" applyAlignment="0" applyProtection="0"/>
    <xf numFmtId="0" fontId="31" fillId="0" borderId="4" applyNumberFormat="0" applyFill="0" applyAlignment="0" applyProtection="0"/>
    <xf numFmtId="0" fontId="31" fillId="0" borderId="0" applyNumberFormat="0" applyFill="0" applyBorder="0" applyAlignment="0" applyProtection="0"/>
    <xf numFmtId="0" fontId="11" fillId="0" borderId="0" applyNumberFormat="0" applyFill="0" applyBorder="0" applyAlignment="0" applyProtection="0">
      <alignment vertical="top"/>
      <protection locked="0"/>
    </xf>
    <xf numFmtId="0" fontId="32" fillId="3" borderId="1" applyNumberFormat="0" applyAlignment="0" applyProtection="0"/>
    <xf numFmtId="0" fontId="33" fillId="0" borderId="5" applyNumberFormat="0" applyFill="0" applyAlignment="0" applyProtection="0"/>
    <xf numFmtId="0" fontId="34" fillId="7" borderId="0" applyNumberFormat="0" applyBorder="0" applyAlignment="0" applyProtection="0"/>
    <xf numFmtId="0" fontId="3" fillId="0" borderId="0" applyNumberFormat="0" applyFill="0" applyBorder="0" applyAlignment="0" applyProtection="0"/>
    <xf numFmtId="0" fontId="76" fillId="0" borderId="0"/>
    <xf numFmtId="0" fontId="1" fillId="4" borderId="6" applyNumberFormat="0" applyFont="0" applyAlignment="0" applyProtection="0"/>
    <xf numFmtId="0" fontId="35" fillId="2" borderId="7" applyNumberFormat="0" applyAlignment="0" applyProtection="0"/>
    <xf numFmtId="9" fontId="1" fillId="0" borderId="0" applyFont="0" applyFill="0" applyBorder="0" applyAlignment="0" applyProtection="0"/>
    <xf numFmtId="0" fontId="36"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1" fillId="0" borderId="0"/>
  </cellStyleXfs>
  <cellXfs count="864">
    <xf numFmtId="0" fontId="0" fillId="0" borderId="0" xfId="0"/>
    <xf numFmtId="0" fontId="3" fillId="0" borderId="9" xfId="0" applyFont="1" applyBorder="1" applyProtection="1">
      <protection locked="0"/>
    </xf>
    <xf numFmtId="49" fontId="0" fillId="0" borderId="0" xfId="0" applyNumberFormat="1"/>
    <xf numFmtId="0" fontId="0" fillId="17" borderId="0" xfId="0" applyFill="1"/>
    <xf numFmtId="0" fontId="0" fillId="0" borderId="0" xfId="0" applyBorder="1"/>
    <xf numFmtId="0" fontId="0" fillId="17" borderId="0" xfId="0" applyFill="1" applyBorder="1"/>
    <xf numFmtId="49" fontId="2" fillId="17" borderId="11" xfId="0" applyNumberFormat="1" applyFont="1" applyFill="1" applyBorder="1" applyAlignment="1">
      <alignment vertical="top"/>
    </xf>
    <xf numFmtId="49" fontId="2"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2" fillId="17" borderId="15" xfId="0" applyNumberFormat="1" applyFont="1" applyFill="1" applyBorder="1" applyAlignment="1">
      <alignment vertical="top"/>
    </xf>
    <xf numFmtId="0" fontId="2" fillId="0" borderId="16" xfId="0" applyNumberFormat="1" applyFont="1" applyFill="1" applyBorder="1" applyProtection="1"/>
    <xf numFmtId="0" fontId="2" fillId="0" borderId="15" xfId="0" applyNumberFormat="1" applyFont="1" applyFill="1" applyBorder="1" applyAlignment="1" applyProtection="1">
      <alignment wrapText="1"/>
    </xf>
    <xf numFmtId="49" fontId="2" fillId="17" borderId="0" xfId="0" applyNumberFormat="1" applyFont="1" applyFill="1" applyBorder="1" applyAlignment="1">
      <alignment horizontal="left" vertical="top"/>
    </xf>
    <xf numFmtId="0" fontId="2" fillId="17" borderId="0" xfId="0" applyFont="1" applyFill="1" applyBorder="1" applyAlignment="1">
      <alignment horizontal="left" wrapText="1"/>
    </xf>
    <xf numFmtId="0" fontId="2"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2" fillId="17" borderId="11" xfId="0" applyFont="1" applyFill="1" applyBorder="1" applyProtection="1"/>
    <xf numFmtId="0" fontId="2" fillId="17" borderId="11" xfId="0" applyFont="1" applyFill="1" applyBorder="1" applyAlignment="1" applyProtection="1">
      <alignment vertical="top"/>
    </xf>
    <xf numFmtId="166" fontId="0" fillId="17" borderId="13" xfId="0" applyNumberFormat="1" applyFill="1" applyBorder="1" applyProtection="1">
      <protection locked="0"/>
    </xf>
    <xf numFmtId="0" fontId="0" fillId="17" borderId="13" xfId="0" applyFill="1" applyBorder="1"/>
    <xf numFmtId="0" fontId="0" fillId="17" borderId="14" xfId="0" applyFill="1" applyBorder="1"/>
    <xf numFmtId="166" fontId="0" fillId="17" borderId="0" xfId="0" applyNumberFormat="1" applyFill="1" applyBorder="1" applyProtection="1">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2" fillId="18" borderId="18" xfId="0" applyFont="1" applyFill="1" applyBorder="1" applyAlignment="1">
      <alignment horizontal="center"/>
    </xf>
    <xf numFmtId="0" fontId="2" fillId="18" borderId="0" xfId="0" applyFont="1" applyFill="1" applyBorder="1" applyAlignment="1">
      <alignment horizontal="center"/>
    </xf>
    <xf numFmtId="0" fontId="2" fillId="18" borderId="20" xfId="0" applyFont="1" applyFill="1" applyBorder="1" applyAlignment="1">
      <alignment horizontal="center" vertical="center"/>
    </xf>
    <xf numFmtId="0" fontId="2"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2" fillId="17" borderId="26" xfId="0" applyNumberFormat="1" applyFont="1" applyFill="1" applyBorder="1"/>
    <xf numFmtId="0" fontId="2" fillId="17" borderId="27" xfId="0" applyFont="1" applyFill="1" applyBorder="1"/>
    <xf numFmtId="0" fontId="0" fillId="17" borderId="27" xfId="0" applyFill="1" applyBorder="1"/>
    <xf numFmtId="0" fontId="0" fillId="17" borderId="15" xfId="0" applyFill="1" applyBorder="1"/>
    <xf numFmtId="0" fontId="2" fillId="17" borderId="15" xfId="0" applyFont="1" applyFill="1" applyBorder="1"/>
    <xf numFmtId="0" fontId="2"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2" fillId="17" borderId="15" xfId="0" applyNumberFormat="1" applyFont="1" applyFill="1" applyBorder="1"/>
    <xf numFmtId="0" fontId="4" fillId="0" borderId="13" xfId="0" applyFont="1" applyBorder="1" applyProtection="1">
      <protection hidden="1"/>
    </xf>
    <xf numFmtId="0" fontId="4"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6" fontId="2" fillId="0" borderId="29" xfId="28" applyNumberFormat="1" applyFont="1" applyBorder="1" applyProtection="1"/>
    <xf numFmtId="0" fontId="2" fillId="18" borderId="20" xfId="0" applyFont="1" applyFill="1" applyBorder="1" applyAlignment="1">
      <alignment horizontal="center"/>
    </xf>
    <xf numFmtId="0" fontId="4"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6" fontId="0" fillId="0" borderId="21" xfId="28" applyNumberFormat="1" applyFont="1" applyBorder="1" applyProtection="1"/>
    <xf numFmtId="166" fontId="1" fillId="0" borderId="36" xfId="28" applyNumberFormat="1" applyBorder="1" applyProtection="1"/>
    <xf numFmtId="166" fontId="0" fillId="0" borderId="36" xfId="28" applyNumberFormat="1" applyFont="1" applyBorder="1" applyProtection="1"/>
    <xf numFmtId="166" fontId="1" fillId="0" borderId="20" xfId="28" applyNumberFormat="1" applyBorder="1" applyProtection="1"/>
    <xf numFmtId="166" fontId="1" fillId="0" borderId="16" xfId="28" applyNumberFormat="1" applyBorder="1" applyProtection="1"/>
    <xf numFmtId="166" fontId="0" fillId="0" borderId="16" xfId="0" applyNumberFormat="1" applyBorder="1" applyProtection="1"/>
    <xf numFmtId="166" fontId="0" fillId="0" borderId="0" xfId="0" applyNumberFormat="1" applyProtection="1"/>
    <xf numFmtId="166" fontId="0" fillId="0" borderId="18" xfId="0" applyNumberFormat="1" applyBorder="1" applyProtection="1"/>
    <xf numFmtId="166" fontId="1" fillId="0" borderId="18" xfId="28" applyNumberFormat="1" applyBorder="1" applyProtection="1"/>
    <xf numFmtId="0" fontId="0" fillId="18" borderId="22" xfId="0" applyFill="1" applyBorder="1" applyProtection="1"/>
    <xf numFmtId="0" fontId="0" fillId="18" borderId="10" xfId="0" applyFill="1" applyBorder="1" applyProtection="1"/>
    <xf numFmtId="0" fontId="3" fillId="18" borderId="17" xfId="0" applyFont="1" applyFill="1" applyBorder="1" applyProtection="1"/>
    <xf numFmtId="0" fontId="0" fillId="18" borderId="12" xfId="0" applyFill="1" applyBorder="1" applyProtection="1"/>
    <xf numFmtId="0" fontId="0" fillId="18" borderId="13" xfId="0" applyFill="1" applyBorder="1" applyProtection="1"/>
    <xf numFmtId="0" fontId="3" fillId="18" borderId="14" xfId="0" applyFont="1" applyFill="1" applyBorder="1" applyProtection="1"/>
    <xf numFmtId="0" fontId="0" fillId="18" borderId="11" xfId="0" applyFill="1" applyBorder="1" applyProtection="1"/>
    <xf numFmtId="0" fontId="3" fillId="18" borderId="19" xfId="0" applyFont="1" applyFill="1" applyBorder="1" applyProtection="1"/>
    <xf numFmtId="0" fontId="3" fillId="18" borderId="22" xfId="0" applyFont="1" applyFill="1" applyBorder="1" applyProtection="1"/>
    <xf numFmtId="0" fontId="3" fillId="18" borderId="18" xfId="0" applyFont="1" applyFill="1" applyBorder="1" applyAlignment="1" applyProtection="1">
      <alignment horizontal="center"/>
    </xf>
    <xf numFmtId="0" fontId="21" fillId="18" borderId="12" xfId="0" applyFont="1" applyFill="1" applyBorder="1" applyProtection="1"/>
    <xf numFmtId="0" fontId="3" fillId="18" borderId="20" xfId="0" applyFont="1" applyFill="1" applyBorder="1" applyAlignment="1" applyProtection="1">
      <alignment horizontal="center"/>
    </xf>
    <xf numFmtId="0" fontId="3" fillId="0" borderId="16" xfId="0" applyFont="1" applyBorder="1" applyProtection="1"/>
    <xf numFmtId="0" fontId="2" fillId="0" borderId="16" xfId="0" applyFont="1" applyBorder="1" applyAlignment="1" applyProtection="1">
      <alignment horizontal="center"/>
    </xf>
    <xf numFmtId="0" fontId="3" fillId="18" borderId="21" xfId="0" applyFont="1" applyFill="1" applyBorder="1" applyAlignment="1" applyProtection="1">
      <alignment horizontal="center"/>
    </xf>
    <xf numFmtId="166" fontId="3" fillId="0" borderId="16" xfId="0" applyNumberFormat="1" applyFont="1" applyBorder="1" applyAlignment="1" applyProtection="1">
      <alignment horizontal="center"/>
    </xf>
    <xf numFmtId="166" fontId="3" fillId="19" borderId="16" xfId="0" applyNumberFormat="1" applyFont="1" applyFill="1" applyBorder="1" applyAlignment="1" applyProtection="1">
      <alignment horizontal="center"/>
      <protection locked="0"/>
    </xf>
    <xf numFmtId="10" fontId="3" fillId="0" borderId="16" xfId="0" applyNumberFormat="1" applyFont="1" applyBorder="1" applyAlignment="1" applyProtection="1">
      <alignment horizontal="center"/>
    </xf>
    <xf numFmtId="10" fontId="3" fillId="19" borderId="16" xfId="43" applyNumberFormat="1" applyFont="1" applyFill="1" applyBorder="1" applyAlignment="1" applyProtection="1">
      <alignment horizontal="center"/>
      <protection locked="0"/>
    </xf>
    <xf numFmtId="0" fontId="2" fillId="20" borderId="16" xfId="0" applyFont="1" applyFill="1" applyBorder="1" applyProtection="1"/>
    <xf numFmtId="166" fontId="2" fillId="20" borderId="16" xfId="0" applyNumberFormat="1" applyFont="1" applyFill="1" applyBorder="1" applyAlignment="1" applyProtection="1">
      <alignment horizontal="center"/>
    </xf>
    <xf numFmtId="169" fontId="3" fillId="0" borderId="16" xfId="0" applyNumberFormat="1" applyFont="1" applyBorder="1" applyAlignment="1" applyProtection="1">
      <alignment horizontal="center"/>
    </xf>
    <xf numFmtId="168" fontId="3" fillId="19" borderId="16" xfId="0" applyNumberFormat="1" applyFont="1" applyFill="1" applyBorder="1" applyAlignment="1" applyProtection="1">
      <alignment horizontal="center"/>
      <protection locked="0"/>
    </xf>
    <xf numFmtId="0" fontId="0" fillId="17" borderId="0" xfId="0" applyFill="1" applyProtection="1"/>
    <xf numFmtId="0" fontId="10" fillId="17" borderId="11" xfId="0" applyFont="1" applyFill="1" applyBorder="1" applyAlignment="1" applyProtection="1">
      <alignment horizontal="left"/>
    </xf>
    <xf numFmtId="0" fontId="10" fillId="17" borderId="0" xfId="0" applyFont="1" applyFill="1" applyBorder="1" applyAlignment="1" applyProtection="1">
      <alignment horizontal="left"/>
    </xf>
    <xf numFmtId="164" fontId="0" fillId="17" borderId="0" xfId="0" applyNumberFormat="1" applyFill="1" applyProtection="1"/>
    <xf numFmtId="0" fontId="3" fillId="17" borderId="0" xfId="0" applyFont="1" applyFill="1" applyProtection="1"/>
    <xf numFmtId="0" fontId="3" fillId="17" borderId="22" xfId="0" applyFont="1" applyFill="1" applyBorder="1" applyProtection="1"/>
    <xf numFmtId="0" fontId="3" fillId="17" borderId="10" xfId="0" applyFont="1" applyFill="1" applyBorder="1" applyAlignment="1" applyProtection="1">
      <alignment horizontal="center"/>
    </xf>
    <xf numFmtId="0" fontId="3" fillId="17" borderId="17" xfId="0" applyFont="1" applyFill="1" applyBorder="1" applyProtection="1"/>
    <xf numFmtId="0" fontId="3" fillId="17" borderId="12" xfId="0" applyFont="1" applyFill="1" applyBorder="1" applyProtection="1"/>
    <xf numFmtId="0" fontId="3" fillId="17" borderId="13" xfId="0" applyFont="1" applyFill="1" applyBorder="1" applyAlignment="1" applyProtection="1">
      <alignment horizontal="center"/>
    </xf>
    <xf numFmtId="0" fontId="3" fillId="17" borderId="14" xfId="0" applyFont="1" applyFill="1" applyBorder="1" applyProtection="1"/>
    <xf numFmtId="0" fontId="0" fillId="0" borderId="0" xfId="0" applyBorder="1" applyProtection="1">
      <protection hidden="1"/>
    </xf>
    <xf numFmtId="0" fontId="0" fillId="0" borderId="0" xfId="0" applyProtection="1">
      <protection hidden="1"/>
    </xf>
    <xf numFmtId="0" fontId="2" fillId="0" borderId="9" xfId="0" applyFont="1" applyBorder="1" applyAlignment="1" applyProtection="1">
      <alignment horizontal="left"/>
      <protection hidden="1"/>
    </xf>
    <xf numFmtId="0" fontId="2" fillId="0" borderId="37" xfId="0" applyFont="1" applyBorder="1" applyProtection="1">
      <protection hidden="1"/>
    </xf>
    <xf numFmtId="0" fontId="0" fillId="0" borderId="38" xfId="0" applyBorder="1" applyProtection="1">
      <protection hidden="1"/>
    </xf>
    <xf numFmtId="0" fontId="4" fillId="0" borderId="38" xfId="0" applyFont="1" applyBorder="1" applyAlignment="1" applyProtection="1">
      <alignment horizontal="right"/>
      <protection hidden="1"/>
    </xf>
    <xf numFmtId="0" fontId="40" fillId="0" borderId="39" xfId="0" applyFont="1" applyBorder="1" applyAlignment="1" applyProtection="1">
      <alignment horizontal="left"/>
      <protection hidden="1"/>
    </xf>
    <xf numFmtId="0" fontId="40" fillId="0" borderId="9" xfId="0" applyFont="1" applyBorder="1" applyAlignment="1" applyProtection="1">
      <alignment horizontal="left"/>
      <protection hidden="1"/>
    </xf>
    <xf numFmtId="0" fontId="40" fillId="0" borderId="38" xfId="0" applyFont="1" applyBorder="1" applyAlignment="1" applyProtection="1">
      <alignment horizontal="right"/>
      <protection hidden="1"/>
    </xf>
    <xf numFmtId="0" fontId="4" fillId="0" borderId="9" xfId="0" applyFont="1" applyBorder="1" applyProtection="1">
      <protection hidden="1"/>
    </xf>
    <xf numFmtId="0" fontId="0" fillId="0" borderId="9" xfId="0" applyBorder="1" applyProtection="1">
      <protection hidden="1"/>
    </xf>
    <xf numFmtId="0" fontId="4" fillId="0" borderId="9" xfId="0" applyFont="1" applyBorder="1" applyAlignment="1" applyProtection="1">
      <alignment horizontal="right"/>
      <protection hidden="1"/>
    </xf>
    <xf numFmtId="0" fontId="4" fillId="0" borderId="40" xfId="0" applyFont="1" applyBorder="1" applyAlignment="1" applyProtection="1">
      <alignment horizontal="left"/>
      <protection hidden="1"/>
    </xf>
    <xf numFmtId="0" fontId="15" fillId="0" borderId="9" xfId="0" applyFont="1" applyBorder="1" applyAlignment="1" applyProtection="1">
      <protection hidden="1"/>
    </xf>
    <xf numFmtId="0" fontId="5" fillId="0" borderId="9" xfId="0" applyFont="1" applyBorder="1" applyProtection="1">
      <protection hidden="1"/>
    </xf>
    <xf numFmtId="0" fontId="2" fillId="0" borderId="40" xfId="0" applyFont="1" applyBorder="1" applyAlignment="1" applyProtection="1">
      <alignment horizontal="left"/>
      <protection hidden="1"/>
    </xf>
    <xf numFmtId="165" fontId="15" fillId="0" borderId="0" xfId="0" applyNumberFormat="1" applyFont="1" applyBorder="1" applyAlignment="1" applyProtection="1">
      <alignment horizontal="center"/>
      <protection hidden="1"/>
    </xf>
    <xf numFmtId="0" fontId="5" fillId="0" borderId="0" xfId="0" applyFont="1" applyBorder="1" applyAlignment="1" applyProtection="1">
      <protection hidden="1"/>
    </xf>
    <xf numFmtId="0" fontId="0" fillId="0" borderId="41" xfId="0" quotePrefix="1" applyBorder="1" applyProtection="1">
      <protection hidden="1"/>
    </xf>
    <xf numFmtId="0" fontId="5" fillId="0" borderId="31" xfId="0" applyFont="1" applyBorder="1" applyAlignment="1" applyProtection="1">
      <alignment horizontal="left"/>
      <protection hidden="1"/>
    </xf>
    <xf numFmtId="0" fontId="3" fillId="0" borderId="31" xfId="0" applyFont="1" applyBorder="1" applyProtection="1">
      <protection hidden="1"/>
    </xf>
    <xf numFmtId="167" fontId="15" fillId="0" borderId="34" xfId="0" applyNumberFormat="1" applyFont="1" applyBorder="1" applyAlignment="1" applyProtection="1">
      <alignment horizontal="left"/>
      <protection hidden="1"/>
    </xf>
    <xf numFmtId="0" fontId="40" fillId="0" borderId="37" xfId="0" applyFont="1" applyBorder="1" applyAlignment="1" applyProtection="1">
      <alignment horizontal="right"/>
      <protection hidden="1"/>
    </xf>
    <xf numFmtId="0" fontId="12" fillId="0" borderId="38" xfId="0" applyFont="1" applyBorder="1" applyProtection="1">
      <protection hidden="1"/>
    </xf>
    <xf numFmtId="0" fontId="40" fillId="0" borderId="38" xfId="0" applyFont="1" applyBorder="1" applyAlignment="1" applyProtection="1">
      <alignment horizontal="center"/>
      <protection hidden="1"/>
    </xf>
    <xf numFmtId="0" fontId="0" fillId="0" borderId="42" xfId="0" applyBorder="1" applyProtection="1">
      <protection hidden="1"/>
    </xf>
    <xf numFmtId="0" fontId="46" fillId="17" borderId="43" xfId="0" applyFont="1" applyFill="1" applyBorder="1" applyAlignment="1" applyProtection="1">
      <alignment horizontal="center" vertical="top" wrapText="1"/>
      <protection hidden="1"/>
    </xf>
    <xf numFmtId="0" fontId="46" fillId="17" borderId="44" xfId="0" applyFont="1" applyFill="1" applyBorder="1" applyAlignment="1" applyProtection="1">
      <alignment horizontal="center" vertical="top" wrapText="1"/>
      <protection hidden="1"/>
    </xf>
    <xf numFmtId="0" fontId="13" fillId="0" borderId="0" xfId="0" applyFont="1" applyAlignment="1" applyProtection="1">
      <alignment wrapText="1"/>
      <protection hidden="1"/>
    </xf>
    <xf numFmtId="0" fontId="46" fillId="17" borderId="45" xfId="0" applyFont="1" applyFill="1" applyBorder="1" applyAlignment="1" applyProtection="1">
      <alignment horizontal="center" vertical="top" wrapText="1"/>
      <protection hidden="1"/>
    </xf>
    <xf numFmtId="0" fontId="46" fillId="17" borderId="45" xfId="0" applyNumberFormat="1" applyFont="1" applyFill="1" applyBorder="1" applyAlignment="1" applyProtection="1">
      <alignment horizontal="center" vertical="top"/>
      <protection hidden="1"/>
    </xf>
    <xf numFmtId="0" fontId="46" fillId="17" borderId="45" xfId="0" applyFont="1" applyFill="1" applyBorder="1" applyAlignment="1" applyProtection="1">
      <alignment horizontal="center" vertical="top"/>
      <protection hidden="1"/>
    </xf>
    <xf numFmtId="0" fontId="46" fillId="17" borderId="46" xfId="0" applyFont="1" applyFill="1" applyBorder="1" applyAlignment="1" applyProtection="1">
      <alignment horizontal="center" vertical="top"/>
      <protection hidden="1"/>
    </xf>
    <xf numFmtId="0" fontId="13" fillId="0" borderId="0" xfId="0" applyFont="1" applyProtection="1">
      <protection hidden="1"/>
    </xf>
    <xf numFmtId="0" fontId="45" fillId="17" borderId="47" xfId="0" applyFont="1" applyFill="1" applyBorder="1" applyAlignment="1" applyProtection="1">
      <alignment horizontal="center" vertical="center"/>
      <protection hidden="1"/>
    </xf>
    <xf numFmtId="49" fontId="48" fillId="18" borderId="48" xfId="0" applyNumberFormat="1" applyFont="1" applyFill="1" applyBorder="1" applyAlignment="1" applyProtection="1">
      <alignment horizontal="center" vertical="center"/>
      <protection hidden="1"/>
    </xf>
    <xf numFmtId="49" fontId="45" fillId="18" borderId="48" xfId="0" applyNumberFormat="1" applyFont="1" applyFill="1" applyBorder="1" applyAlignment="1" applyProtection="1">
      <alignment horizontal="center" vertical="center"/>
      <protection hidden="1"/>
    </xf>
    <xf numFmtId="49" fontId="45" fillId="18" borderId="43" xfId="0" applyNumberFormat="1" applyFont="1" applyFill="1" applyBorder="1" applyAlignment="1" applyProtection="1">
      <alignment horizontal="center" vertical="center"/>
      <protection hidden="1"/>
    </xf>
    <xf numFmtId="49" fontId="45" fillId="18" borderId="20" xfId="0" applyNumberFormat="1" applyFont="1" applyFill="1" applyBorder="1" applyAlignment="1" applyProtection="1">
      <alignment horizontal="center" vertical="center"/>
      <protection hidden="1"/>
    </xf>
    <xf numFmtId="166" fontId="13" fillId="18" borderId="49" xfId="0" applyNumberFormat="1" applyFont="1" applyFill="1" applyBorder="1" applyAlignment="1" applyProtection="1">
      <alignment vertical="center"/>
      <protection hidden="1"/>
    </xf>
    <xf numFmtId="0" fontId="13" fillId="0" borderId="0" xfId="0" applyFont="1" applyAlignment="1" applyProtection="1">
      <alignment vertical="center"/>
      <protection hidden="1"/>
    </xf>
    <xf numFmtId="0" fontId="13" fillId="0" borderId="50" xfId="0" applyFont="1" applyBorder="1" applyAlignment="1" applyProtection="1">
      <alignment vertical="center"/>
      <protection hidden="1"/>
    </xf>
    <xf numFmtId="3" fontId="13" fillId="0" borderId="16" xfId="0" applyNumberFormat="1" applyFont="1" applyFill="1" applyBorder="1" applyAlignment="1" applyProtection="1">
      <alignment horizontal="center" vertical="center"/>
      <protection hidden="1"/>
    </xf>
    <xf numFmtId="3" fontId="13" fillId="17" borderId="16" xfId="0" applyNumberFormat="1" applyFont="1" applyFill="1" applyBorder="1" applyAlignment="1" applyProtection="1">
      <alignment horizontal="center" vertical="center"/>
      <protection locked="0"/>
    </xf>
    <xf numFmtId="166" fontId="13" fillId="18" borderId="51" xfId="28" applyNumberFormat="1" applyFont="1" applyFill="1" applyBorder="1" applyAlignment="1" applyProtection="1">
      <alignment vertical="center"/>
      <protection hidden="1"/>
    </xf>
    <xf numFmtId="0" fontId="45" fillId="0" borderId="50" xfId="0" applyFont="1" applyBorder="1" applyAlignment="1" applyProtection="1">
      <alignment horizontal="center" vertical="center"/>
      <protection hidden="1"/>
    </xf>
    <xf numFmtId="166" fontId="13" fillId="18" borderId="52" xfId="28" applyNumberFormat="1" applyFont="1" applyFill="1" applyBorder="1" applyAlignment="1" applyProtection="1">
      <alignment vertical="center"/>
      <protection hidden="1"/>
    </xf>
    <xf numFmtId="0" fontId="45" fillId="0" borderId="53" xfId="0" applyFont="1" applyBorder="1" applyAlignment="1" applyProtection="1">
      <alignment horizontal="center" vertical="center"/>
      <protection hidden="1"/>
    </xf>
    <xf numFmtId="3" fontId="13" fillId="0" borderId="18" xfId="0" applyNumberFormat="1" applyFont="1" applyFill="1" applyBorder="1" applyAlignment="1" applyProtection="1">
      <alignment horizontal="center" vertical="center"/>
      <protection hidden="1"/>
    </xf>
    <xf numFmtId="166" fontId="13" fillId="18" borderId="54" xfId="28" applyNumberFormat="1" applyFont="1" applyFill="1" applyBorder="1" applyAlignment="1" applyProtection="1">
      <alignment vertical="center"/>
      <protection hidden="1"/>
    </xf>
    <xf numFmtId="0" fontId="45" fillId="0" borderId="56" xfId="0" applyFont="1" applyBorder="1" applyAlignment="1" applyProtection="1">
      <alignment horizontal="left" vertical="center"/>
      <protection hidden="1"/>
    </xf>
    <xf numFmtId="0" fontId="45" fillId="0" borderId="57" xfId="0" applyFont="1" applyBorder="1" applyAlignment="1" applyProtection="1">
      <alignment horizontal="left" vertical="center"/>
      <protection hidden="1"/>
    </xf>
    <xf numFmtId="3" fontId="13" fillId="18" borderId="58" xfId="0" applyNumberFormat="1" applyFont="1" applyFill="1" applyBorder="1" applyAlignment="1" applyProtection="1">
      <alignment vertical="center"/>
      <protection hidden="1"/>
    </xf>
    <xf numFmtId="2" fontId="13" fillId="18" borderId="58" xfId="0" applyNumberFormat="1" applyFont="1" applyFill="1" applyBorder="1" applyAlignment="1" applyProtection="1">
      <alignment vertical="center"/>
      <protection hidden="1"/>
    </xf>
    <xf numFmtId="166" fontId="13" fillId="18" borderId="58" xfId="28" applyNumberFormat="1" applyFont="1" applyFill="1" applyBorder="1" applyAlignment="1" applyProtection="1">
      <alignment vertical="center"/>
      <protection hidden="1"/>
    </xf>
    <xf numFmtId="166" fontId="13" fillId="0" borderId="59" xfId="28" applyNumberFormat="1" applyFont="1" applyFill="1" applyBorder="1" applyAlignment="1" applyProtection="1">
      <alignment vertical="center"/>
      <protection hidden="1"/>
    </xf>
    <xf numFmtId="49" fontId="45" fillId="17" borderId="37" xfId="0" applyNumberFormat="1" applyFont="1" applyFill="1" applyBorder="1" applyAlignment="1" applyProtection="1">
      <alignment horizontal="center"/>
      <protection hidden="1"/>
    </xf>
    <xf numFmtId="3" fontId="13" fillId="18" borderId="60" xfId="0" applyNumberFormat="1" applyFont="1" applyFill="1" applyBorder="1" applyAlignment="1" applyProtection="1">
      <protection hidden="1"/>
    </xf>
    <xf numFmtId="2" fontId="13" fillId="18" borderId="60" xfId="0" applyNumberFormat="1" applyFont="1" applyFill="1" applyBorder="1" applyAlignment="1" applyProtection="1">
      <protection hidden="1"/>
    </xf>
    <xf numFmtId="3" fontId="13" fillId="18" borderId="61" xfId="0" applyNumberFormat="1" applyFont="1" applyFill="1" applyBorder="1" applyAlignment="1" applyProtection="1">
      <protection hidden="1"/>
    </xf>
    <xf numFmtId="166" fontId="13" fillId="18" borderId="42" xfId="0" applyNumberFormat="1" applyFont="1" applyFill="1" applyBorder="1" applyAlignment="1" applyProtection="1">
      <protection hidden="1"/>
    </xf>
    <xf numFmtId="0" fontId="13" fillId="0" borderId="0" xfId="0" applyFont="1" applyAlignment="1" applyProtection="1">
      <protection hidden="1"/>
    </xf>
    <xf numFmtId="0" fontId="13" fillId="0" borderId="50" xfId="0" applyFont="1" applyBorder="1" applyAlignment="1" applyProtection="1">
      <alignment horizontal="center" vertical="center"/>
      <protection hidden="1"/>
    </xf>
    <xf numFmtId="3" fontId="13" fillId="0" borderId="15" xfId="0" applyNumberFormat="1" applyFont="1" applyFill="1" applyBorder="1" applyAlignment="1" applyProtection="1">
      <alignment horizontal="right" vertical="center"/>
      <protection hidden="1"/>
    </xf>
    <xf numFmtId="3" fontId="13" fillId="17" borderId="15" xfId="0" applyNumberFormat="1" applyFont="1" applyFill="1" applyBorder="1" applyAlignment="1" applyProtection="1">
      <alignment horizontal="right" vertical="center"/>
      <protection locked="0"/>
    </xf>
    <xf numFmtId="166" fontId="13" fillId="18" borderId="32" xfId="28" applyNumberFormat="1" applyFont="1" applyFill="1" applyBorder="1" applyAlignment="1" applyProtection="1">
      <alignment vertical="center"/>
      <protection hidden="1"/>
    </xf>
    <xf numFmtId="0" fontId="13" fillId="0" borderId="0" xfId="0" applyFont="1" applyAlignment="1" applyProtection="1">
      <alignment vertical="top"/>
      <protection hidden="1"/>
    </xf>
    <xf numFmtId="166" fontId="13" fillId="18" borderId="62" xfId="28" applyNumberFormat="1" applyFont="1" applyFill="1" applyBorder="1" applyAlignment="1" applyProtection="1">
      <alignment vertical="center"/>
      <protection hidden="1"/>
    </xf>
    <xf numFmtId="0" fontId="13" fillId="0" borderId="53" xfId="0" applyFont="1" applyBorder="1" applyAlignment="1" applyProtection="1">
      <alignment horizontal="center" vertical="center"/>
      <protection hidden="1"/>
    </xf>
    <xf numFmtId="3" fontId="13" fillId="0" borderId="22" xfId="0" applyNumberFormat="1" applyFont="1" applyFill="1" applyBorder="1" applyAlignment="1" applyProtection="1">
      <alignment horizontal="right" vertical="center"/>
      <protection hidden="1"/>
    </xf>
    <xf numFmtId="0" fontId="13" fillId="0" borderId="55" xfId="0" applyFont="1" applyBorder="1" applyAlignment="1" applyProtection="1">
      <alignment horizontal="center" vertical="center"/>
      <protection hidden="1"/>
    </xf>
    <xf numFmtId="3" fontId="13" fillId="18" borderId="45" xfId="0" applyNumberFormat="1" applyFont="1" applyFill="1" applyBorder="1" applyAlignment="1" applyProtection="1">
      <alignment vertical="center"/>
      <protection hidden="1"/>
    </xf>
    <xf numFmtId="166" fontId="13" fillId="18" borderId="45" xfId="28" applyNumberFormat="1" applyFont="1" applyFill="1" applyBorder="1" applyAlignment="1" applyProtection="1">
      <alignment vertical="center"/>
      <protection hidden="1"/>
    </xf>
    <xf numFmtId="2" fontId="46" fillId="17" borderId="43" xfId="0" applyNumberFormat="1" applyFont="1" applyFill="1" applyBorder="1" applyAlignment="1" applyProtection="1">
      <alignment horizontal="center" vertical="top" wrapText="1"/>
      <protection hidden="1"/>
    </xf>
    <xf numFmtId="166" fontId="46" fillId="17" borderId="43" xfId="0" applyNumberFormat="1" applyFont="1" applyFill="1" applyBorder="1" applyAlignment="1" applyProtection="1">
      <alignment horizontal="center" vertical="top" wrapText="1"/>
      <protection hidden="1"/>
    </xf>
    <xf numFmtId="166" fontId="46" fillId="17" borderId="44" xfId="0" applyNumberFormat="1" applyFont="1" applyFill="1" applyBorder="1" applyAlignment="1" applyProtection="1">
      <alignment horizontal="center" vertical="top" wrapText="1"/>
      <protection hidden="1"/>
    </xf>
    <xf numFmtId="2" fontId="46" fillId="17" borderId="45" xfId="0" applyNumberFormat="1" applyFont="1" applyFill="1" applyBorder="1" applyAlignment="1" applyProtection="1">
      <alignment horizontal="center" vertical="top"/>
      <protection hidden="1"/>
    </xf>
    <xf numFmtId="166" fontId="46" fillId="17" borderId="45" xfId="0" applyNumberFormat="1" applyFont="1" applyFill="1" applyBorder="1" applyAlignment="1" applyProtection="1">
      <alignment horizontal="center" vertical="top"/>
      <protection hidden="1"/>
    </xf>
    <xf numFmtId="166" fontId="46" fillId="17" borderId="46" xfId="0" applyNumberFormat="1" applyFont="1" applyFill="1" applyBorder="1" applyAlignment="1" applyProtection="1">
      <alignment horizontal="center" vertical="top"/>
      <protection hidden="1"/>
    </xf>
    <xf numFmtId="49" fontId="45" fillId="17" borderId="47" xfId="0" applyNumberFormat="1" applyFont="1" applyFill="1" applyBorder="1" applyAlignment="1" applyProtection="1">
      <alignment horizontal="center" vertical="center"/>
      <protection hidden="1"/>
    </xf>
    <xf numFmtId="0" fontId="13" fillId="18" borderId="48" xfId="0" applyFont="1" applyFill="1" applyBorder="1" applyAlignment="1" applyProtection="1">
      <alignment vertical="center"/>
      <protection hidden="1"/>
    </xf>
    <xf numFmtId="2" fontId="13" fillId="18" borderId="48" xfId="0" applyNumberFormat="1" applyFont="1" applyFill="1" applyBorder="1" applyAlignment="1" applyProtection="1">
      <alignment vertical="center"/>
      <protection hidden="1"/>
    </xf>
    <xf numFmtId="0" fontId="13" fillId="18" borderId="63" xfId="0" applyFont="1" applyFill="1" applyBorder="1" applyAlignment="1" applyProtection="1">
      <alignment vertical="center"/>
      <protection hidden="1"/>
    </xf>
    <xf numFmtId="166" fontId="13" fillId="18" borderId="48" xfId="0" applyNumberFormat="1" applyFont="1" applyFill="1" applyBorder="1" applyAlignment="1" applyProtection="1">
      <alignment vertical="center"/>
      <protection hidden="1"/>
    </xf>
    <xf numFmtId="166" fontId="13" fillId="18" borderId="64" xfId="0" applyNumberFormat="1" applyFont="1" applyFill="1" applyBorder="1" applyAlignment="1" applyProtection="1">
      <alignment vertical="center"/>
      <protection hidden="1"/>
    </xf>
    <xf numFmtId="4" fontId="13" fillId="18" borderId="58" xfId="0" applyNumberFormat="1" applyFont="1" applyFill="1" applyBorder="1" applyAlignment="1" applyProtection="1">
      <alignment vertical="center"/>
      <protection hidden="1"/>
    </xf>
    <xf numFmtId="166" fontId="13" fillId="18" borderId="45" xfId="0" applyNumberFormat="1" applyFont="1" applyFill="1" applyBorder="1" applyAlignment="1" applyProtection="1">
      <alignment vertical="center"/>
      <protection hidden="1"/>
    </xf>
    <xf numFmtId="49" fontId="45" fillId="17" borderId="39" xfId="0" applyNumberFormat="1" applyFont="1" applyFill="1" applyBorder="1" applyAlignment="1" applyProtection="1">
      <alignment horizontal="center"/>
      <protection hidden="1"/>
    </xf>
    <xf numFmtId="0" fontId="46" fillId="17" borderId="9" xfId="0" applyFont="1" applyFill="1" applyBorder="1" applyAlignment="1" applyProtection="1">
      <alignment horizontal="left"/>
      <protection hidden="1"/>
    </xf>
    <xf numFmtId="0" fontId="46" fillId="17" borderId="65" xfId="0" applyFont="1" applyFill="1" applyBorder="1" applyAlignment="1" applyProtection="1">
      <alignment horizontal="left"/>
      <protection hidden="1"/>
    </xf>
    <xf numFmtId="3" fontId="46" fillId="17" borderId="43" xfId="0" applyNumberFormat="1" applyFont="1" applyFill="1" applyBorder="1" applyAlignment="1" applyProtection="1">
      <alignment horizontal="center"/>
      <protection hidden="1"/>
    </xf>
    <xf numFmtId="0" fontId="13" fillId="0" borderId="0" xfId="0" applyFont="1" applyBorder="1" applyAlignment="1" applyProtection="1">
      <alignment vertical="center"/>
      <protection hidden="1"/>
    </xf>
    <xf numFmtId="0" fontId="45" fillId="0" borderId="30" xfId="0" applyFont="1" applyBorder="1" applyAlignment="1" applyProtection="1">
      <alignment horizontal="center" vertical="center"/>
      <protection hidden="1"/>
    </xf>
    <xf numFmtId="0" fontId="49" fillId="17" borderId="31" xfId="0" applyFont="1" applyFill="1" applyBorder="1" applyAlignment="1" applyProtection="1">
      <alignment horizontal="center" vertical="center"/>
      <protection hidden="1"/>
    </xf>
    <xf numFmtId="3" fontId="45" fillId="17" borderId="45" xfId="0" applyNumberFormat="1" applyFont="1" applyFill="1" applyBorder="1" applyAlignment="1" applyProtection="1">
      <alignment horizontal="center" vertical="center"/>
      <protection hidden="1"/>
    </xf>
    <xf numFmtId="0" fontId="45" fillId="0" borderId="33" xfId="0" applyFont="1" applyBorder="1" applyAlignment="1" applyProtection="1">
      <alignment horizontal="center" vertical="center"/>
      <protection hidden="1"/>
    </xf>
    <xf numFmtId="0" fontId="45" fillId="0" borderId="66" xfId="0" applyFont="1" applyBorder="1" applyAlignment="1" applyProtection="1">
      <alignment horizontal="left" vertical="center"/>
      <protection hidden="1"/>
    </xf>
    <xf numFmtId="166" fontId="13" fillId="0" borderId="58" xfId="28" applyNumberFormat="1" applyFont="1" applyFill="1" applyBorder="1" applyAlignment="1" applyProtection="1">
      <alignment vertical="center"/>
      <protection hidden="1"/>
    </xf>
    <xf numFmtId="0" fontId="46" fillId="17" borderId="9" xfId="0" applyFont="1" applyFill="1" applyBorder="1" applyAlignment="1" applyProtection="1">
      <alignment horizontal="left" vertical="top" wrapText="1"/>
      <protection hidden="1"/>
    </xf>
    <xf numFmtId="0" fontId="46" fillId="17" borderId="65" xfId="0" applyFont="1" applyFill="1" applyBorder="1" applyAlignment="1" applyProtection="1">
      <alignment horizontal="left" vertical="top" wrapText="1"/>
      <protection hidden="1"/>
    </xf>
    <xf numFmtId="0" fontId="46" fillId="17" borderId="43" xfId="0" applyFont="1" applyFill="1" applyBorder="1" applyAlignment="1" applyProtection="1">
      <alignment horizontal="left" vertical="top" wrapText="1"/>
      <protection hidden="1"/>
    </xf>
    <xf numFmtId="0" fontId="46" fillId="17" borderId="43" xfId="0" applyFont="1" applyFill="1" applyBorder="1" applyAlignment="1" applyProtection="1">
      <alignment horizontal="center" wrapText="1"/>
      <protection hidden="1"/>
    </xf>
    <xf numFmtId="0" fontId="46" fillId="17" borderId="44" xfId="0" applyFont="1" applyFill="1" applyBorder="1" applyAlignment="1" applyProtection="1">
      <alignment horizontal="center" wrapText="1"/>
      <protection hidden="1"/>
    </xf>
    <xf numFmtId="0" fontId="45" fillId="17" borderId="33" xfId="0" applyFont="1" applyFill="1" applyBorder="1" applyAlignment="1" applyProtection="1">
      <alignment horizontal="center" vertical="top"/>
      <protection hidden="1"/>
    </xf>
    <xf numFmtId="0" fontId="46" fillId="17" borderId="19" xfId="0" applyFont="1" applyFill="1" applyBorder="1" applyAlignment="1" applyProtection="1">
      <alignment horizontal="left" vertical="top" wrapText="1"/>
      <protection hidden="1"/>
    </xf>
    <xf numFmtId="0" fontId="46" fillId="17" borderId="20" xfId="0" applyFont="1" applyFill="1" applyBorder="1" applyAlignment="1" applyProtection="1">
      <alignment horizontal="left" vertical="top" wrapText="1"/>
      <protection hidden="1"/>
    </xf>
    <xf numFmtId="0" fontId="45" fillId="17" borderId="30" xfId="0" applyFont="1" applyFill="1" applyBorder="1" applyAlignment="1" applyProtection="1">
      <alignment horizontal="center" vertical="center"/>
      <protection hidden="1"/>
    </xf>
    <xf numFmtId="3" fontId="45" fillId="17" borderId="31" xfId="0" applyNumberFormat="1" applyFont="1" applyFill="1" applyBorder="1" applyAlignment="1" applyProtection="1">
      <alignment horizontal="center"/>
      <protection hidden="1"/>
    </xf>
    <xf numFmtId="3" fontId="45" fillId="17" borderId="45" xfId="0" applyNumberFormat="1" applyFont="1" applyFill="1" applyBorder="1" applyAlignment="1" applyProtection="1">
      <alignment horizontal="center"/>
      <protection hidden="1"/>
    </xf>
    <xf numFmtId="0" fontId="13" fillId="0" borderId="47" xfId="0" applyFont="1" applyBorder="1" applyAlignment="1" applyProtection="1">
      <alignment horizontal="center" vertical="center"/>
      <protection hidden="1"/>
    </xf>
    <xf numFmtId="3" fontId="13" fillId="17" borderId="21" xfId="0" applyNumberFormat="1" applyFont="1" applyFill="1" applyBorder="1" applyAlignment="1" applyProtection="1">
      <alignment horizontal="left" vertical="center" wrapText="1"/>
      <protection hidden="1"/>
    </xf>
    <xf numFmtId="166" fontId="13" fillId="18" borderId="49" xfId="28" applyNumberFormat="1" applyFont="1" applyFill="1" applyBorder="1" applyAlignment="1" applyProtection="1">
      <alignment vertical="center"/>
      <protection hidden="1"/>
    </xf>
    <xf numFmtId="0" fontId="13" fillId="0" borderId="67" xfId="0" applyFont="1" applyBorder="1" applyAlignment="1" applyProtection="1">
      <alignment horizontal="center" vertical="center"/>
      <protection hidden="1"/>
    </xf>
    <xf numFmtId="3" fontId="13" fillId="17" borderId="16" xfId="0" applyNumberFormat="1" applyFont="1" applyFill="1" applyBorder="1" applyAlignment="1" applyProtection="1">
      <alignment horizontal="left" vertical="center" wrapText="1"/>
      <protection hidden="1"/>
    </xf>
    <xf numFmtId="0" fontId="13" fillId="0" borderId="30" xfId="0" applyFont="1" applyFill="1" applyBorder="1" applyAlignment="1" applyProtection="1">
      <alignment horizontal="center" vertical="center"/>
      <protection hidden="1"/>
    </xf>
    <xf numFmtId="44" fontId="13" fillId="17" borderId="31" xfId="28" applyFont="1" applyFill="1" applyBorder="1" applyAlignment="1" applyProtection="1">
      <alignment vertical="center"/>
      <protection hidden="1"/>
    </xf>
    <xf numFmtId="3" fontId="13" fillId="17" borderId="31" xfId="0" applyNumberFormat="1" applyFont="1" applyFill="1" applyBorder="1" applyAlignment="1" applyProtection="1">
      <alignment vertical="center"/>
      <protection hidden="1"/>
    </xf>
    <xf numFmtId="166" fontId="13" fillId="0" borderId="46" xfId="28" applyNumberFormat="1" applyFont="1" applyFill="1" applyBorder="1" applyAlignment="1" applyProtection="1">
      <alignment vertical="center"/>
      <protection hidden="1"/>
    </xf>
    <xf numFmtId="0" fontId="45" fillId="17" borderId="67" xfId="0" applyFont="1" applyFill="1" applyBorder="1" applyAlignment="1" applyProtection="1">
      <alignment horizontal="center" vertical="top"/>
      <protection hidden="1"/>
    </xf>
    <xf numFmtId="0" fontId="50" fillId="17" borderId="14" xfId="0" applyFont="1" applyFill="1" applyBorder="1" applyAlignment="1" applyProtection="1">
      <alignment horizontal="left" vertical="top"/>
      <protection hidden="1"/>
    </xf>
    <xf numFmtId="166" fontId="46" fillId="17" borderId="21" xfId="0" applyNumberFormat="1" applyFont="1" applyFill="1" applyBorder="1" applyAlignment="1" applyProtection="1">
      <alignment horizontal="center" vertical="top"/>
      <protection hidden="1"/>
    </xf>
    <xf numFmtId="166" fontId="46" fillId="17" borderId="62" xfId="0" applyNumberFormat="1" applyFont="1" applyFill="1" applyBorder="1" applyAlignment="1" applyProtection="1">
      <alignment horizontal="center" vertical="top" wrapText="1"/>
      <protection hidden="1"/>
    </xf>
    <xf numFmtId="0" fontId="13" fillId="0" borderId="16" xfId="0" applyFont="1" applyBorder="1" applyAlignment="1" applyProtection="1">
      <alignment horizontal="left" vertical="center"/>
      <protection hidden="1"/>
    </xf>
    <xf numFmtId="0" fontId="13" fillId="0" borderId="14" xfId="0" applyFont="1" applyBorder="1" applyAlignment="1" applyProtection="1">
      <alignment horizontal="left" vertical="center"/>
      <protection hidden="1"/>
    </xf>
    <xf numFmtId="0" fontId="13" fillId="0" borderId="24" xfId="0" applyFont="1" applyBorder="1" applyAlignment="1" applyProtection="1">
      <alignment horizontal="left" vertical="center"/>
      <protection hidden="1"/>
    </xf>
    <xf numFmtId="166" fontId="53" fillId="0" borderId="59" xfId="28" applyNumberFormat="1" applyFont="1" applyFill="1" applyBorder="1" applyAlignment="1" applyProtection="1">
      <alignment vertical="center"/>
      <protection hidden="1"/>
    </xf>
    <xf numFmtId="0" fontId="46" fillId="17" borderId="68" xfId="0" applyFont="1" applyFill="1" applyBorder="1" applyAlignment="1" applyProtection="1">
      <alignment horizontal="left" vertical="center"/>
      <protection hidden="1"/>
    </xf>
    <xf numFmtId="0" fontId="46" fillId="17" borderId="65" xfId="0" applyFont="1" applyFill="1" applyBorder="1" applyAlignment="1" applyProtection="1">
      <alignment horizontal="left" vertical="center" wrapText="1"/>
      <protection hidden="1"/>
    </xf>
    <xf numFmtId="0" fontId="46" fillId="18" borderId="43" xfId="0" applyFont="1" applyFill="1" applyBorder="1" applyAlignment="1" applyProtection="1">
      <alignment horizontal="center" vertical="top" wrapText="1"/>
      <protection hidden="1"/>
    </xf>
    <xf numFmtId="0" fontId="46" fillId="18" borderId="44" xfId="0" applyFont="1" applyFill="1" applyBorder="1" applyAlignment="1" applyProtection="1">
      <alignment horizontal="center" vertical="top" wrapText="1"/>
      <protection hidden="1"/>
    </xf>
    <xf numFmtId="0" fontId="46" fillId="17" borderId="14" xfId="0" applyFont="1" applyFill="1" applyBorder="1" applyAlignment="1" applyProtection="1">
      <alignment horizontal="left" vertical="center" wrapText="1"/>
      <protection hidden="1"/>
    </xf>
    <xf numFmtId="0" fontId="46" fillId="18" borderId="21" xfId="0" applyFont="1" applyFill="1" applyBorder="1" applyAlignment="1" applyProtection="1">
      <alignment horizontal="center" vertical="top"/>
      <protection hidden="1"/>
    </xf>
    <xf numFmtId="0" fontId="46" fillId="18" borderId="62" xfId="0" applyFont="1" applyFill="1" applyBorder="1" applyAlignment="1" applyProtection="1">
      <alignment horizontal="center" vertical="top" wrapText="1"/>
      <protection hidden="1"/>
    </xf>
    <xf numFmtId="49" fontId="45" fillId="18" borderId="50" xfId="0" applyNumberFormat="1" applyFont="1" applyFill="1" applyBorder="1" applyAlignment="1" applyProtection="1">
      <alignment horizontal="center" vertical="center"/>
      <protection hidden="1"/>
    </xf>
    <xf numFmtId="0" fontId="46" fillId="18" borderId="23" xfId="0" applyFont="1" applyFill="1" applyBorder="1" applyAlignment="1" applyProtection="1">
      <alignment horizontal="left" vertical="center" wrapText="1"/>
      <protection hidden="1"/>
    </xf>
    <xf numFmtId="166" fontId="50" fillId="17" borderId="15" xfId="28" applyNumberFormat="1" applyFont="1" applyFill="1" applyBorder="1" applyAlignment="1" applyProtection="1">
      <alignment vertical="center"/>
      <protection hidden="1"/>
    </xf>
    <xf numFmtId="3" fontId="17" fillId="18" borderId="52" xfId="0" applyNumberFormat="1" applyFont="1" applyFill="1" applyBorder="1" applyAlignment="1" applyProtection="1">
      <alignment horizontal="left" vertical="center" wrapText="1"/>
      <protection hidden="1"/>
    </xf>
    <xf numFmtId="166" fontId="50" fillId="17" borderId="16" xfId="28" applyNumberFormat="1" applyFont="1" applyFill="1" applyBorder="1" applyAlignment="1" applyProtection="1">
      <alignment vertical="center"/>
      <protection hidden="1"/>
    </xf>
    <xf numFmtId="44" fontId="45" fillId="18" borderId="52" xfId="28" applyFont="1" applyFill="1" applyBorder="1" applyAlignment="1" applyProtection="1">
      <alignment horizontal="center" vertical="center" wrapText="1"/>
      <protection hidden="1"/>
    </xf>
    <xf numFmtId="3" fontId="13" fillId="18" borderId="52" xfId="0" applyNumberFormat="1" applyFont="1" applyFill="1" applyBorder="1" applyAlignment="1" applyProtection="1">
      <alignment vertical="center"/>
      <protection hidden="1"/>
    </xf>
    <xf numFmtId="166" fontId="50" fillId="17" borderId="10" xfId="28" applyNumberFormat="1" applyFont="1" applyFill="1" applyBorder="1" applyAlignment="1" applyProtection="1">
      <alignment vertical="center"/>
      <protection hidden="1"/>
    </xf>
    <xf numFmtId="3" fontId="13" fillId="18" borderId="54" xfId="0" applyNumberFormat="1" applyFont="1" applyFill="1" applyBorder="1" applyAlignment="1" applyProtection="1">
      <alignment vertical="center"/>
      <protection hidden="1"/>
    </xf>
    <xf numFmtId="49" fontId="45" fillId="17" borderId="37" xfId="0" applyNumberFormat="1" applyFont="1" applyFill="1" applyBorder="1" applyAlignment="1" applyProtection="1">
      <alignment horizontal="center" vertical="top"/>
      <protection hidden="1"/>
    </xf>
    <xf numFmtId="0" fontId="46" fillId="17" borderId="69" xfId="0" applyFont="1" applyFill="1" applyBorder="1" applyAlignment="1" applyProtection="1">
      <alignment vertical="center" wrapText="1"/>
      <protection hidden="1"/>
    </xf>
    <xf numFmtId="10" fontId="13" fillId="17" borderId="38" xfId="43" applyNumberFormat="1" applyFont="1" applyFill="1" applyBorder="1" applyAlignment="1" applyProtection="1">
      <alignment vertical="center"/>
      <protection hidden="1"/>
    </xf>
    <xf numFmtId="166" fontId="13" fillId="22" borderId="42" xfId="28" applyNumberFormat="1" applyFont="1" applyFill="1" applyBorder="1" applyAlignment="1" applyProtection="1">
      <alignment vertical="center"/>
      <protection locked="0" hidden="1"/>
    </xf>
    <xf numFmtId="2" fontId="13" fillId="0" borderId="0" xfId="43" applyNumberFormat="1" applyFont="1" applyAlignment="1" applyProtection="1">
      <alignment vertical="center"/>
      <protection hidden="1"/>
    </xf>
    <xf numFmtId="49" fontId="45" fillId="17" borderId="39" xfId="0" applyNumberFormat="1" applyFont="1" applyFill="1" applyBorder="1" applyAlignment="1" applyProtection="1">
      <alignment horizontal="center" vertical="top"/>
      <protection hidden="1"/>
    </xf>
    <xf numFmtId="1" fontId="13" fillId="0" borderId="0" xfId="0" applyNumberFormat="1" applyFont="1" applyAlignment="1" applyProtection="1">
      <alignment vertical="center"/>
      <protection hidden="1"/>
    </xf>
    <xf numFmtId="0" fontId="13" fillId="17" borderId="67" xfId="0" applyFont="1" applyFill="1" applyBorder="1" applyAlignment="1" applyProtection="1">
      <alignment horizontal="center" vertical="top"/>
      <protection hidden="1"/>
    </xf>
    <xf numFmtId="0" fontId="46" fillId="17" borderId="13" xfId="0" applyFont="1" applyFill="1" applyBorder="1" applyAlignment="1" applyProtection="1">
      <alignment horizontal="left" vertical="top" wrapText="1"/>
      <protection hidden="1"/>
    </xf>
    <xf numFmtId="0" fontId="13" fillId="0" borderId="10" xfId="0" applyFont="1" applyBorder="1" applyAlignment="1" applyProtection="1">
      <alignment horizontal="left" vertical="center"/>
      <protection hidden="1"/>
    </xf>
    <xf numFmtId="0" fontId="13" fillId="0" borderId="55" xfId="0" applyFont="1" applyBorder="1" applyAlignment="1" applyProtection="1">
      <alignment vertical="center"/>
      <protection hidden="1"/>
    </xf>
    <xf numFmtId="166" fontId="13" fillId="0" borderId="52" xfId="28" applyNumberFormat="1" applyFont="1" applyFill="1" applyBorder="1" applyAlignment="1" applyProtection="1">
      <alignment vertical="center"/>
      <protection hidden="1"/>
    </xf>
    <xf numFmtId="0" fontId="13" fillId="0" borderId="37" xfId="0" applyFont="1" applyBorder="1" applyAlignment="1" applyProtection="1">
      <alignment horizontal="center" vertical="center"/>
      <protection hidden="1"/>
    </xf>
    <xf numFmtId="0" fontId="54" fillId="0" borderId="38" xfId="0" applyFont="1" applyBorder="1" applyAlignment="1" applyProtection="1">
      <alignment horizontal="left" vertical="center"/>
      <protection hidden="1"/>
    </xf>
    <xf numFmtId="166" fontId="13" fillId="18" borderId="60" xfId="28" applyNumberFormat="1" applyFont="1" applyFill="1" applyBorder="1" applyAlignment="1" applyProtection="1">
      <alignment vertical="center"/>
      <protection hidden="1"/>
    </xf>
    <xf numFmtId="166" fontId="55" fillId="17" borderId="70" xfId="28" applyNumberFormat="1" applyFont="1" applyFill="1" applyBorder="1" applyAlignment="1" applyProtection="1">
      <alignment vertical="center"/>
      <protection hidden="1"/>
    </xf>
    <xf numFmtId="2" fontId="13" fillId="0" borderId="0" xfId="0" applyNumberFormat="1" applyFont="1" applyAlignment="1" applyProtection="1">
      <alignment vertical="center"/>
      <protection hidden="1"/>
    </xf>
    <xf numFmtId="166" fontId="0" fillId="0" borderId="0" xfId="0" applyNumberFormat="1" applyProtection="1">
      <protection hidden="1"/>
    </xf>
    <xf numFmtId="166" fontId="11" fillId="18" borderId="71" xfId="35" applyNumberFormat="1" applyFill="1" applyBorder="1" applyAlignment="1" applyProtection="1">
      <alignment horizontal="center" vertical="center" wrapText="1"/>
      <protection hidden="1"/>
    </xf>
    <xf numFmtId="166" fontId="13" fillId="17" borderId="43" xfId="28" applyNumberFormat="1" applyFont="1" applyFill="1" applyBorder="1" applyAlignment="1" applyProtection="1">
      <alignment horizontal="left" vertical="center" wrapText="1"/>
      <protection locked="0"/>
    </xf>
    <xf numFmtId="166" fontId="13" fillId="17" borderId="16" xfId="28" applyNumberFormat="1" applyFont="1" applyFill="1" applyBorder="1" applyAlignment="1" applyProtection="1">
      <alignment horizontal="left" vertical="center" wrapText="1"/>
      <protection locked="0"/>
    </xf>
    <xf numFmtId="0" fontId="57" fillId="0" borderId="42" xfId="0" applyFont="1" applyBorder="1" applyAlignment="1" applyProtection="1">
      <alignment horizontal="center"/>
      <protection hidden="1"/>
    </xf>
    <xf numFmtId="0" fontId="1" fillId="0" borderId="0" xfId="0" applyFont="1"/>
    <xf numFmtId="44" fontId="46" fillId="18" borderId="23" xfId="28" applyFont="1" applyFill="1" applyBorder="1" applyAlignment="1">
      <alignment horizontal="center" vertical="center" wrapText="1"/>
    </xf>
    <xf numFmtId="0" fontId="46" fillId="18" borderId="24" xfId="0" applyFont="1" applyFill="1" applyBorder="1" applyAlignment="1">
      <alignment horizontal="center" vertical="center" wrapText="1"/>
    </xf>
    <xf numFmtId="0" fontId="46" fillId="18" borderId="13" xfId="0" applyFont="1" applyFill="1" applyBorder="1" applyAlignment="1" applyProtection="1">
      <alignment horizontal="left" vertical="center" wrapText="1"/>
      <protection hidden="1"/>
    </xf>
    <xf numFmtId="166" fontId="13" fillId="0" borderId="16" xfId="0" quotePrefix="1" applyNumberFormat="1" applyFont="1" applyFill="1" applyBorder="1" applyAlignment="1" applyProtection="1">
      <alignment horizontal="right" vertical="center"/>
      <protection locked="0"/>
    </xf>
    <xf numFmtId="2" fontId="13" fillId="0" borderId="16" xfId="0" quotePrefix="1" applyNumberFormat="1" applyFont="1" applyFill="1" applyBorder="1" applyAlignment="1" applyProtection="1">
      <alignment horizontal="right" vertical="center"/>
      <protection locked="0"/>
    </xf>
    <xf numFmtId="10" fontId="46" fillId="17" borderId="70" xfId="0" applyNumberFormat="1" applyFont="1" applyFill="1" applyBorder="1" applyAlignment="1" applyProtection="1">
      <alignment horizontal="center" vertical="center" wrapText="1"/>
      <protection locked="0"/>
    </xf>
    <xf numFmtId="3" fontId="13" fillId="0" borderId="16" xfId="0" quotePrefix="1" applyNumberFormat="1" applyFont="1" applyFill="1" applyBorder="1" applyAlignment="1" applyProtection="1">
      <alignment horizontal="right" vertical="center"/>
      <protection locked="0"/>
    </xf>
    <xf numFmtId="0" fontId="13" fillId="0" borderId="14"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166" fontId="60" fillId="18" borderId="60" xfId="0" applyNumberFormat="1" applyFont="1" applyFill="1" applyBorder="1" applyAlignment="1" applyProtection="1">
      <alignment horizontal="center" vertical="center" wrapText="1"/>
      <protection hidden="1"/>
    </xf>
    <xf numFmtId="166" fontId="13" fillId="0" borderId="21" xfId="0" applyNumberFormat="1" applyFont="1" applyFill="1" applyBorder="1" applyAlignment="1" applyProtection="1">
      <alignment horizontal="right" vertical="center"/>
      <protection locked="0"/>
    </xf>
    <xf numFmtId="166" fontId="60" fillId="18" borderId="48" xfId="0" applyNumberFormat="1" applyFont="1" applyFill="1" applyBorder="1" applyAlignment="1" applyProtection="1">
      <alignment horizontal="center" vertical="center" wrapText="1"/>
      <protection hidden="1"/>
    </xf>
    <xf numFmtId="166" fontId="60" fillId="18" borderId="16" xfId="0" applyNumberFormat="1" applyFont="1" applyFill="1" applyBorder="1" applyAlignment="1" applyProtection="1">
      <alignment horizontal="center" vertical="center" wrapText="1"/>
      <protection hidden="1"/>
    </xf>
    <xf numFmtId="2" fontId="55" fillId="0" borderId="0" xfId="0" applyNumberFormat="1" applyFont="1" applyFill="1" applyBorder="1" applyAlignment="1" applyProtection="1">
      <alignment vertical="center" wrapText="1"/>
      <protection hidden="1"/>
    </xf>
    <xf numFmtId="0" fontId="13" fillId="21" borderId="75" xfId="0" applyFont="1" applyFill="1" applyBorder="1" applyAlignment="1" applyProtection="1">
      <alignment vertical="center"/>
      <protection hidden="1"/>
    </xf>
    <xf numFmtId="2" fontId="0" fillId="17" borderId="72" xfId="0" applyNumberFormat="1" applyFill="1" applyBorder="1" applyAlignment="1" applyProtection="1">
      <alignment wrapText="1"/>
      <protection hidden="1"/>
    </xf>
    <xf numFmtId="2" fontId="65" fillId="0" borderId="72" xfId="0" applyNumberFormat="1" applyFont="1" applyBorder="1" applyAlignment="1" applyProtection="1">
      <alignment horizontal="center" vertical="top" wrapText="1"/>
      <protection hidden="1"/>
    </xf>
    <xf numFmtId="2" fontId="65" fillId="0" borderId="74" xfId="0" applyNumberFormat="1" applyFont="1" applyBorder="1" applyAlignment="1" applyProtection="1">
      <alignment horizontal="center" vertical="center" wrapText="1"/>
      <protection hidden="1"/>
    </xf>
    <xf numFmtId="2" fontId="70" fillId="18" borderId="75" xfId="0" applyNumberFormat="1" applyFont="1" applyFill="1" applyBorder="1" applyAlignment="1" applyProtection="1">
      <alignment horizontal="center" wrapText="1"/>
      <protection hidden="1"/>
    </xf>
    <xf numFmtId="2" fontId="0" fillId="18" borderId="76" xfId="0" applyNumberFormat="1" applyFill="1" applyBorder="1" applyAlignment="1" applyProtection="1">
      <alignment vertical="top" wrapText="1"/>
      <protection hidden="1"/>
    </xf>
    <xf numFmtId="2" fontId="65" fillId="18" borderId="72" xfId="0" applyNumberFormat="1" applyFont="1" applyFill="1" applyBorder="1" applyAlignment="1" applyProtection="1">
      <alignment horizontal="center" vertical="top" wrapText="1"/>
      <protection hidden="1"/>
    </xf>
    <xf numFmtId="2" fontId="65" fillId="18" borderId="74" xfId="0" applyNumberFormat="1" applyFont="1" applyFill="1" applyBorder="1" applyAlignment="1" applyProtection="1">
      <alignment horizontal="center" vertical="center" wrapText="1"/>
      <protection hidden="1"/>
    </xf>
    <xf numFmtId="0" fontId="46" fillId="21" borderId="76" xfId="0" applyFont="1" applyFill="1" applyBorder="1" applyAlignment="1" applyProtection="1">
      <alignment vertical="top" wrapText="1"/>
      <protection hidden="1"/>
    </xf>
    <xf numFmtId="2" fontId="65" fillId="0" borderId="77" xfId="0" applyNumberFormat="1" applyFont="1" applyBorder="1" applyAlignment="1" applyProtection="1">
      <alignment horizontal="center" vertical="center" wrapText="1"/>
      <protection hidden="1"/>
    </xf>
    <xf numFmtId="2" fontId="70" fillId="18" borderId="78" xfId="0" applyNumberFormat="1" applyFont="1" applyFill="1" applyBorder="1" applyAlignment="1" applyProtection="1">
      <alignment horizontal="center" wrapText="1"/>
      <protection hidden="1"/>
    </xf>
    <xf numFmtId="2" fontId="0" fillId="18" borderId="79" xfId="0" applyNumberFormat="1" applyFill="1" applyBorder="1" applyAlignment="1" applyProtection="1">
      <alignment vertical="top" wrapText="1"/>
      <protection hidden="1"/>
    </xf>
    <xf numFmtId="2" fontId="70" fillId="18" borderId="77" xfId="0" applyNumberFormat="1" applyFont="1" applyFill="1" applyBorder="1" applyAlignment="1" applyProtection="1">
      <alignment horizontal="center" vertical="center" wrapText="1"/>
      <protection hidden="1"/>
    </xf>
    <xf numFmtId="2" fontId="0" fillId="18" borderId="73" xfId="0" applyNumberFormat="1" applyFill="1" applyBorder="1" applyAlignment="1" applyProtection="1">
      <alignment vertical="top" wrapText="1"/>
      <protection hidden="1"/>
    </xf>
    <xf numFmtId="2" fontId="13" fillId="21" borderId="75" xfId="0" applyNumberFormat="1" applyFont="1" applyFill="1" applyBorder="1" applyAlignment="1" applyProtection="1">
      <alignment vertical="top" wrapText="1"/>
      <protection hidden="1"/>
    </xf>
    <xf numFmtId="2" fontId="13" fillId="0" borderId="9" xfId="0" applyNumberFormat="1" applyFont="1" applyBorder="1" applyAlignment="1" applyProtection="1">
      <alignment vertical="top" wrapText="1"/>
      <protection hidden="1"/>
    </xf>
    <xf numFmtId="2" fontId="1" fillId="0" borderId="0" xfId="0" applyNumberFormat="1" applyFont="1" applyAlignment="1" applyProtection="1">
      <alignment wrapText="1"/>
      <protection hidden="1"/>
    </xf>
    <xf numFmtId="2" fontId="67" fillId="0" borderId="0" xfId="0" applyNumberFormat="1" applyFont="1" applyAlignment="1" applyProtection="1">
      <alignment wrapText="1"/>
      <protection hidden="1"/>
    </xf>
    <xf numFmtId="2" fontId="3" fillId="0" borderId="0" xfId="0" applyNumberFormat="1" applyFont="1" applyBorder="1" applyAlignment="1" applyProtection="1">
      <alignment wrapText="1"/>
      <protection hidden="1"/>
    </xf>
    <xf numFmtId="0" fontId="63" fillId="0" borderId="0" xfId="0" applyFont="1" applyBorder="1" applyAlignment="1" applyProtection="1">
      <alignment horizontal="left"/>
      <protection hidden="1"/>
    </xf>
    <xf numFmtId="0" fontId="68"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0" fontId="45" fillId="0" borderId="50" xfId="0" applyFont="1" applyBorder="1" applyAlignment="1" applyProtection="1">
      <alignment horizontal="left" vertical="center" wrapText="1"/>
      <protection hidden="1"/>
    </xf>
    <xf numFmtId="3" fontId="13" fillId="18" borderId="16" xfId="0" applyNumberFormat="1" applyFont="1" applyFill="1" applyBorder="1" applyAlignment="1" applyProtection="1">
      <alignment horizontal="right" vertical="center"/>
      <protection locked="0"/>
    </xf>
    <xf numFmtId="2" fontId="13" fillId="18" borderId="16" xfId="0" applyNumberFormat="1" applyFont="1" applyFill="1" applyBorder="1" applyAlignment="1" applyProtection="1">
      <alignment horizontal="right" vertical="center"/>
      <protection locked="0"/>
    </xf>
    <xf numFmtId="3" fontId="13" fillId="18" borderId="16" xfId="0" applyNumberFormat="1" applyFont="1" applyFill="1" applyBorder="1" applyAlignment="1" applyProtection="1">
      <alignment horizontal="center" vertical="center"/>
      <protection locked="0"/>
    </xf>
    <xf numFmtId="2" fontId="13" fillId="18" borderId="16" xfId="0" applyNumberFormat="1" applyFont="1" applyFill="1" applyBorder="1" applyAlignment="1" applyProtection="1">
      <alignment horizontal="center" vertical="center"/>
      <protection locked="0"/>
    </xf>
    <xf numFmtId="3" fontId="13" fillId="18" borderId="18" xfId="0" applyNumberFormat="1" applyFont="1" applyFill="1" applyBorder="1" applyAlignment="1" applyProtection="1">
      <alignment horizontal="right" vertical="center"/>
      <protection locked="0"/>
    </xf>
    <xf numFmtId="2" fontId="13" fillId="18" borderId="18" xfId="0" applyNumberFormat="1" applyFont="1" applyFill="1" applyBorder="1" applyAlignment="1" applyProtection="1">
      <alignment horizontal="right" vertical="center"/>
      <protection locked="0"/>
    </xf>
    <xf numFmtId="3" fontId="13" fillId="18" borderId="15" xfId="0" applyNumberFormat="1" applyFont="1" applyFill="1" applyBorder="1" applyAlignment="1" applyProtection="1">
      <alignment horizontal="right" vertical="center"/>
      <protection hidden="1"/>
    </xf>
    <xf numFmtId="3" fontId="13" fillId="18" borderId="16" xfId="0" applyNumberFormat="1" applyFont="1" applyFill="1" applyBorder="1" applyAlignment="1" applyProtection="1">
      <alignment horizontal="center" vertical="center"/>
      <protection hidden="1"/>
    </xf>
    <xf numFmtId="0" fontId="0" fillId="0" borderId="0" xfId="0" applyAlignment="1">
      <alignment wrapText="1"/>
    </xf>
    <xf numFmtId="49" fontId="0" fillId="0" borderId="0" xfId="0" applyNumberFormat="1" applyAlignment="1">
      <alignment wrapText="1"/>
    </xf>
    <xf numFmtId="166" fontId="13" fillId="17" borderId="48" xfId="28" applyNumberFormat="1" applyFont="1" applyFill="1" applyBorder="1" applyAlignment="1" applyProtection="1">
      <alignment horizontal="left" vertical="center" wrapText="1"/>
      <protection locked="0"/>
    </xf>
    <xf numFmtId="166" fontId="13" fillId="17" borderId="21" xfId="28" applyNumberFormat="1" applyFont="1" applyFill="1" applyBorder="1" applyAlignment="1" applyProtection="1">
      <alignment horizontal="left" vertical="center" wrapText="1"/>
      <protection locked="0"/>
    </xf>
    <xf numFmtId="166" fontId="13" fillId="17" borderId="18" xfId="28" applyNumberFormat="1" applyFont="1" applyFill="1" applyBorder="1" applyAlignment="1" applyProtection="1">
      <alignment horizontal="left" vertical="center" wrapText="1"/>
      <protection locked="0"/>
    </xf>
    <xf numFmtId="0" fontId="46" fillId="17" borderId="45" xfId="0" applyFont="1" applyFill="1" applyBorder="1" applyAlignment="1" applyProtection="1">
      <alignment horizontal="center" vertical="top" wrapText="1"/>
      <protection hidden="1"/>
    </xf>
    <xf numFmtId="166" fontId="77" fillId="0" borderId="16" xfId="0" applyNumberFormat="1" applyFont="1" applyFill="1" applyBorder="1" applyAlignment="1" applyProtection="1">
      <alignment horizontal="center" vertical="center"/>
      <protection locked="0"/>
    </xf>
    <xf numFmtId="0" fontId="56" fillId="18" borderId="82" xfId="0" applyFont="1" applyFill="1" applyBorder="1" applyAlignment="1">
      <alignment horizontal="center" vertical="top" wrapText="1"/>
    </xf>
    <xf numFmtId="0" fontId="79" fillId="18" borderId="83" xfId="0" applyFont="1" applyFill="1" applyBorder="1" applyAlignment="1">
      <alignment horizontal="center" vertical="center" wrapText="1"/>
    </xf>
    <xf numFmtId="0" fontId="66" fillId="18" borderId="83" xfId="0" applyFont="1" applyFill="1" applyBorder="1" applyAlignment="1">
      <alignment horizontal="center" vertical="center" wrapText="1"/>
    </xf>
    <xf numFmtId="166" fontId="13" fillId="18" borderId="18" xfId="0" applyNumberFormat="1" applyFont="1" applyFill="1" applyBorder="1" applyAlignment="1" applyProtection="1">
      <alignment horizontal="right" vertical="center"/>
      <protection locked="0"/>
    </xf>
    <xf numFmtId="0" fontId="87" fillId="0" borderId="89" xfId="0" applyFont="1" applyBorder="1" applyAlignment="1" applyProtection="1">
      <alignment vertical="center" wrapText="1"/>
      <protection hidden="1"/>
    </xf>
    <xf numFmtId="0" fontId="1" fillId="0" borderId="89" xfId="0" applyFont="1" applyFill="1" applyBorder="1" applyProtection="1">
      <protection hidden="1"/>
    </xf>
    <xf numFmtId="0" fontId="1" fillId="0" borderId="0" xfId="0" applyFont="1" applyProtection="1">
      <protection hidden="1"/>
    </xf>
    <xf numFmtId="0" fontId="85" fillId="0" borderId="89" xfId="0" applyFont="1" applyFill="1" applyBorder="1" applyAlignment="1" applyProtection="1">
      <alignment vertical="top" wrapText="1"/>
      <protection hidden="1"/>
    </xf>
    <xf numFmtId="2" fontId="39" fillId="0" borderId="90"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49" fontId="84" fillId="24" borderId="1" xfId="0" applyNumberFormat="1" applyFont="1" applyFill="1" applyBorder="1" applyAlignment="1" applyProtection="1">
      <alignment horizontal="center" vertical="center" wrapText="1"/>
      <protection hidden="1"/>
    </xf>
    <xf numFmtId="166" fontId="84" fillId="25" borderId="1" xfId="0" applyNumberFormat="1"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2" fontId="39" fillId="0" borderId="89" xfId="0" applyNumberFormat="1" applyFont="1" applyBorder="1" applyAlignment="1" applyProtection="1">
      <alignment horizontal="center" vertical="center" wrapText="1"/>
      <protection hidden="1"/>
    </xf>
    <xf numFmtId="2" fontId="84" fillId="24" borderId="1" xfId="0" applyNumberFormat="1" applyFont="1" applyFill="1" applyBorder="1" applyAlignment="1" applyProtection="1">
      <alignment horizontal="center" vertical="center" wrapText="1"/>
      <protection hidden="1"/>
    </xf>
    <xf numFmtId="2" fontId="39" fillId="23" borderId="1" xfId="0" applyNumberFormat="1" applyFont="1" applyFill="1" applyBorder="1" applyAlignment="1" applyProtection="1">
      <alignment horizontal="center" vertical="top" wrapText="1"/>
      <protection hidden="1"/>
    </xf>
    <xf numFmtId="0" fontId="66" fillId="0" borderId="0" xfId="47" applyFont="1" applyAlignment="1">
      <alignment horizontal="center" vertical="center"/>
    </xf>
    <xf numFmtId="0" fontId="53" fillId="0" borderId="0" xfId="47" applyFont="1" applyAlignment="1">
      <alignment wrapText="1"/>
    </xf>
    <xf numFmtId="0" fontId="53" fillId="0" borderId="0" xfId="47" applyFont="1"/>
    <xf numFmtId="0" fontId="61" fillId="0" borderId="16" xfId="0" applyFont="1" applyBorder="1" applyAlignment="1">
      <alignment vertical="center" wrapText="1"/>
    </xf>
    <xf numFmtId="2" fontId="39" fillId="25" borderId="85" xfId="0" applyNumberFormat="1" applyFont="1" applyFill="1" applyBorder="1" applyAlignment="1" applyProtection="1">
      <alignment horizontal="center" vertical="center" wrapText="1"/>
      <protection locked="0"/>
    </xf>
    <xf numFmtId="2" fontId="39" fillId="25" borderId="1" xfId="0" applyNumberFormat="1" applyFont="1" applyFill="1" applyBorder="1" applyAlignment="1" applyProtection="1">
      <alignment horizontal="center" vertical="top" wrapText="1"/>
      <protection locked="0"/>
    </xf>
    <xf numFmtId="2" fontId="84" fillId="25" borderId="1" xfId="0" applyNumberFormat="1" applyFont="1" applyFill="1" applyBorder="1" applyAlignment="1" applyProtection="1">
      <alignment horizontal="center" vertical="center" wrapText="1"/>
      <protection locked="0"/>
    </xf>
    <xf numFmtId="0" fontId="1" fillId="0" borderId="0" xfId="0" applyFont="1" applyAlignment="1">
      <alignment wrapText="1"/>
    </xf>
    <xf numFmtId="49" fontId="1" fillId="0" borderId="0" xfId="0" applyNumberFormat="1" applyFont="1"/>
    <xf numFmtId="0" fontId="4" fillId="0" borderId="0" xfId="0" applyFont="1" applyAlignment="1" applyProtection="1">
      <alignment horizontal="left"/>
      <protection hidden="1"/>
    </xf>
    <xf numFmtId="0" fontId="88" fillId="26" borderId="0" xfId="0" applyFont="1" applyFill="1" applyBorder="1" applyAlignment="1" applyProtection="1">
      <alignment horizontal="center" vertical="center" wrapText="1"/>
      <protection hidden="1"/>
    </xf>
    <xf numFmtId="0" fontId="91" fillId="26" borderId="0" xfId="0" applyFont="1" applyFill="1" applyBorder="1" applyAlignment="1">
      <alignment horizontal="left" vertical="center" wrapText="1"/>
    </xf>
    <xf numFmtId="0" fontId="0" fillId="0" borderId="0" xfId="0" applyFill="1"/>
    <xf numFmtId="0" fontId="0" fillId="0" borderId="0" xfId="0" applyFill="1" applyBorder="1" applyAlignment="1">
      <alignment horizontal="left" vertical="top"/>
    </xf>
    <xf numFmtId="0" fontId="44" fillId="0" borderId="0" xfId="0" applyFont="1" applyFill="1" applyBorder="1" applyAlignment="1" applyProtection="1">
      <alignment vertical="top" wrapText="1"/>
      <protection hidden="1"/>
    </xf>
    <xf numFmtId="0" fontId="44" fillId="0" borderId="0" xfId="35" applyFont="1" applyFill="1" applyBorder="1" applyAlignment="1" applyProtection="1">
      <alignment vertical="top" wrapText="1"/>
      <protection hidden="1"/>
    </xf>
    <xf numFmtId="0" fontId="1" fillId="0" borderId="0" xfId="35" applyFont="1" applyFill="1" applyBorder="1" applyAlignment="1" applyProtection="1">
      <alignment vertical="top" wrapText="1"/>
      <protection hidden="1"/>
    </xf>
    <xf numFmtId="0" fontId="44"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0" fillId="0" borderId="0" xfId="0" applyFont="1" applyAlignment="1"/>
    <xf numFmtId="0" fontId="1" fillId="0" borderId="0" xfId="0" applyFont="1" applyAlignment="1"/>
    <xf numFmtId="0" fontId="93" fillId="0" borderId="0" xfId="0" applyFont="1" applyAlignment="1">
      <alignment vertical="center"/>
    </xf>
    <xf numFmtId="0" fontId="93" fillId="29" borderId="94" xfId="0" applyFont="1" applyFill="1" applyBorder="1" applyAlignment="1">
      <alignment vertical="center" wrapText="1"/>
    </xf>
    <xf numFmtId="0" fontId="93" fillId="29" borderId="95" xfId="0" applyFont="1" applyFill="1" applyBorder="1" applyAlignment="1">
      <alignment vertical="center" wrapText="1"/>
    </xf>
    <xf numFmtId="0" fontId="93" fillId="0" borderId="95" xfId="0" applyFont="1" applyBorder="1" applyAlignment="1">
      <alignment vertical="center" wrapText="1"/>
    </xf>
    <xf numFmtId="0" fontId="1" fillId="0" borderId="0" xfId="0" quotePrefix="1" applyFont="1"/>
    <xf numFmtId="0" fontId="1" fillId="30" borderId="0" xfId="0" quotePrefix="1" applyFont="1" applyFill="1"/>
    <xf numFmtId="0" fontId="1" fillId="30" borderId="0" xfId="0" applyFont="1" applyFill="1"/>
    <xf numFmtId="0" fontId="1" fillId="30" borderId="0" xfId="0" applyFont="1" applyFill="1" applyAlignment="1"/>
    <xf numFmtId="0" fontId="93" fillId="31" borderId="97" xfId="0" applyFont="1" applyFill="1" applyBorder="1" applyAlignment="1">
      <alignment vertical="center" wrapText="1"/>
    </xf>
    <xf numFmtId="0" fontId="93" fillId="32" borderId="97" xfId="0" applyFont="1" applyFill="1" applyBorder="1" applyAlignment="1">
      <alignment vertical="center" wrapText="1"/>
    </xf>
    <xf numFmtId="0" fontId="93" fillId="31" borderId="96" xfId="0" applyFont="1" applyFill="1" applyBorder="1" applyAlignment="1">
      <alignment horizontal="center" wrapText="1"/>
    </xf>
    <xf numFmtId="0" fontId="93" fillId="32" borderId="96" xfId="0" applyFont="1" applyFill="1" applyBorder="1" applyAlignment="1">
      <alignment horizontal="center" wrapText="1"/>
    </xf>
    <xf numFmtId="0" fontId="93" fillId="31" borderId="97" xfId="0" applyFont="1" applyFill="1" applyBorder="1" applyAlignment="1">
      <alignment horizontal="center" wrapText="1"/>
    </xf>
    <xf numFmtId="0" fontId="93" fillId="32" borderId="97" xfId="0" applyFont="1" applyFill="1" applyBorder="1" applyAlignment="1">
      <alignment horizontal="center" wrapText="1"/>
    </xf>
    <xf numFmtId="166" fontId="93" fillId="31" borderId="97" xfId="0" applyNumberFormat="1" applyFont="1" applyFill="1" applyBorder="1" applyAlignment="1">
      <alignment vertical="center" wrapText="1"/>
    </xf>
    <xf numFmtId="166" fontId="93" fillId="31" borderId="97" xfId="0" applyNumberFormat="1" applyFont="1" applyFill="1" applyBorder="1" applyAlignment="1">
      <alignment horizontal="right" vertical="center" wrapText="1"/>
    </xf>
    <xf numFmtId="6" fontId="93" fillId="32" borderId="97" xfId="0" applyNumberFormat="1" applyFont="1" applyFill="1" applyBorder="1" applyAlignment="1">
      <alignment horizontal="right" vertical="center" wrapText="1"/>
    </xf>
    <xf numFmtId="166" fontId="93" fillId="32" borderId="97" xfId="0" applyNumberFormat="1" applyFont="1" applyFill="1" applyBorder="1" applyAlignment="1">
      <alignment horizontal="right" vertical="center" wrapText="1"/>
    </xf>
    <xf numFmtId="0" fontId="94" fillId="0" borderId="89" xfId="0" applyFont="1" applyBorder="1" applyAlignment="1" applyProtection="1">
      <alignment vertical="center" wrapText="1"/>
      <protection hidden="1"/>
    </xf>
    <xf numFmtId="0" fontId="2" fillId="0" borderId="0" xfId="0" applyFont="1" applyAlignment="1" applyProtection="1">
      <alignment vertical="center" wrapText="1"/>
      <protection hidden="1"/>
    </xf>
    <xf numFmtId="166" fontId="84" fillId="24" borderId="1" xfId="0" applyNumberFormat="1" applyFont="1" applyFill="1" applyBorder="1" applyAlignment="1" applyProtection="1">
      <alignment horizontal="center" vertical="center" wrapText="1"/>
      <protection hidden="1"/>
    </xf>
    <xf numFmtId="2" fontId="84" fillId="24" borderId="1" xfId="0" applyNumberFormat="1" applyFont="1" applyFill="1" applyBorder="1" applyAlignment="1" applyProtection="1">
      <alignment horizontal="left" vertical="center" wrapText="1"/>
      <protection hidden="1"/>
    </xf>
    <xf numFmtId="2" fontId="39" fillId="24" borderId="85" xfId="0" applyNumberFormat="1" applyFont="1" applyFill="1" applyBorder="1" applyAlignment="1" applyProtection="1">
      <alignment horizontal="left" vertical="center" wrapText="1"/>
      <protection hidden="1"/>
    </xf>
    <xf numFmtId="49" fontId="39" fillId="24" borderId="85" xfId="0" applyNumberFormat="1" applyFont="1" applyFill="1" applyBorder="1" applyAlignment="1" applyProtection="1">
      <alignment horizontal="center" vertical="center" wrapText="1"/>
      <protection hidden="1"/>
    </xf>
    <xf numFmtId="2" fontId="39" fillId="24" borderId="85" xfId="0" applyNumberFormat="1" applyFont="1" applyFill="1" applyBorder="1" applyAlignment="1" applyProtection="1">
      <alignment horizontal="center" vertical="center" wrapText="1"/>
      <protection hidden="1"/>
    </xf>
    <xf numFmtId="2" fontId="84" fillId="24" borderId="85" xfId="0" applyNumberFormat="1" applyFont="1" applyFill="1" applyBorder="1" applyAlignment="1" applyProtection="1">
      <alignment horizontal="center" vertical="center" wrapText="1"/>
      <protection locked="0" hidden="1"/>
    </xf>
    <xf numFmtId="166" fontId="39" fillId="24" borderId="85" xfId="0" applyNumberFormat="1" applyFont="1" applyFill="1" applyBorder="1" applyAlignment="1" applyProtection="1">
      <alignment horizontal="center" vertical="center" wrapText="1"/>
      <protection hidden="1"/>
    </xf>
    <xf numFmtId="166" fontId="84" fillId="24" borderId="98" xfId="0" applyNumberFormat="1" applyFont="1" applyFill="1" applyBorder="1" applyAlignment="1" applyProtection="1">
      <alignment horizontal="center" vertical="center" wrapText="1"/>
      <protection hidden="1"/>
    </xf>
    <xf numFmtId="166" fontId="39" fillId="24" borderId="99" xfId="0" applyNumberFormat="1" applyFont="1" applyFill="1" applyBorder="1" applyAlignment="1" applyProtection="1">
      <alignment horizontal="center" vertical="center" wrapText="1"/>
      <protection hidden="1"/>
    </xf>
    <xf numFmtId="0" fontId="3" fillId="0" borderId="0" xfId="0" applyFont="1" applyProtection="1">
      <protection locked="0"/>
    </xf>
    <xf numFmtId="0" fontId="4" fillId="0" borderId="0" xfId="0" applyFont="1" applyProtection="1">
      <protection locked="0"/>
    </xf>
    <xf numFmtId="0" fontId="0" fillId="0" borderId="0" xfId="0" applyProtection="1">
      <protection locked="0"/>
    </xf>
    <xf numFmtId="0" fontId="2" fillId="0" borderId="39" xfId="0" applyFont="1" applyBorder="1" applyProtection="1">
      <protection locked="0"/>
    </xf>
    <xf numFmtId="0" fontId="5" fillId="0" borderId="9" xfId="0" applyFont="1" applyBorder="1" applyProtection="1">
      <protection locked="0"/>
    </xf>
    <xf numFmtId="0" fontId="3" fillId="0" borderId="9" xfId="0" applyFont="1" applyBorder="1" applyAlignment="1" applyProtection="1">
      <alignment horizontal="left"/>
      <protection locked="0"/>
    </xf>
    <xf numFmtId="0" fontId="4" fillId="0" borderId="28" xfId="0" applyFont="1" applyBorder="1" applyProtection="1">
      <protection locked="0"/>
    </xf>
    <xf numFmtId="0" fontId="3" fillId="0" borderId="40" xfId="0" applyFont="1" applyBorder="1" applyProtection="1">
      <protection locked="0"/>
    </xf>
    <xf numFmtId="0" fontId="5" fillId="0" borderId="33" xfId="0" applyFont="1" applyBorder="1" applyProtection="1">
      <protection locked="0"/>
    </xf>
    <xf numFmtId="0" fontId="3" fillId="0" borderId="0" xfId="0" applyFont="1" applyBorder="1" applyProtection="1">
      <protection locked="0"/>
    </xf>
    <xf numFmtId="0" fontId="7" fillId="0" borderId="0" xfId="0" applyFont="1" applyBorder="1" applyProtection="1">
      <protection locked="0"/>
    </xf>
    <xf numFmtId="0" fontId="6" fillId="0" borderId="0" xfId="0" applyFont="1" applyBorder="1" applyProtection="1">
      <protection locked="0"/>
    </xf>
    <xf numFmtId="0" fontId="5" fillId="0" borderId="0" xfId="0" applyFont="1" applyBorder="1" applyProtection="1">
      <protection locked="0"/>
    </xf>
    <xf numFmtId="0" fontId="3" fillId="0" borderId="41" xfId="0" applyFont="1" applyBorder="1" applyProtection="1">
      <protection locked="0"/>
    </xf>
    <xf numFmtId="0" fontId="16" fillId="0" borderId="0" xfId="0" applyFont="1" applyBorder="1" applyAlignment="1" applyProtection="1">
      <alignment horizontal="left"/>
      <protection locked="0"/>
    </xf>
    <xf numFmtId="0" fontId="16" fillId="0" borderId="41" xfId="0" applyFont="1" applyBorder="1" applyAlignment="1" applyProtection="1">
      <alignment horizontal="left"/>
      <protection locked="0"/>
    </xf>
    <xf numFmtId="0" fontId="5" fillId="0" borderId="30" xfId="0" applyFont="1" applyBorder="1" applyProtection="1">
      <protection locked="0"/>
    </xf>
    <xf numFmtId="0" fontId="3" fillId="0" borderId="31" xfId="0" applyFont="1" applyBorder="1" applyProtection="1">
      <protection locked="0"/>
    </xf>
    <xf numFmtId="165" fontId="3" fillId="0" borderId="31" xfId="0" applyNumberFormat="1" applyFont="1" applyBorder="1" applyProtection="1">
      <protection locked="0"/>
    </xf>
    <xf numFmtId="0" fontId="7" fillId="0" borderId="31" xfId="0" applyFont="1" applyBorder="1" applyProtection="1">
      <protection locked="0"/>
    </xf>
    <xf numFmtId="0" fontId="5" fillId="0" borderId="31" xfId="0" applyFont="1" applyBorder="1" applyProtection="1">
      <protection locked="0"/>
    </xf>
    <xf numFmtId="0" fontId="3" fillId="0" borderId="34" xfId="0" applyFont="1" applyBorder="1" applyProtection="1">
      <protection locked="0"/>
    </xf>
    <xf numFmtId="0" fontId="8" fillId="0" borderId="0" xfId="0" applyFont="1" applyProtection="1">
      <protection locked="0"/>
    </xf>
    <xf numFmtId="0" fontId="9" fillId="0" borderId="0" xfId="0" applyFont="1" applyProtection="1">
      <protection locked="0"/>
    </xf>
    <xf numFmtId="0" fontId="1" fillId="0" borderId="0" xfId="0" applyFont="1" applyProtection="1">
      <protection locked="0"/>
    </xf>
    <xf numFmtId="0" fontId="2" fillId="0" borderId="37" xfId="0" applyFont="1" applyBorder="1" applyAlignment="1" applyProtection="1">
      <alignment horizontal="left"/>
      <protection locked="0"/>
    </xf>
    <xf numFmtId="0" fontId="2" fillId="0" borderId="38" xfId="0" applyFont="1" applyBorder="1" applyAlignment="1" applyProtection="1">
      <alignment horizontal="left"/>
      <protection locked="0"/>
    </xf>
    <xf numFmtId="0" fontId="0" fillId="26" borderId="0" xfId="0" applyFill="1" applyProtection="1">
      <protection locked="0"/>
    </xf>
    <xf numFmtId="0" fontId="1" fillId="26" borderId="0" xfId="0" applyFont="1" applyFill="1" applyProtection="1">
      <protection locked="0"/>
    </xf>
    <xf numFmtId="0" fontId="10" fillId="26" borderId="0" xfId="0" applyFont="1" applyFill="1" applyBorder="1" applyAlignment="1" applyProtection="1">
      <alignment horizontal="center" wrapText="1"/>
      <protection locked="0"/>
    </xf>
    <xf numFmtId="0" fontId="2" fillId="26" borderId="39" xfId="0" applyFont="1" applyFill="1" applyBorder="1" applyProtection="1">
      <protection locked="0"/>
    </xf>
    <xf numFmtId="0" fontId="0" fillId="26" borderId="9" xfId="0" applyFill="1" applyBorder="1" applyProtection="1">
      <protection locked="0"/>
    </xf>
    <xf numFmtId="0" fontId="2" fillId="26" borderId="93" xfId="0" applyFont="1" applyFill="1" applyBorder="1" applyProtection="1">
      <protection locked="0"/>
    </xf>
    <xf numFmtId="0" fontId="2" fillId="26" borderId="67" xfId="0" applyFont="1" applyFill="1" applyBorder="1" applyProtection="1">
      <protection locked="0"/>
    </xf>
    <xf numFmtId="0" fontId="0" fillId="26" borderId="13" xfId="0" applyFill="1" applyBorder="1" applyProtection="1">
      <protection locked="0"/>
    </xf>
    <xf numFmtId="0" fontId="6" fillId="26" borderId="13" xfId="0" applyFont="1" applyFill="1" applyBorder="1" applyAlignment="1" applyProtection="1">
      <alignment horizontal="center"/>
      <protection locked="0"/>
    </xf>
    <xf numFmtId="0" fontId="2" fillId="26" borderId="12" xfId="0" applyFont="1" applyFill="1" applyBorder="1" applyProtection="1">
      <protection locked="0"/>
    </xf>
    <xf numFmtId="0" fontId="0" fillId="26" borderId="32" xfId="0" applyFill="1" applyBorder="1" applyProtection="1">
      <protection locked="0"/>
    </xf>
    <xf numFmtId="0" fontId="2" fillId="26" borderId="53" xfId="0" applyFont="1" applyFill="1" applyBorder="1" applyProtection="1">
      <protection locked="0"/>
    </xf>
    <xf numFmtId="0" fontId="0" fillId="26" borderId="10" xfId="0" applyFill="1" applyBorder="1" applyProtection="1">
      <protection locked="0"/>
    </xf>
    <xf numFmtId="0" fontId="2" fillId="0" borderId="22" xfId="0" applyFont="1" applyBorder="1" applyProtection="1">
      <protection locked="0"/>
    </xf>
    <xf numFmtId="0" fontId="0" fillId="0" borderId="10" xfId="0" applyBorder="1" applyProtection="1">
      <protection locked="0"/>
    </xf>
    <xf numFmtId="0" fontId="2" fillId="26" borderId="30" xfId="0" applyFont="1" applyFill="1" applyBorder="1" applyProtection="1">
      <protection locked="0"/>
    </xf>
    <xf numFmtId="0" fontId="0" fillId="26" borderId="31" xfId="0" applyFill="1" applyBorder="1" applyProtection="1">
      <protection locked="0"/>
    </xf>
    <xf numFmtId="0" fontId="2" fillId="26" borderId="35" xfId="0" applyFont="1" applyFill="1" applyBorder="1" applyProtection="1">
      <protection locked="0"/>
    </xf>
    <xf numFmtId="0" fontId="2" fillId="26" borderId="0" xfId="0" applyFont="1" applyFill="1" applyBorder="1" applyAlignment="1" applyProtection="1">
      <alignment horizontal="center"/>
      <protection locked="0"/>
    </xf>
    <xf numFmtId="0" fontId="0" fillId="26" borderId="0" xfId="0" applyFill="1" applyBorder="1" applyProtection="1">
      <protection locked="0"/>
    </xf>
    <xf numFmtId="0" fontId="0" fillId="26" borderId="0" xfId="0" applyFill="1" applyBorder="1" applyAlignment="1" applyProtection="1">
      <protection locked="0"/>
    </xf>
    <xf numFmtId="166" fontId="84" fillId="25" borderId="84" xfId="0" applyNumberFormat="1" applyFont="1" applyFill="1" applyBorder="1" applyAlignment="1" applyProtection="1">
      <alignment horizontal="center" vertical="center" wrapText="1"/>
      <protection hidden="1"/>
    </xf>
    <xf numFmtId="2" fontId="84" fillId="24" borderId="1" xfId="0" applyNumberFormat="1" applyFont="1" applyFill="1" applyBorder="1" applyAlignment="1" applyProtection="1">
      <alignment horizontal="center" vertical="center" wrapText="1"/>
      <protection locked="0" hidden="1"/>
    </xf>
    <xf numFmtId="2" fontId="84" fillId="24" borderId="98" xfId="0" applyNumberFormat="1" applyFont="1" applyFill="1" applyBorder="1" applyAlignment="1" applyProtection="1">
      <alignment horizontal="center" vertical="center" wrapText="1"/>
      <protection locked="0" hidden="1"/>
    </xf>
    <xf numFmtId="0" fontId="61" fillId="0" borderId="16" xfId="0" applyFont="1" applyBorder="1" applyAlignment="1">
      <alignment horizontal="left" vertical="center" wrapText="1"/>
    </xf>
    <xf numFmtId="0" fontId="61" fillId="0" borderId="86" xfId="0" applyFont="1" applyBorder="1" applyAlignment="1">
      <alignment vertical="center" wrapText="1"/>
    </xf>
    <xf numFmtId="0" fontId="61" fillId="0" borderId="83" xfId="0" applyFont="1" applyBorder="1" applyAlignment="1">
      <alignment vertical="center" wrapText="1"/>
    </xf>
    <xf numFmtId="0" fontId="64" fillId="0" borderId="102" xfId="0" applyFont="1" applyBorder="1" applyAlignment="1">
      <alignment vertical="center"/>
    </xf>
    <xf numFmtId="0" fontId="4" fillId="0" borderId="103" xfId="47" applyFont="1" applyBorder="1" applyAlignment="1">
      <alignment vertical="center" wrapText="1"/>
    </xf>
    <xf numFmtId="0" fontId="95" fillId="0" borderId="104" xfId="0" applyFont="1" applyBorder="1" applyAlignment="1"/>
    <xf numFmtId="0" fontId="53" fillId="0" borderId="105" xfId="47" applyFont="1" applyBorder="1" applyAlignment="1">
      <alignment wrapText="1"/>
    </xf>
    <xf numFmtId="0" fontId="64" fillId="0" borderId="104" xfId="0" applyFont="1" applyBorder="1" applyAlignment="1"/>
    <xf numFmtId="0" fontId="95" fillId="0" borderId="106" xfId="0" applyFont="1" applyBorder="1" applyAlignment="1"/>
    <xf numFmtId="0" fontId="53" fillId="0" borderId="107" xfId="47" applyFont="1" applyBorder="1" applyAlignment="1">
      <alignment wrapText="1"/>
    </xf>
    <xf numFmtId="0" fontId="95" fillId="0" borderId="108" xfId="0" applyFont="1" applyBorder="1" applyAlignment="1"/>
    <xf numFmtId="0" fontId="53" fillId="0" borderId="109" xfId="47" applyFont="1" applyBorder="1" applyAlignment="1">
      <alignment wrapText="1"/>
    </xf>
    <xf numFmtId="0" fontId="64" fillId="0" borderId="110" xfId="0" applyFont="1" applyBorder="1" applyAlignment="1"/>
    <xf numFmtId="0" fontId="64" fillId="0" borderId="108" xfId="0" applyFont="1" applyBorder="1" applyAlignment="1"/>
    <xf numFmtId="0" fontId="64" fillId="0" borderId="108" xfId="0" applyFont="1" applyFill="1" applyBorder="1" applyAlignment="1"/>
    <xf numFmtId="0" fontId="64" fillId="0" borderId="104" xfId="0" applyFont="1" applyFill="1" applyBorder="1" applyAlignment="1"/>
    <xf numFmtId="172" fontId="64" fillId="0" borderId="104" xfId="0" applyNumberFormat="1" applyFont="1" applyFill="1" applyBorder="1" applyAlignment="1"/>
    <xf numFmtId="172" fontId="97" fillId="0" borderId="106" xfId="0" applyNumberFormat="1" applyFont="1" applyFill="1" applyBorder="1" applyAlignment="1"/>
    <xf numFmtId="0" fontId="95" fillId="0" borderId="112" xfId="0" applyFont="1" applyFill="1" applyBorder="1" applyAlignment="1">
      <alignment vertical="center" wrapText="1"/>
    </xf>
    <xf numFmtId="0" fontId="64" fillId="0" borderId="101" xfId="0" applyFont="1" applyFill="1" applyBorder="1" applyAlignment="1">
      <alignment wrapText="1"/>
    </xf>
    <xf numFmtId="0" fontId="96" fillId="0" borderId="101" xfId="0" applyFont="1" applyFill="1" applyBorder="1" applyAlignment="1">
      <alignment wrapText="1"/>
    </xf>
    <xf numFmtId="0" fontId="96" fillId="0" borderId="110" xfId="0" applyFont="1" applyFill="1" applyBorder="1" applyAlignment="1">
      <alignment wrapText="1"/>
    </xf>
    <xf numFmtId="0" fontId="96" fillId="0" borderId="111" xfId="0" applyFont="1" applyFill="1" applyBorder="1" applyAlignment="1">
      <alignment wrapText="1"/>
    </xf>
    <xf numFmtId="0" fontId="95" fillId="0" borderId="101" xfId="0" applyFont="1" applyFill="1" applyBorder="1" applyAlignment="1">
      <alignment horizontal="center" vertical="center" wrapText="1"/>
    </xf>
    <xf numFmtId="0" fontId="64" fillId="0" borderId="106" xfId="0" applyFont="1" applyBorder="1" applyAlignment="1"/>
    <xf numFmtId="0" fontId="95" fillId="0" borderId="102" xfId="0" applyFont="1" applyBorder="1" applyAlignment="1"/>
    <xf numFmtId="0" fontId="96" fillId="0" borderId="112" xfId="0" applyFont="1" applyFill="1" applyBorder="1" applyAlignment="1">
      <alignment wrapText="1"/>
    </xf>
    <xf numFmtId="0" fontId="53" fillId="0" borderId="103" xfId="47" applyFont="1" applyBorder="1" applyAlignment="1">
      <alignment wrapText="1"/>
    </xf>
    <xf numFmtId="0" fontId="64" fillId="0" borderId="112" xfId="0" applyFont="1" applyBorder="1" applyAlignment="1"/>
    <xf numFmtId="172" fontId="64" fillId="0" borderId="111" xfId="0" applyNumberFormat="1" applyFont="1" applyBorder="1" applyAlignment="1"/>
    <xf numFmtId="0" fontId="64" fillId="0" borderId="102" xfId="0" applyFont="1" applyFill="1" applyBorder="1" applyAlignment="1"/>
    <xf numFmtId="0" fontId="64" fillId="0" borderId="106" xfId="0" applyFont="1" applyFill="1" applyBorder="1" applyAlignment="1"/>
    <xf numFmtId="172" fontId="64" fillId="0" borderId="102" xfId="0" applyNumberFormat="1" applyFont="1" applyFill="1" applyBorder="1" applyAlignment="1"/>
    <xf numFmtId="0" fontId="64" fillId="0" borderId="111" xfId="0" applyFont="1" applyBorder="1" applyAlignment="1"/>
    <xf numFmtId="0" fontId="93" fillId="31" borderId="94" xfId="0" applyFont="1" applyFill="1" applyBorder="1" applyAlignment="1">
      <alignment horizontal="center" wrapText="1"/>
    </xf>
    <xf numFmtId="0" fontId="93" fillId="31" borderId="95" xfId="0" applyFont="1" applyFill="1" applyBorder="1" applyAlignment="1">
      <alignment horizontal="center" wrapText="1"/>
    </xf>
    <xf numFmtId="0" fontId="100" fillId="0" borderId="0" xfId="0" applyFont="1"/>
    <xf numFmtId="0" fontId="93" fillId="31" borderId="97" xfId="0" applyFont="1" applyFill="1" applyBorder="1" applyAlignment="1">
      <alignment horizontal="right" vertical="center" wrapText="1"/>
    </xf>
    <xf numFmtId="3" fontId="93" fillId="31" borderId="97" xfId="0" applyNumberFormat="1" applyFont="1" applyFill="1" applyBorder="1" applyAlignment="1">
      <alignment vertical="center" wrapText="1"/>
    </xf>
    <xf numFmtId="44" fontId="93" fillId="32" borderId="97" xfId="28" applyFont="1" applyFill="1" applyBorder="1" applyAlignment="1">
      <alignment horizontal="right" vertical="center" wrapText="1"/>
    </xf>
    <xf numFmtId="166" fontId="84" fillId="25" borderId="91" xfId="0" applyNumberFormat="1" applyFont="1" applyFill="1" applyBorder="1" applyAlignment="1" applyProtection="1">
      <alignment horizontal="center" vertical="center" wrapText="1"/>
      <protection hidden="1"/>
    </xf>
    <xf numFmtId="166" fontId="84" fillId="25" borderId="16" xfId="0" applyNumberFormat="1" applyFont="1" applyFill="1" applyBorder="1" applyAlignment="1" applyProtection="1">
      <alignment horizontal="center" vertical="center" wrapText="1"/>
      <protection hidden="1"/>
    </xf>
    <xf numFmtId="166" fontId="84" fillId="25" borderId="36" xfId="0" applyNumberFormat="1" applyFont="1" applyFill="1" applyBorder="1" applyAlignment="1" applyProtection="1">
      <alignment horizontal="center" vertical="center" wrapText="1"/>
      <protection hidden="1"/>
    </xf>
    <xf numFmtId="0" fontId="88" fillId="26" borderId="0" xfId="0" applyFont="1" applyFill="1" applyBorder="1" applyAlignment="1" applyProtection="1">
      <alignment horizontal="center" vertical="center" wrapText="1"/>
      <protection hidden="1"/>
    </xf>
    <xf numFmtId="0" fontId="91" fillId="26" borderId="0" xfId="0" applyFont="1" applyFill="1" applyBorder="1" applyAlignment="1">
      <alignment horizontal="left" vertical="center" wrapText="1"/>
    </xf>
    <xf numFmtId="0" fontId="66" fillId="0" borderId="0" xfId="0" applyFont="1" applyFill="1" applyBorder="1" applyAlignment="1" applyProtection="1">
      <alignment horizontal="left" vertical="top" wrapText="1"/>
      <protection hidden="1"/>
    </xf>
    <xf numFmtId="0" fontId="90" fillId="0" borderId="0" xfId="0" applyFont="1" applyFill="1" applyBorder="1" applyAlignment="1" applyProtection="1">
      <alignment horizontal="left" vertical="top" wrapText="1"/>
      <protection hidden="1"/>
    </xf>
    <xf numFmtId="0" fontId="2" fillId="26" borderId="0" xfId="0" applyFont="1" applyFill="1" applyBorder="1" applyAlignment="1" applyProtection="1">
      <alignment horizontal="center"/>
      <protection locked="0"/>
    </xf>
    <xf numFmtId="0" fontId="2" fillId="0" borderId="37" xfId="0" applyFont="1" applyBorder="1" applyAlignment="1" applyProtection="1">
      <alignment horizontal="left" wrapText="1"/>
      <protection locked="0"/>
    </xf>
    <xf numFmtId="0" fontId="10" fillId="0" borderId="38" xfId="0" applyFont="1" applyBorder="1" applyAlignment="1" applyProtection="1">
      <alignment horizontal="left" wrapText="1"/>
      <protection locked="0"/>
    </xf>
    <xf numFmtId="0" fontId="10" fillId="0" borderId="31" xfId="0" applyFont="1" applyBorder="1" applyAlignment="1" applyProtection="1">
      <alignment horizontal="left" wrapText="1"/>
      <protection locked="0"/>
    </xf>
    <xf numFmtId="0" fontId="10" fillId="0" borderId="34" xfId="0" applyFont="1" applyBorder="1" applyAlignment="1" applyProtection="1">
      <alignment horizontal="left" wrapText="1"/>
      <protection locked="0"/>
    </xf>
    <xf numFmtId="0" fontId="90" fillId="26" borderId="0" xfId="0" applyFont="1" applyFill="1" applyBorder="1" applyAlignment="1" applyProtection="1">
      <alignment horizontal="center"/>
      <protection locked="0"/>
    </xf>
    <xf numFmtId="0" fontId="2" fillId="0" borderId="39"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40" xfId="0" applyFont="1" applyBorder="1" applyAlignment="1" applyProtection="1">
      <alignment horizontal="center"/>
      <protection locked="0"/>
    </xf>
    <xf numFmtId="0" fontId="6" fillId="26" borderId="9" xfId="0" applyFont="1" applyFill="1" applyBorder="1" applyAlignment="1" applyProtection="1">
      <alignment horizontal="center"/>
      <protection locked="0"/>
    </xf>
    <xf numFmtId="0" fontId="6" fillId="26" borderId="65" xfId="0" applyFont="1" applyFill="1" applyBorder="1" applyAlignment="1" applyProtection="1">
      <alignment horizontal="center"/>
      <protection locked="0"/>
    </xf>
    <xf numFmtId="0" fontId="6" fillId="27" borderId="9" xfId="0" applyFont="1" applyFill="1" applyBorder="1" applyAlignment="1" applyProtection="1">
      <alignment horizontal="center"/>
      <protection locked="0"/>
    </xf>
    <xf numFmtId="0" fontId="6" fillId="27" borderId="40" xfId="0" applyFont="1" applyFill="1" applyBorder="1" applyAlignment="1" applyProtection="1">
      <alignment horizontal="center"/>
      <protection locked="0"/>
    </xf>
    <xf numFmtId="0" fontId="6" fillId="28" borderId="9" xfId="0" applyFont="1" applyFill="1" applyBorder="1" applyAlignment="1" applyProtection="1">
      <alignment horizontal="center"/>
      <protection locked="0"/>
    </xf>
    <xf numFmtId="0" fontId="6" fillId="28" borderId="65" xfId="0" applyFont="1" applyFill="1" applyBorder="1" applyAlignment="1" applyProtection="1">
      <alignment horizontal="center"/>
      <protection locked="0"/>
    </xf>
    <xf numFmtId="14" fontId="6" fillId="27" borderId="10" xfId="0" applyNumberFormat="1" applyFont="1" applyFill="1" applyBorder="1" applyAlignment="1" applyProtection="1">
      <alignment horizontal="center"/>
      <protection locked="0"/>
    </xf>
    <xf numFmtId="0" fontId="6" fillId="27" borderId="80" xfId="0" applyFont="1" applyFill="1" applyBorder="1" applyAlignment="1" applyProtection="1">
      <alignment horizontal="center"/>
      <protection locked="0"/>
    </xf>
    <xf numFmtId="171" fontId="0" fillId="26" borderId="31" xfId="0" applyNumberFormat="1" applyFill="1" applyBorder="1" applyAlignment="1" applyProtection="1">
      <protection locked="0"/>
    </xf>
    <xf numFmtId="0" fontId="0" fillId="26" borderId="34" xfId="0" applyFill="1" applyBorder="1" applyAlignment="1" applyProtection="1">
      <protection locked="0"/>
    </xf>
    <xf numFmtId="0" fontId="16" fillId="0" borderId="0" xfId="0" applyFont="1" applyAlignment="1" applyProtection="1">
      <alignment horizontal="center"/>
      <protection locked="0"/>
    </xf>
    <xf numFmtId="0" fontId="4" fillId="0" borderId="0" xfId="0" applyFont="1" applyAlignment="1" applyProtection="1">
      <alignment horizontal="center"/>
      <protection locked="0"/>
    </xf>
    <xf numFmtId="0" fontId="1" fillId="19" borderId="13" xfId="0" applyFont="1" applyFill="1" applyBorder="1" applyAlignment="1" applyProtection="1">
      <alignment horizontal="left"/>
      <protection locked="0"/>
    </xf>
    <xf numFmtId="0" fontId="3" fillId="19" borderId="13" xfId="0" applyFont="1" applyFill="1" applyBorder="1" applyAlignment="1" applyProtection="1">
      <alignment horizontal="left"/>
      <protection locked="0"/>
    </xf>
    <xf numFmtId="0" fontId="5" fillId="0" borderId="9" xfId="0" applyFont="1" applyBorder="1" applyAlignment="1" applyProtection="1">
      <alignment horizontal="center"/>
      <protection locked="0"/>
    </xf>
    <xf numFmtId="0" fontId="72" fillId="0" borderId="0" xfId="0" applyFont="1" applyBorder="1" applyAlignment="1" applyProtection="1">
      <protection locked="0"/>
    </xf>
    <xf numFmtId="0" fontId="72" fillId="0" borderId="0" xfId="0" applyFont="1" applyAlignment="1" applyProtection="1">
      <protection locked="0"/>
    </xf>
    <xf numFmtId="0" fontId="18" fillId="19" borderId="13" xfId="35" applyFont="1" applyFill="1" applyBorder="1" applyAlignment="1" applyProtection="1">
      <protection locked="0"/>
    </xf>
    <xf numFmtId="0" fontId="73" fillId="0" borderId="13" xfId="0" applyFont="1" applyBorder="1" applyAlignment="1" applyProtection="1">
      <protection locked="0"/>
    </xf>
    <xf numFmtId="0" fontId="73" fillId="0" borderId="32" xfId="0" applyFont="1" applyBorder="1" applyAlignment="1" applyProtection="1">
      <protection locked="0"/>
    </xf>
    <xf numFmtId="0" fontId="16" fillId="0" borderId="0" xfId="0" applyFont="1" applyBorder="1" applyAlignment="1" applyProtection="1">
      <alignment horizontal="left"/>
      <protection locked="0"/>
    </xf>
    <xf numFmtId="0" fontId="2" fillId="0" borderId="15"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0" borderId="37"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40" xfId="0" applyFont="1" applyBorder="1" applyAlignment="1" applyProtection="1">
      <alignment horizontal="left"/>
      <protection locked="0"/>
    </xf>
    <xf numFmtId="165" fontId="1" fillId="19" borderId="13" xfId="0" applyNumberFormat="1" applyFont="1" applyFill="1" applyBorder="1" applyAlignment="1" applyProtection="1">
      <alignment horizontal="left"/>
      <protection locked="0"/>
    </xf>
    <xf numFmtId="165" fontId="3" fillId="19" borderId="13" xfId="0" applyNumberFormat="1" applyFont="1" applyFill="1" applyBorder="1" applyAlignment="1" applyProtection="1">
      <alignment horizontal="left"/>
      <protection locked="0"/>
    </xf>
    <xf numFmtId="0" fontId="16" fillId="0" borderId="0" xfId="0" applyFont="1" applyBorder="1" applyAlignment="1" applyProtection="1">
      <alignment horizontal="center"/>
      <protection locked="0"/>
    </xf>
    <xf numFmtId="0" fontId="2" fillId="0" borderId="63"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4" xfId="0" applyFont="1" applyBorder="1" applyAlignment="1" applyProtection="1">
      <alignment horizontal="center" vertical="center"/>
      <protection locked="0"/>
    </xf>
    <xf numFmtId="0" fontId="2" fillId="0" borderId="68" xfId="0" applyFont="1" applyBorder="1" applyAlignment="1" applyProtection="1">
      <alignment horizontal="center"/>
      <protection locked="0"/>
    </xf>
    <xf numFmtId="0" fontId="2" fillId="0" borderId="22"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2" fillId="18" borderId="15" xfId="0" applyFont="1" applyFill="1" applyBorder="1" applyAlignment="1" applyProtection="1">
      <alignment horizontal="left" vertical="top" wrapText="1"/>
      <protection locked="0"/>
    </xf>
    <xf numFmtId="0" fontId="2" fillId="18" borderId="23" xfId="0" applyFont="1" applyFill="1" applyBorder="1" applyAlignment="1" applyProtection="1">
      <alignment horizontal="left" vertical="top" wrapText="1"/>
      <protection locked="0"/>
    </xf>
    <xf numFmtId="0" fontId="2" fillId="18" borderId="24" xfId="0" applyFont="1" applyFill="1" applyBorder="1" applyAlignment="1" applyProtection="1">
      <alignment horizontal="left" vertical="top" wrapText="1"/>
      <protection locked="0"/>
    </xf>
    <xf numFmtId="0" fontId="1" fillId="18" borderId="50" xfId="0" applyFont="1" applyFill="1" applyBorder="1" applyAlignment="1" applyProtection="1">
      <alignment horizontal="left"/>
      <protection locked="0"/>
    </xf>
    <xf numFmtId="0" fontId="1" fillId="18" borderId="23" xfId="0" applyFont="1" applyFill="1" applyBorder="1" applyAlignment="1" applyProtection="1">
      <alignment horizontal="left"/>
      <protection locked="0"/>
    </xf>
    <xf numFmtId="0" fontId="1" fillId="18" borderId="24" xfId="0" applyFont="1" applyFill="1" applyBorder="1" applyAlignment="1" applyProtection="1">
      <alignment horizontal="left"/>
      <protection locked="0"/>
    </xf>
    <xf numFmtId="49" fontId="2" fillId="0" borderId="38" xfId="0" applyNumberFormat="1" applyFont="1" applyBorder="1" applyAlignment="1" applyProtection="1">
      <alignment horizontal="right" wrapText="1"/>
      <protection locked="0"/>
    </xf>
    <xf numFmtId="0" fontId="0" fillId="0" borderId="38" xfId="0" applyBorder="1" applyAlignment="1" applyProtection="1">
      <alignment horizontal="right" wrapText="1"/>
      <protection locked="0"/>
    </xf>
    <xf numFmtId="5" fontId="4" fillId="0" borderId="15" xfId="28" applyNumberFormat="1" applyFont="1" applyFill="1" applyBorder="1" applyAlignment="1" applyProtection="1">
      <alignment horizontal="center" vertical="center"/>
    </xf>
    <xf numFmtId="5" fontId="4" fillId="0" borderId="24" xfId="28" applyNumberFormat="1" applyFont="1" applyFill="1" applyBorder="1" applyAlignment="1" applyProtection="1">
      <alignment horizontal="center" vertical="center"/>
    </xf>
    <xf numFmtId="0" fontId="4" fillId="0" borderId="50"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55"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14" fontId="4" fillId="0" borderId="22"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14" fontId="4" fillId="0" borderId="11"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64" fillId="0" borderId="35" xfId="0" applyFont="1" applyBorder="1" applyAlignment="1" applyProtection="1">
      <alignment horizontal="center" vertical="center" wrapText="1"/>
      <protection locked="0"/>
    </xf>
    <xf numFmtId="0" fontId="64" fillId="0" borderId="31" xfId="0" applyFont="1" applyBorder="1" applyAlignment="1" applyProtection="1">
      <alignment horizontal="center" vertical="center" wrapText="1"/>
      <protection locked="0"/>
    </xf>
    <xf numFmtId="0" fontId="64" fillId="0" borderId="66" xfId="0" applyFont="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66" xfId="0" applyFont="1" applyFill="1" applyBorder="1" applyAlignment="1" applyProtection="1">
      <alignment horizontal="center" vertical="center" wrapText="1"/>
      <protection locked="0"/>
    </xf>
    <xf numFmtId="14" fontId="4" fillId="0" borderId="15" xfId="0" applyNumberFormat="1"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14" fontId="4" fillId="0" borderId="35" xfId="0" applyNumberFormat="1"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166" fontId="4" fillId="0" borderId="15" xfId="28" applyNumberFormat="1" applyFont="1" applyBorder="1" applyAlignment="1" applyProtection="1">
      <alignment horizontal="center" vertical="center" wrapText="1"/>
    </xf>
    <xf numFmtId="166" fontId="64" fillId="0" borderId="24" xfId="0" applyNumberFormat="1" applyFont="1" applyBorder="1" applyAlignment="1" applyProtection="1">
      <alignment horizontal="center" vertical="center" wrapText="1"/>
    </xf>
    <xf numFmtId="166" fontId="4" fillId="0" borderId="15" xfId="0" applyNumberFormat="1" applyFont="1" applyBorder="1" applyAlignment="1" applyProtection="1">
      <alignment horizontal="center" vertical="center" wrapText="1"/>
    </xf>
    <xf numFmtId="166" fontId="4" fillId="0" borderId="24" xfId="28" applyNumberFormat="1" applyFont="1" applyBorder="1" applyAlignment="1" applyProtection="1">
      <alignment horizontal="center" vertical="center" wrapText="1"/>
    </xf>
    <xf numFmtId="0" fontId="58" fillId="0" borderId="23" xfId="0" applyFont="1" applyBorder="1" applyAlignment="1" applyProtection="1">
      <alignment horizontal="left" vertical="center" wrapText="1"/>
      <protection locked="0"/>
    </xf>
    <xf numFmtId="0" fontId="58" fillId="0" borderId="24" xfId="0" applyFont="1" applyBorder="1" applyAlignment="1" applyProtection="1">
      <alignment horizontal="left" vertical="center" wrapText="1"/>
      <protection locked="0"/>
    </xf>
    <xf numFmtId="0" fontId="45" fillId="0" borderId="23" xfId="0" applyFont="1" applyBorder="1" applyAlignment="1" applyProtection="1">
      <alignment horizontal="left" vertical="center" wrapText="1"/>
      <protection hidden="1"/>
    </xf>
    <xf numFmtId="0" fontId="45" fillId="0" borderId="24" xfId="0" applyFont="1" applyBorder="1" applyAlignment="1" applyProtection="1">
      <alignment horizontal="left" vertical="center" wrapText="1"/>
      <protection hidden="1"/>
    </xf>
    <xf numFmtId="0" fontId="45" fillId="0" borderId="50" xfId="0" applyFont="1" applyBorder="1" applyAlignment="1" applyProtection="1">
      <alignment vertical="center"/>
      <protection hidden="1"/>
    </xf>
    <xf numFmtId="0" fontId="45" fillId="0" borderId="23" xfId="0" applyFont="1" applyBorder="1" applyAlignment="1" applyProtection="1">
      <alignment vertical="center"/>
      <protection hidden="1"/>
    </xf>
    <xf numFmtId="0" fontId="59" fillId="0" borderId="23" xfId="0" applyFont="1" applyBorder="1" applyAlignment="1">
      <alignment vertical="center"/>
    </xf>
    <xf numFmtId="0" fontId="59" fillId="0" borderId="24" xfId="0" applyFont="1" applyBorder="1" applyAlignment="1">
      <alignment vertical="center"/>
    </xf>
    <xf numFmtId="0" fontId="45" fillId="0" borderId="67" xfId="0" applyFont="1" applyBorder="1" applyAlignment="1" applyProtection="1">
      <alignment horizontal="left" vertical="center"/>
      <protection hidden="1"/>
    </xf>
    <xf numFmtId="0" fontId="45" fillId="0" borderId="13" xfId="0" applyFont="1" applyBorder="1" applyAlignment="1" applyProtection="1">
      <alignment horizontal="left" vertical="center"/>
      <protection hidden="1"/>
    </xf>
    <xf numFmtId="0" fontId="59" fillId="0" borderId="13" xfId="0" applyFont="1" applyBorder="1" applyAlignment="1">
      <alignment vertical="center"/>
    </xf>
    <xf numFmtId="0" fontId="59" fillId="0" borderId="14" xfId="0" applyFont="1" applyBorder="1" applyAlignment="1">
      <alignment vertical="center"/>
    </xf>
    <xf numFmtId="0" fontId="45" fillId="0" borderId="50" xfId="0" applyFont="1" applyBorder="1" applyAlignment="1" applyProtection="1">
      <alignment horizontal="left" vertical="center" wrapText="1"/>
      <protection hidden="1"/>
    </xf>
    <xf numFmtId="0" fontId="59" fillId="0" borderId="23" xfId="0" applyFont="1" applyBorder="1" applyAlignment="1">
      <alignment vertical="center" wrapText="1"/>
    </xf>
    <xf numFmtId="0" fontId="59" fillId="0" borderId="24" xfId="0" applyFont="1" applyBorder="1" applyAlignment="1">
      <alignment vertical="center" wrapText="1"/>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45" fillId="0" borderId="23" xfId="0" applyFont="1" applyBorder="1" applyAlignment="1" applyProtection="1">
      <alignment horizontal="left" vertical="center" wrapText="1"/>
      <protection locked="0"/>
    </xf>
    <xf numFmtId="0" fontId="45" fillId="0" borderId="24" xfId="0" applyFont="1" applyBorder="1" applyAlignment="1" applyProtection="1">
      <alignment horizontal="left" vertical="center" wrapText="1"/>
      <protection locked="0"/>
    </xf>
    <xf numFmtId="0" fontId="14" fillId="17" borderId="31" xfId="0" applyFont="1" applyFill="1" applyBorder="1" applyAlignment="1" applyProtection="1">
      <alignment horizontal="left" vertical="center"/>
      <protection hidden="1"/>
    </xf>
    <xf numFmtId="0" fontId="45" fillId="17" borderId="56" xfId="0" applyFont="1" applyFill="1" applyBorder="1" applyAlignment="1" applyProtection="1">
      <alignment horizontal="left" vertical="center"/>
      <protection hidden="1"/>
    </xf>
    <xf numFmtId="0" fontId="0" fillId="0" borderId="24" xfId="0" applyBorder="1" applyAlignment="1">
      <alignment vertical="center"/>
    </xf>
    <xf numFmtId="0" fontId="2" fillId="0" borderId="38" xfId="0" applyFont="1" applyBorder="1" applyAlignment="1" applyProtection="1">
      <alignment horizontal="left"/>
      <protection hidden="1"/>
    </xf>
    <xf numFmtId="0" fontId="47" fillId="17" borderId="38" xfId="0" applyFont="1" applyFill="1" applyBorder="1" applyAlignment="1" applyProtection="1">
      <alignment horizontal="left" wrapText="1"/>
      <protection hidden="1"/>
    </xf>
    <xf numFmtId="0" fontId="47" fillId="17" borderId="71" xfId="0" applyFont="1" applyFill="1" applyBorder="1" applyAlignment="1" applyProtection="1">
      <alignment horizontal="left" wrapText="1"/>
      <protection hidden="1"/>
    </xf>
    <xf numFmtId="0" fontId="47" fillId="17" borderId="28" xfId="0" applyFont="1" applyFill="1" applyBorder="1" applyAlignment="1" applyProtection="1">
      <alignment horizontal="left" vertical="center"/>
      <protection hidden="1"/>
    </xf>
    <xf numFmtId="0" fontId="47" fillId="17" borderId="68" xfId="0" applyFont="1" applyFill="1" applyBorder="1" applyAlignment="1" applyProtection="1">
      <alignment horizontal="left" vertical="center"/>
      <protection hidden="1"/>
    </xf>
    <xf numFmtId="0" fontId="43" fillId="0" borderId="37" xfId="0" applyFont="1" applyBorder="1" applyAlignment="1" applyProtection="1">
      <alignment horizontal="left" vertical="center" wrapText="1"/>
      <protection hidden="1"/>
    </xf>
    <xf numFmtId="0" fontId="43" fillId="0" borderId="38" xfId="0" applyFont="1" applyBorder="1" applyAlignment="1" applyProtection="1">
      <alignment horizontal="left" vertical="center" wrapText="1"/>
      <protection hidden="1"/>
    </xf>
    <xf numFmtId="0" fontId="43" fillId="0" borderId="42" xfId="0" applyFont="1" applyBorder="1" applyAlignment="1" applyProtection="1">
      <alignment horizontal="left" vertical="center" wrapText="1"/>
      <protection hidden="1"/>
    </xf>
    <xf numFmtId="0" fontId="5" fillId="0" borderId="30" xfId="0" applyFont="1" applyBorder="1" applyAlignment="1" applyProtection="1">
      <alignment horizontal="left"/>
      <protection hidden="1"/>
    </xf>
    <xf numFmtId="0" fontId="5" fillId="0" borderId="31" xfId="0" applyFont="1" applyBorder="1" applyAlignment="1" applyProtection="1">
      <alignment horizontal="left"/>
      <protection hidden="1"/>
    </xf>
    <xf numFmtId="15" fontId="5" fillId="19" borderId="56" xfId="0" applyNumberFormat="1" applyFont="1" applyFill="1" applyBorder="1" applyAlignment="1" applyProtection="1">
      <alignment horizontal="center"/>
      <protection locked="0" hidden="1"/>
    </xf>
    <xf numFmtId="0" fontId="5" fillId="19" borderId="56" xfId="0" applyFont="1" applyFill="1" applyBorder="1" applyAlignment="1" applyProtection="1">
      <alignment horizontal="center"/>
      <protection locked="0" hidden="1"/>
    </xf>
    <xf numFmtId="0" fontId="7" fillId="0" borderId="30" xfId="0" applyFont="1" applyBorder="1" applyAlignment="1" applyProtection="1">
      <alignment horizontal="left" wrapText="1"/>
      <protection hidden="1"/>
    </xf>
    <xf numFmtId="0" fontId="7" fillId="0" borderId="31" xfId="0" applyFont="1" applyBorder="1" applyAlignment="1" applyProtection="1">
      <alignment horizontal="left" wrapText="1"/>
      <protection hidden="1"/>
    </xf>
    <xf numFmtId="0" fontId="7" fillId="0" borderId="34" xfId="0" applyFont="1" applyBorder="1" applyAlignment="1" applyProtection="1">
      <alignment horizontal="left" wrapText="1"/>
      <protection hidden="1"/>
    </xf>
    <xf numFmtId="0" fontId="46" fillId="17" borderId="9" xfId="0" applyFont="1" applyFill="1" applyBorder="1" applyAlignment="1" applyProtection="1">
      <alignment horizontal="center" vertical="center" wrapText="1"/>
      <protection hidden="1"/>
    </xf>
    <xf numFmtId="0" fontId="46" fillId="17" borderId="65" xfId="0" applyFont="1" applyFill="1" applyBorder="1" applyAlignment="1" applyProtection="1">
      <alignment horizontal="center" vertical="center" wrapText="1"/>
      <protection hidden="1"/>
    </xf>
    <xf numFmtId="0" fontId="46" fillId="17" borderId="31" xfId="0" applyFont="1" applyFill="1" applyBorder="1" applyAlignment="1" applyProtection="1">
      <alignment horizontal="center" vertical="center" wrapText="1"/>
      <protection hidden="1"/>
    </xf>
    <xf numFmtId="0" fontId="46" fillId="17" borderId="66" xfId="0" applyFont="1" applyFill="1" applyBorder="1" applyAlignment="1" applyProtection="1">
      <alignment horizontal="center" vertical="center" wrapText="1"/>
      <protection hidden="1"/>
    </xf>
    <xf numFmtId="0" fontId="40" fillId="0" borderId="38" xfId="0" applyFont="1" applyBorder="1" applyAlignment="1" applyProtection="1">
      <alignment horizontal="right"/>
      <protection hidden="1"/>
    </xf>
    <xf numFmtId="0" fontId="17" fillId="0" borderId="23"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54" fillId="0" borderId="38" xfId="0" applyFont="1" applyBorder="1" applyAlignment="1" applyProtection="1">
      <alignment horizontal="left" vertical="center"/>
      <protection hidden="1"/>
    </xf>
    <xf numFmtId="0" fontId="45" fillId="0" borderId="56" xfId="0" applyFont="1" applyBorder="1" applyAlignment="1" applyProtection="1">
      <alignment horizontal="left" vertical="center"/>
      <protection hidden="1"/>
    </xf>
    <xf numFmtId="0" fontId="46" fillId="17" borderId="9" xfId="0" applyFont="1" applyFill="1" applyBorder="1" applyAlignment="1" applyProtection="1">
      <alignment horizontal="left" vertical="top" wrapText="1"/>
      <protection hidden="1"/>
    </xf>
    <xf numFmtId="0" fontId="46" fillId="17" borderId="13" xfId="0" applyFont="1" applyFill="1" applyBorder="1" applyAlignment="1" applyProtection="1">
      <alignment horizontal="left" vertical="top" wrapText="1"/>
      <protection hidden="1"/>
    </xf>
    <xf numFmtId="0" fontId="46" fillId="17" borderId="38" xfId="0" applyFont="1" applyFill="1" applyBorder="1" applyAlignment="1" applyProtection="1">
      <alignment horizontal="left" vertical="center" wrapText="1"/>
      <protection hidden="1"/>
    </xf>
    <xf numFmtId="0" fontId="46" fillId="17" borderId="9" xfId="0" applyFont="1" applyFill="1" applyBorder="1" applyAlignment="1" applyProtection="1">
      <alignment horizontal="left"/>
      <protection hidden="1"/>
    </xf>
    <xf numFmtId="0" fontId="46" fillId="17" borderId="65" xfId="0" applyFont="1" applyFill="1" applyBorder="1" applyAlignment="1" applyProtection="1">
      <alignment horizontal="left"/>
      <protection hidden="1"/>
    </xf>
    <xf numFmtId="0" fontId="50" fillId="17" borderId="13" xfId="0" applyFont="1" applyFill="1" applyBorder="1" applyAlignment="1" applyProtection="1">
      <alignment horizontal="left" vertical="top"/>
      <protection hidden="1"/>
    </xf>
    <xf numFmtId="0" fontId="50" fillId="17" borderId="14" xfId="0" applyFont="1" applyFill="1" applyBorder="1" applyAlignment="1" applyProtection="1">
      <alignment horizontal="left" vertical="top"/>
      <protection hidden="1"/>
    </xf>
    <xf numFmtId="0" fontId="45" fillId="0" borderId="50" xfId="0" applyFont="1" applyBorder="1" applyAlignment="1" applyProtection="1">
      <alignment horizontal="left" vertical="center"/>
      <protection hidden="1"/>
    </xf>
    <xf numFmtId="0" fontId="45" fillId="0" borderId="23" xfId="0" applyFont="1" applyBorder="1" applyAlignment="1" applyProtection="1">
      <alignment horizontal="left" vertical="center"/>
      <protection hidden="1"/>
    </xf>
    <xf numFmtId="49" fontId="45" fillId="17" borderId="39" xfId="0" applyNumberFormat="1" applyFont="1" applyFill="1" applyBorder="1" applyAlignment="1" applyProtection="1">
      <alignment horizontal="center" vertical="center"/>
      <protection hidden="1"/>
    </xf>
    <xf numFmtId="49" fontId="45" fillId="17" borderId="67" xfId="0" applyNumberFormat="1" applyFont="1" applyFill="1" applyBorder="1" applyAlignment="1" applyProtection="1">
      <alignment horizontal="center" vertical="center"/>
      <protection hidden="1"/>
    </xf>
    <xf numFmtId="0" fontId="46" fillId="17" borderId="9" xfId="0" applyFont="1" applyFill="1" applyBorder="1" applyAlignment="1" applyProtection="1">
      <alignment horizontal="left" vertical="center" wrapText="1"/>
      <protection hidden="1"/>
    </xf>
    <xf numFmtId="0" fontId="46" fillId="17" borderId="65" xfId="0" applyFont="1" applyFill="1" applyBorder="1" applyAlignment="1" applyProtection="1">
      <alignment horizontal="left" vertical="center" wrapText="1"/>
      <protection hidden="1"/>
    </xf>
    <xf numFmtId="0" fontId="46" fillId="17" borderId="0" xfId="0" applyFont="1" applyFill="1" applyBorder="1" applyAlignment="1" applyProtection="1">
      <alignment horizontal="left" vertical="center" wrapText="1"/>
      <protection hidden="1"/>
    </xf>
    <xf numFmtId="0" fontId="46" fillId="17" borderId="19" xfId="0" applyFont="1" applyFill="1" applyBorder="1" applyAlignment="1" applyProtection="1">
      <alignment horizontal="left" vertical="center" wrapText="1"/>
      <protection hidden="1"/>
    </xf>
    <xf numFmtId="0" fontId="45" fillId="0" borderId="57" xfId="0" applyFont="1" applyBorder="1" applyAlignment="1" applyProtection="1">
      <alignment horizontal="left" vertical="center"/>
      <protection hidden="1"/>
    </xf>
    <xf numFmtId="0" fontId="46" fillId="17" borderId="28" xfId="0" applyFont="1" applyFill="1" applyBorder="1" applyAlignment="1" applyProtection="1">
      <alignment horizontal="left" vertical="center"/>
      <protection hidden="1"/>
    </xf>
    <xf numFmtId="0" fontId="46" fillId="17" borderId="68" xfId="0" applyFont="1" applyFill="1" applyBorder="1" applyAlignment="1" applyProtection="1">
      <alignment horizontal="left" vertical="center"/>
      <protection hidden="1"/>
    </xf>
    <xf numFmtId="2" fontId="13" fillId="0" borderId="72" xfId="0" applyNumberFormat="1" applyFont="1" applyFill="1" applyBorder="1" applyAlignment="1" applyProtection="1">
      <alignment horizontal="left" vertical="top" wrapText="1"/>
      <protection locked="0"/>
    </xf>
    <xf numFmtId="2" fontId="13" fillId="0" borderId="74" xfId="0" applyNumberFormat="1" applyFont="1" applyFill="1" applyBorder="1" applyAlignment="1" applyProtection="1">
      <alignment horizontal="left" vertical="top" wrapText="1"/>
      <protection locked="0"/>
    </xf>
    <xf numFmtId="0" fontId="46" fillId="17" borderId="72" xfId="0" applyFont="1" applyFill="1" applyBorder="1" applyAlignment="1" applyProtection="1">
      <alignment horizontal="left" vertical="top" wrapText="1"/>
      <protection locked="0"/>
    </xf>
    <xf numFmtId="0" fontId="46" fillId="17" borderId="73" xfId="0" applyFont="1" applyFill="1" applyBorder="1" applyAlignment="1" applyProtection="1">
      <alignment horizontal="left" vertical="top" wrapText="1"/>
      <protection locked="0"/>
    </xf>
    <xf numFmtId="0" fontId="1" fillId="0" borderId="79" xfId="0" applyFont="1" applyBorder="1" applyAlignment="1" applyProtection="1">
      <alignment horizontal="left" vertical="top" wrapText="1"/>
      <protection locked="0"/>
    </xf>
    <xf numFmtId="0" fontId="0" fillId="0" borderId="73"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2" fontId="65" fillId="0" borderId="79" xfId="0" applyNumberFormat="1" applyFont="1" applyBorder="1" applyAlignment="1" applyProtection="1">
      <alignment horizontal="left" vertical="top" wrapText="1"/>
      <protection locked="0"/>
    </xf>
    <xf numFmtId="2" fontId="65" fillId="0" borderId="73" xfId="0" applyNumberFormat="1" applyFont="1" applyBorder="1" applyAlignment="1" applyProtection="1">
      <alignment horizontal="left" vertical="top" wrapText="1"/>
      <protection locked="0"/>
    </xf>
    <xf numFmtId="2" fontId="65" fillId="0" borderId="77" xfId="0" applyNumberFormat="1" applyFont="1" applyBorder="1" applyAlignment="1" applyProtection="1">
      <alignment horizontal="left" vertical="top" wrapText="1"/>
      <protection locked="0"/>
    </xf>
    <xf numFmtId="2" fontId="86" fillId="0" borderId="73" xfId="0" applyNumberFormat="1" applyFont="1" applyBorder="1" applyAlignment="1" applyProtection="1">
      <alignment horizontal="left" vertical="top" wrapText="1"/>
      <protection locked="0"/>
    </xf>
    <xf numFmtId="2" fontId="0" fillId="0" borderId="73" xfId="0" applyNumberFormat="1" applyBorder="1" applyAlignment="1" applyProtection="1">
      <alignment horizontal="left" vertical="top" wrapText="1"/>
      <protection locked="0"/>
    </xf>
    <xf numFmtId="2" fontId="0" fillId="0" borderId="77" xfId="0" applyNumberFormat="1" applyBorder="1" applyAlignment="1" applyProtection="1">
      <alignment horizontal="left" vertical="top" wrapText="1"/>
      <protection locked="0"/>
    </xf>
    <xf numFmtId="0" fontId="46" fillId="17" borderId="73" xfId="0" applyFont="1" applyFill="1" applyBorder="1" applyAlignment="1" applyProtection="1">
      <alignment horizontal="center" vertical="center" wrapText="1"/>
      <protection hidden="1"/>
    </xf>
    <xf numFmtId="0" fontId="46" fillId="17" borderId="74" xfId="0" applyFont="1" applyFill="1" applyBorder="1" applyAlignment="1" applyProtection="1">
      <alignment horizontal="center" vertical="center" wrapText="1"/>
      <protection hidden="1"/>
    </xf>
    <xf numFmtId="0" fontId="49" fillId="17" borderId="31" xfId="0" applyFont="1" applyFill="1" applyBorder="1" applyAlignment="1" applyProtection="1">
      <alignment horizontal="center" vertical="center"/>
      <protection hidden="1"/>
    </xf>
    <xf numFmtId="0" fontId="49" fillId="17" borderId="66" xfId="0" applyFont="1" applyFill="1" applyBorder="1" applyAlignment="1" applyProtection="1">
      <alignment horizontal="center" vertical="center"/>
      <protection hidden="1"/>
    </xf>
    <xf numFmtId="0" fontId="0" fillId="0" borderId="23" xfId="0" applyBorder="1"/>
    <xf numFmtId="0" fontId="0" fillId="0" borderId="24" xfId="0" applyBorder="1"/>
    <xf numFmtId="0" fontId="46" fillId="17" borderId="65" xfId="0" applyFont="1" applyFill="1" applyBorder="1" applyAlignment="1" applyProtection="1">
      <alignment horizontal="left" vertical="top" wrapText="1"/>
      <protection hidden="1"/>
    </xf>
    <xf numFmtId="0" fontId="46" fillId="17" borderId="0" xfId="0" applyFont="1" applyFill="1" applyBorder="1" applyAlignment="1" applyProtection="1">
      <alignment horizontal="left" vertical="top" wrapText="1"/>
      <protection hidden="1"/>
    </xf>
    <xf numFmtId="0" fontId="46" fillId="17" borderId="19" xfId="0" applyFont="1" applyFill="1" applyBorder="1" applyAlignment="1" applyProtection="1">
      <alignment horizontal="left" vertical="top" wrapText="1"/>
      <protection hidden="1"/>
    </xf>
    <xf numFmtId="0" fontId="45" fillId="0" borderId="28" xfId="0" applyFont="1" applyBorder="1" applyAlignment="1" applyProtection="1">
      <alignment horizontal="left" vertical="center" wrapText="1"/>
      <protection hidden="1"/>
    </xf>
    <xf numFmtId="0" fontId="45" fillId="0" borderId="68" xfId="0" applyFont="1" applyBorder="1" applyAlignment="1" applyProtection="1">
      <alignment horizontal="left" vertical="center" wrapText="1"/>
      <protection hidden="1"/>
    </xf>
    <xf numFmtId="0" fontId="46" fillId="17" borderId="20" xfId="0" applyFont="1" applyFill="1" applyBorder="1" applyAlignment="1" applyProtection="1">
      <alignment horizontal="center" vertical="top" wrapText="1"/>
      <protection hidden="1"/>
    </xf>
    <xf numFmtId="0" fontId="46" fillId="17" borderId="45" xfId="0" applyFont="1" applyFill="1" applyBorder="1" applyAlignment="1" applyProtection="1">
      <alignment horizontal="center" vertical="top" wrapText="1"/>
      <protection hidden="1"/>
    </xf>
    <xf numFmtId="0" fontId="58" fillId="17" borderId="39" xfId="0" applyFont="1" applyFill="1" applyBorder="1" applyAlignment="1" applyProtection="1">
      <alignment horizontal="left" vertical="top" wrapText="1"/>
      <protection hidden="1"/>
    </xf>
    <xf numFmtId="0" fontId="58" fillId="17" borderId="9" xfId="0" applyFont="1" applyFill="1" applyBorder="1" applyAlignment="1" applyProtection="1">
      <alignment horizontal="left" vertical="top" wrapText="1"/>
      <protection hidden="1"/>
    </xf>
    <xf numFmtId="0" fontId="58" fillId="17" borderId="40" xfId="0" applyFont="1" applyFill="1" applyBorder="1" applyAlignment="1" applyProtection="1">
      <alignment horizontal="left" vertical="top" wrapText="1"/>
      <protection hidden="1"/>
    </xf>
    <xf numFmtId="0" fontId="58" fillId="17" borderId="30" xfId="0" applyFont="1" applyFill="1" applyBorder="1" applyAlignment="1" applyProtection="1">
      <alignment horizontal="left" vertical="top" wrapText="1"/>
      <protection hidden="1"/>
    </xf>
    <xf numFmtId="0" fontId="58" fillId="17" borderId="31" xfId="0" applyFont="1" applyFill="1" applyBorder="1" applyAlignment="1" applyProtection="1">
      <alignment horizontal="left" vertical="top" wrapText="1"/>
      <protection hidden="1"/>
    </xf>
    <xf numFmtId="0" fontId="58" fillId="17" borderId="34" xfId="0" applyFont="1" applyFill="1" applyBorder="1" applyAlignment="1" applyProtection="1">
      <alignment horizontal="left" vertical="top" wrapText="1"/>
      <protection hidden="1"/>
    </xf>
    <xf numFmtId="0" fontId="45" fillId="17" borderId="39" xfId="0" applyFont="1" applyFill="1" applyBorder="1" applyAlignment="1" applyProtection="1">
      <alignment horizontal="center" vertical="center" wrapText="1"/>
      <protection hidden="1"/>
    </xf>
    <xf numFmtId="0" fontId="45" fillId="17" borderId="30" xfId="0" applyFont="1" applyFill="1" applyBorder="1" applyAlignment="1" applyProtection="1">
      <alignment horizontal="center" vertical="center" wrapText="1"/>
      <protection hidden="1"/>
    </xf>
    <xf numFmtId="0" fontId="46" fillId="17" borderId="81" xfId="0" applyFont="1" applyFill="1" applyBorder="1" applyAlignment="1" applyProtection="1">
      <alignment horizontal="center" vertical="top" wrapText="1"/>
      <protection hidden="1"/>
    </xf>
    <xf numFmtId="0" fontId="46" fillId="17" borderId="46" xfId="0" applyFont="1" applyFill="1" applyBorder="1" applyAlignment="1" applyProtection="1">
      <alignment horizontal="center" vertical="top" wrapText="1"/>
      <protection hidden="1"/>
    </xf>
    <xf numFmtId="0" fontId="13" fillId="0" borderId="28" xfId="0" applyFont="1" applyBorder="1" applyAlignment="1" applyProtection="1">
      <alignment horizontal="left" vertical="center" wrapText="1"/>
      <protection hidden="1"/>
    </xf>
    <xf numFmtId="0" fontId="13" fillId="0" borderId="68" xfId="0" applyFont="1" applyBorder="1" applyAlignment="1" applyProtection="1">
      <alignment horizontal="left" vertical="center" wrapText="1"/>
      <protection hidden="1"/>
    </xf>
    <xf numFmtId="0" fontId="13" fillId="0" borderId="23" xfId="0" applyFont="1" applyBorder="1" applyAlignment="1" applyProtection="1">
      <alignment horizontal="left" vertical="center" wrapText="1"/>
      <protection hidden="1"/>
    </xf>
    <xf numFmtId="0" fontId="13" fillId="0" borderId="24" xfId="0" applyFont="1" applyBorder="1" applyAlignment="1" applyProtection="1">
      <alignment horizontal="left" vertical="center" wrapText="1"/>
      <protection hidden="1"/>
    </xf>
    <xf numFmtId="2" fontId="64" fillId="18" borderId="79" xfId="0" applyNumberFormat="1" applyFont="1" applyFill="1" applyBorder="1" applyAlignment="1" applyProtection="1">
      <alignment horizontal="center" wrapText="1"/>
      <protection hidden="1"/>
    </xf>
    <xf numFmtId="2" fontId="64" fillId="18" borderId="74" xfId="0" applyNumberFormat="1" applyFont="1" applyFill="1" applyBorder="1" applyAlignment="1" applyProtection="1">
      <alignment horizontal="center" wrapText="1"/>
      <protection hidden="1"/>
    </xf>
    <xf numFmtId="2" fontId="65" fillId="18" borderId="72" xfId="0" applyNumberFormat="1" applyFont="1" applyFill="1" applyBorder="1" applyAlignment="1" applyProtection="1">
      <alignment horizontal="center" wrapText="1"/>
      <protection hidden="1"/>
    </xf>
    <xf numFmtId="2" fontId="65" fillId="18" borderId="73" xfId="0" applyNumberFormat="1" applyFont="1" applyFill="1" applyBorder="1" applyAlignment="1" applyProtection="1">
      <alignment horizontal="center" wrapText="1"/>
      <protection hidden="1"/>
    </xf>
    <xf numFmtId="2" fontId="65" fillId="18" borderId="74" xfId="0" applyNumberFormat="1" applyFont="1" applyFill="1" applyBorder="1" applyAlignment="1" applyProtection="1">
      <alignment horizontal="center" wrapText="1"/>
      <protection hidden="1"/>
    </xf>
    <xf numFmtId="2" fontId="65" fillId="0" borderId="72" xfId="0" applyNumberFormat="1" applyFont="1" applyBorder="1" applyAlignment="1" applyProtection="1">
      <alignment horizontal="center" vertical="center" wrapText="1"/>
      <protection hidden="1"/>
    </xf>
    <xf numFmtId="2" fontId="65" fillId="0" borderId="77" xfId="0" applyNumberFormat="1" applyFont="1" applyBorder="1" applyAlignment="1" applyProtection="1">
      <alignment horizontal="center" vertical="center" wrapText="1"/>
      <protection hidden="1"/>
    </xf>
    <xf numFmtId="0" fontId="5" fillId="17" borderId="73" xfId="0" applyFont="1" applyFill="1" applyBorder="1" applyAlignment="1" applyProtection="1">
      <alignment horizontal="left" vertical="center" wrapText="1"/>
      <protection hidden="1"/>
    </xf>
    <xf numFmtId="3" fontId="46" fillId="17" borderId="44" xfId="0" applyNumberFormat="1" applyFont="1" applyFill="1" applyBorder="1" applyAlignment="1" applyProtection="1">
      <alignment horizontal="center" vertical="center" wrapText="1"/>
      <protection hidden="1"/>
    </xf>
    <xf numFmtId="3" fontId="46" fillId="17" borderId="46" xfId="0" applyNumberFormat="1" applyFont="1" applyFill="1" applyBorder="1" applyAlignment="1" applyProtection="1">
      <alignment horizontal="center" vertical="center" wrapText="1"/>
      <protection hidden="1"/>
    </xf>
    <xf numFmtId="2" fontId="0" fillId="17" borderId="72" xfId="0" applyNumberFormat="1" applyFill="1" applyBorder="1" applyAlignment="1" applyProtection="1">
      <alignment horizontal="left" vertical="top" wrapText="1"/>
      <protection locked="0"/>
    </xf>
    <xf numFmtId="2" fontId="0" fillId="17" borderId="73" xfId="0" applyNumberFormat="1" applyFill="1" applyBorder="1" applyAlignment="1" applyProtection="1">
      <alignment horizontal="left" vertical="top" wrapText="1"/>
      <protection locked="0"/>
    </xf>
    <xf numFmtId="2" fontId="65" fillId="0" borderId="72" xfId="0" applyNumberFormat="1" applyFont="1" applyBorder="1" applyAlignment="1" applyProtection="1">
      <alignment horizontal="left" vertical="top" wrapText="1"/>
      <protection locked="0"/>
    </xf>
    <xf numFmtId="2" fontId="71" fillId="0" borderId="72" xfId="0" applyNumberFormat="1" applyFont="1" applyBorder="1" applyAlignment="1" applyProtection="1">
      <alignment horizontal="left" vertical="top" wrapText="1"/>
      <protection locked="0"/>
    </xf>
    <xf numFmtId="2" fontId="71" fillId="0" borderId="73" xfId="0" applyNumberFormat="1" applyFont="1" applyBorder="1" applyAlignment="1" applyProtection="1">
      <alignment horizontal="left" vertical="top" wrapText="1"/>
      <protection locked="0"/>
    </xf>
    <xf numFmtId="2" fontId="71" fillId="0" borderId="77" xfId="0" applyNumberFormat="1" applyFont="1" applyBorder="1" applyAlignment="1" applyProtection="1">
      <alignment horizontal="left" vertical="top" wrapText="1"/>
      <protection locked="0"/>
    </xf>
    <xf numFmtId="0" fontId="5" fillId="0" borderId="39"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33" xfId="0" applyFont="1" applyBorder="1" applyAlignment="1" applyProtection="1">
      <alignment horizontal="left"/>
      <protection hidden="1"/>
    </xf>
    <xf numFmtId="0" fontId="5" fillId="0" borderId="0" xfId="0" applyFont="1" applyBorder="1" applyAlignment="1" applyProtection="1">
      <alignment horizontal="left"/>
      <protection hidden="1"/>
    </xf>
    <xf numFmtId="0" fontId="5" fillId="0" borderId="40" xfId="0" applyFont="1" applyBorder="1" applyAlignment="1" applyProtection="1">
      <alignment horizontal="left"/>
      <protection hidden="1"/>
    </xf>
    <xf numFmtId="0" fontId="18" fillId="0" borderId="13" xfId="35" applyFont="1" applyBorder="1" applyAlignment="1" applyProtection="1">
      <alignment horizontal="center"/>
      <protection locked="0" hidden="1"/>
    </xf>
    <xf numFmtId="0" fontId="42" fillId="0" borderId="13" xfId="35" applyFont="1" applyBorder="1" applyAlignment="1" applyProtection="1">
      <alignment horizontal="center"/>
      <protection locked="0" hidden="1"/>
    </xf>
    <xf numFmtId="0" fontId="41" fillId="0" borderId="28" xfId="0" applyFont="1" applyFill="1" applyBorder="1" applyAlignment="1" applyProtection="1">
      <alignment horizontal="center"/>
      <protection locked="0" hidden="1"/>
    </xf>
    <xf numFmtId="0" fontId="39" fillId="0" borderId="9" xfId="0" applyFont="1" applyBorder="1" applyAlignment="1" applyProtection="1">
      <alignment horizontal="left"/>
      <protection hidden="1"/>
    </xf>
    <xf numFmtId="49" fontId="41" fillId="0" borderId="23" xfId="0" applyNumberFormat="1" applyFont="1" applyBorder="1" applyAlignment="1" applyProtection="1">
      <alignment horizontal="center"/>
      <protection locked="0" hidden="1"/>
    </xf>
    <xf numFmtId="49" fontId="21" fillId="19" borderId="56" xfId="0" applyNumberFormat="1" applyFont="1" applyFill="1" applyBorder="1" applyAlignment="1" applyProtection="1">
      <alignment horizontal="left"/>
      <protection locked="0" hidden="1"/>
    </xf>
    <xf numFmtId="0" fontId="13" fillId="0" borderId="28" xfId="0" applyFont="1" applyBorder="1" applyAlignment="1" applyProtection="1">
      <alignment horizontal="left" vertical="center" wrapText="1"/>
      <protection locked="0"/>
    </xf>
    <xf numFmtId="0" fontId="13" fillId="0" borderId="68" xfId="0" applyFont="1" applyBorder="1" applyAlignment="1" applyProtection="1">
      <alignment horizontal="left" vertical="center" wrapText="1"/>
      <protection locked="0"/>
    </xf>
    <xf numFmtId="2" fontId="39" fillId="23" borderId="84" xfId="0" applyNumberFormat="1" applyFont="1" applyFill="1" applyBorder="1" applyAlignment="1" applyProtection="1">
      <alignment horizontal="center" vertical="center" wrapText="1"/>
      <protection hidden="1"/>
    </xf>
    <xf numFmtId="2" fontId="39" fillId="23" borderId="85" xfId="0" applyNumberFormat="1" applyFont="1" applyFill="1" applyBorder="1" applyAlignment="1" applyProtection="1">
      <alignment horizontal="center" vertical="center" wrapText="1"/>
      <protection hidden="1"/>
    </xf>
    <xf numFmtId="0" fontId="85" fillId="21" borderId="87" xfId="0" applyFont="1" applyFill="1" applyBorder="1" applyAlignment="1" applyProtection="1">
      <alignment horizontal="left" vertical="top" wrapText="1"/>
      <protection hidden="1"/>
    </xf>
    <xf numFmtId="0" fontId="85" fillId="21" borderId="88" xfId="0" applyFont="1" applyFill="1" applyBorder="1" applyAlignment="1" applyProtection="1">
      <alignment horizontal="left" vertical="top" wrapText="1"/>
      <protection hidden="1"/>
    </xf>
    <xf numFmtId="0" fontId="0" fillId="0" borderId="88" xfId="0" applyBorder="1" applyAlignment="1">
      <alignment wrapText="1"/>
    </xf>
    <xf numFmtId="0" fontId="83" fillId="21" borderId="100" xfId="0" applyFont="1" applyFill="1" applyBorder="1" applyAlignment="1" applyProtection="1">
      <alignment horizontal="center" vertical="center" wrapText="1"/>
      <protection hidden="1"/>
    </xf>
    <xf numFmtId="0" fontId="83" fillId="21" borderId="0" xfId="0" applyFont="1" applyFill="1" applyBorder="1" applyAlignment="1" applyProtection="1">
      <alignment horizontal="center" vertical="center" wrapText="1"/>
      <protection hidden="1"/>
    </xf>
    <xf numFmtId="0" fontId="0" fillId="0" borderId="0" xfId="0" applyAlignment="1"/>
    <xf numFmtId="2" fontId="39" fillId="23" borderId="91" xfId="0" applyNumberFormat="1" applyFont="1" applyFill="1" applyBorder="1" applyAlignment="1" applyProtection="1">
      <alignment horizontal="center" vertical="center" wrapText="1"/>
      <protection hidden="1"/>
    </xf>
    <xf numFmtId="2" fontId="39" fillId="23" borderId="92" xfId="0" applyNumberFormat="1" applyFont="1" applyFill="1" applyBorder="1" applyAlignment="1" applyProtection="1">
      <alignment horizontal="center" vertical="center" wrapText="1"/>
      <protection hidden="1"/>
    </xf>
    <xf numFmtId="0" fontId="95" fillId="0" borderId="0" xfId="0" applyFont="1" applyAlignment="1">
      <alignment horizontal="left" wrapText="1"/>
    </xf>
    <xf numFmtId="0" fontId="93" fillId="31" borderId="94" xfId="0" applyFont="1" applyFill="1" applyBorder="1" applyAlignment="1">
      <alignment horizontal="center" wrapText="1"/>
    </xf>
    <xf numFmtId="0" fontId="93" fillId="31" borderId="95" xfId="0" applyFont="1" applyFill="1" applyBorder="1" applyAlignment="1">
      <alignment horizontal="center" wrapText="1"/>
    </xf>
    <xf numFmtId="0" fontId="93" fillId="32" borderId="94" xfId="0" applyFont="1" applyFill="1" applyBorder="1" applyAlignment="1">
      <alignment horizontal="center" wrapText="1"/>
    </xf>
    <xf numFmtId="0" fontId="93" fillId="32" borderId="95" xfId="0" applyFont="1" applyFill="1" applyBorder="1" applyAlignment="1">
      <alignment horizontal="center" wrapText="1"/>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2" fillId="17" borderId="22" xfId="0" applyNumberFormat="1" applyFont="1" applyFill="1" applyBorder="1" applyAlignment="1" applyProtection="1">
      <alignment horizontal="left" wrapText="1"/>
    </xf>
    <xf numFmtId="49" fontId="12" fillId="17" borderId="10" xfId="0" applyNumberFormat="1" applyFont="1" applyFill="1" applyBorder="1" applyAlignment="1" applyProtection="1">
      <alignment horizontal="left" wrapText="1"/>
    </xf>
    <xf numFmtId="49" fontId="12"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3" fillId="17" borderId="15" xfId="0" applyNumberFormat="1" applyFont="1" applyFill="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49" fontId="1" fillId="17" borderId="15" xfId="0" applyNumberFormat="1" applyFont="1" applyFill="1" applyBorder="1" applyAlignment="1" applyProtection="1">
      <alignment vertical="top" wrapText="1"/>
      <protection locked="0"/>
    </xf>
    <xf numFmtId="0" fontId="0" fillId="17" borderId="17" xfId="0" applyFill="1" applyBorder="1" applyAlignment="1">
      <alignment horizontal="left"/>
    </xf>
    <xf numFmtId="0" fontId="3" fillId="17" borderId="10" xfId="0" applyFont="1" applyFill="1" applyBorder="1" applyAlignment="1">
      <alignment horizontal="center"/>
    </xf>
    <xf numFmtId="49" fontId="3"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3"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2" fillId="17" borderId="13" xfId="0" applyFont="1" applyFill="1" applyBorder="1" applyAlignment="1">
      <alignment horizontal="left"/>
    </xf>
    <xf numFmtId="49" fontId="1"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3" fillId="19" borderId="23" xfId="0" applyNumberFormat="1" applyFont="1" applyFill="1" applyBorder="1" applyAlignment="1" applyProtection="1">
      <protection locked="0"/>
    </xf>
    <xf numFmtId="49" fontId="3" fillId="19" borderId="24" xfId="0" applyNumberFormat="1" applyFont="1" applyFill="1" applyBorder="1" applyAlignment="1" applyProtection="1">
      <protection locked="0"/>
    </xf>
    <xf numFmtId="49" fontId="2"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2"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17" borderId="22" xfId="0" applyFont="1" applyFill="1" applyBorder="1" applyAlignment="1">
      <alignment horizontal="center"/>
    </xf>
    <xf numFmtId="0" fontId="2" fillId="17" borderId="10" xfId="0" applyFont="1" applyFill="1" applyBorder="1" applyAlignment="1">
      <alignment horizontal="center"/>
    </xf>
    <xf numFmtId="0" fontId="2" fillId="17" borderId="17" xfId="0" applyFont="1" applyFill="1" applyBorder="1" applyAlignment="1">
      <alignment horizontal="center"/>
    </xf>
    <xf numFmtId="0" fontId="2" fillId="17" borderId="11" xfId="0" applyFont="1" applyFill="1" applyBorder="1" applyAlignment="1">
      <alignment horizontal="center"/>
    </xf>
    <xf numFmtId="0" fontId="2" fillId="17" borderId="0" xfId="0" applyFont="1" applyFill="1" applyBorder="1" applyAlignment="1">
      <alignment horizontal="center"/>
    </xf>
    <xf numFmtId="0" fontId="2" fillId="17" borderId="19" xfId="0" applyFont="1" applyFill="1" applyBorder="1" applyAlignment="1">
      <alignment horizontal="center"/>
    </xf>
    <xf numFmtId="49" fontId="2" fillId="17" borderId="22" xfId="0" applyNumberFormat="1" applyFont="1" applyFill="1" applyBorder="1" applyAlignment="1">
      <alignment horizontal="left" vertical="top"/>
    </xf>
    <xf numFmtId="49" fontId="2" fillId="17" borderId="12" xfId="0" applyNumberFormat="1" applyFont="1" applyFill="1" applyBorder="1" applyAlignment="1">
      <alignment horizontal="left" vertical="top"/>
    </xf>
    <xf numFmtId="49" fontId="2" fillId="17" borderId="11" xfId="0" applyNumberFormat="1" applyFont="1" applyFill="1" applyBorder="1" applyAlignment="1">
      <alignment horizontal="left" vertical="top"/>
    </xf>
    <xf numFmtId="0" fontId="2" fillId="17" borderId="10" xfId="0" applyFont="1" applyFill="1" applyBorder="1" applyAlignment="1">
      <alignment horizontal="left"/>
    </xf>
    <xf numFmtId="0" fontId="2" fillId="17" borderId="17" xfId="0" applyFont="1" applyFill="1" applyBorder="1" applyAlignment="1">
      <alignment horizontal="left"/>
    </xf>
    <xf numFmtId="0" fontId="4" fillId="0" borderId="11" xfId="0" applyFont="1" applyBorder="1" applyAlignment="1" applyProtection="1">
      <alignment horizontal="left"/>
      <protection locked="0" hidden="1"/>
    </xf>
    <xf numFmtId="0" fontId="4" fillId="0" borderId="0" xfId="0" applyFont="1" applyBorder="1" applyAlignment="1" applyProtection="1">
      <alignment horizontal="left"/>
      <protection locked="0" hidden="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12" fillId="17" borderId="22" xfId="0" applyFont="1" applyFill="1" applyBorder="1" applyAlignment="1">
      <alignment vertical="center"/>
    </xf>
    <xf numFmtId="0" fontId="12" fillId="17" borderId="10" xfId="0" applyFont="1" applyFill="1" applyBorder="1" applyAlignment="1">
      <alignment vertical="center"/>
    </xf>
    <xf numFmtId="0" fontId="12" fillId="17" borderId="17" xfId="0" applyFont="1" applyFill="1" applyBorder="1" applyAlignment="1">
      <alignment vertical="center"/>
    </xf>
    <xf numFmtId="49" fontId="1" fillId="17" borderId="0" xfId="0" applyNumberFormat="1" applyFont="1" applyFill="1" applyBorder="1" applyAlignment="1">
      <alignment horizontal="left" vertical="top" wrapText="1"/>
    </xf>
    <xf numFmtId="49" fontId="18" fillId="17" borderId="0" xfId="0" applyNumberFormat="1" applyFont="1" applyFill="1" applyBorder="1" applyAlignment="1">
      <alignment horizontal="left" vertical="top" wrapText="1"/>
    </xf>
    <xf numFmtId="49" fontId="18"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3" fillId="17" borderId="0" xfId="0" applyFont="1" applyFill="1" applyBorder="1" applyAlignment="1">
      <alignment horizontal="left" vertical="top" wrapText="1"/>
    </xf>
    <xf numFmtId="0" fontId="3" fillId="17" borderId="19" xfId="0" applyFont="1" applyFill="1" applyBorder="1" applyAlignment="1">
      <alignment horizontal="left" vertical="top" wrapText="1"/>
    </xf>
    <xf numFmtId="170" fontId="4" fillId="19" borderId="15" xfId="0" applyNumberFormat="1" applyFont="1" applyFill="1" applyBorder="1" applyAlignment="1" applyProtection="1">
      <alignment horizontal="left" vertical="center" wrapText="1"/>
      <protection locked="0"/>
    </xf>
    <xf numFmtId="170" fontId="4" fillId="19" borderId="23" xfId="0" applyNumberFormat="1" applyFont="1" applyFill="1" applyBorder="1" applyAlignment="1" applyProtection="1">
      <alignment horizontal="left" vertical="center" wrapText="1"/>
      <protection locked="0"/>
    </xf>
    <xf numFmtId="170" fontId="4" fillId="19" borderId="24" xfId="0" applyNumberFormat="1" applyFont="1" applyFill="1" applyBorder="1" applyAlignment="1" applyProtection="1">
      <alignment horizontal="left" vertical="center" wrapText="1"/>
      <protection locked="0"/>
    </xf>
    <xf numFmtId="0" fontId="2" fillId="17" borderId="0" xfId="0" applyFont="1" applyFill="1" applyBorder="1" applyAlignment="1">
      <alignment horizontal="left"/>
    </xf>
    <xf numFmtId="0" fontId="2" fillId="17" borderId="19" xfId="0" applyFont="1" applyFill="1" applyBorder="1" applyAlignment="1">
      <alignment horizontal="left"/>
    </xf>
    <xf numFmtId="0" fontId="2" fillId="17" borderId="23" xfId="0" applyFont="1" applyFill="1" applyBorder="1" applyAlignment="1">
      <alignment horizontal="left" vertical="top"/>
    </xf>
    <xf numFmtId="0" fontId="2" fillId="17" borderId="24" xfId="0" applyFont="1" applyFill="1" applyBorder="1" applyAlignment="1">
      <alignment horizontal="left" vertical="top"/>
    </xf>
    <xf numFmtId="0" fontId="81" fillId="17" borderId="22" xfId="0" applyNumberFormat="1" applyFont="1" applyFill="1" applyBorder="1" applyAlignment="1" applyProtection="1">
      <alignment horizontal="center" vertical="center" wrapText="1"/>
    </xf>
    <xf numFmtId="0" fontId="81" fillId="17" borderId="10" xfId="0" applyNumberFormat="1" applyFont="1" applyFill="1" applyBorder="1" applyAlignment="1" applyProtection="1">
      <alignment horizontal="center" vertical="center" wrapText="1"/>
    </xf>
    <xf numFmtId="0" fontId="81" fillId="17" borderId="17" xfId="0" applyNumberFormat="1" applyFont="1" applyFill="1" applyBorder="1" applyAlignment="1" applyProtection="1">
      <alignment horizontal="center" vertical="center" wrapText="1"/>
    </xf>
    <xf numFmtId="0" fontId="81" fillId="17" borderId="12" xfId="0" applyNumberFormat="1" applyFont="1" applyFill="1" applyBorder="1" applyAlignment="1" applyProtection="1">
      <alignment horizontal="center" vertical="center" wrapText="1"/>
    </xf>
    <xf numFmtId="0" fontId="81" fillId="17" borderId="13" xfId="0" applyNumberFormat="1" applyFont="1" applyFill="1" applyBorder="1" applyAlignment="1" applyProtection="1">
      <alignment horizontal="center" vertical="center" wrapText="1"/>
    </xf>
    <xf numFmtId="0" fontId="81" fillId="17" borderId="14" xfId="0" applyNumberFormat="1" applyFont="1" applyFill="1" applyBorder="1" applyAlignment="1" applyProtection="1">
      <alignment horizontal="center"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5" fontId="0" fillId="19" borderId="15" xfId="0" applyNumberFormat="1" applyFill="1" applyBorder="1" applyAlignment="1" applyProtection="1">
      <alignment horizontal="left"/>
      <protection locked="0"/>
    </xf>
    <xf numFmtId="165" fontId="0" fillId="19" borderId="23" xfId="0" applyNumberFormat="1" applyFill="1" applyBorder="1" applyAlignment="1" applyProtection="1">
      <alignment horizontal="left"/>
      <protection locked="0"/>
    </xf>
    <xf numFmtId="165" fontId="0" fillId="19" borderId="24" xfId="0" applyNumberFormat="1" applyFill="1" applyBorder="1" applyAlignment="1" applyProtection="1">
      <alignment horizontal="left"/>
      <protection locked="0"/>
    </xf>
    <xf numFmtId="49" fontId="2" fillId="0" borderId="22" xfId="0" applyNumberFormat="1" applyFont="1" applyFill="1" applyBorder="1" applyAlignment="1">
      <alignment horizontal="left" vertical="top"/>
    </xf>
    <xf numFmtId="49" fontId="2" fillId="0" borderId="11" xfId="0" applyNumberFormat="1" applyFont="1" applyFill="1" applyBorder="1" applyAlignment="1">
      <alignment horizontal="left" vertical="top"/>
    </xf>
    <xf numFmtId="49" fontId="2" fillId="0" borderId="12" xfId="0" applyNumberFormat="1" applyFont="1" applyFill="1" applyBorder="1" applyAlignment="1">
      <alignment horizontal="left" vertical="top"/>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2" fillId="0" borderId="22" xfId="0" applyFont="1" applyFill="1" applyBorder="1" applyAlignment="1">
      <alignment horizontal="left"/>
    </xf>
    <xf numFmtId="0" fontId="12" fillId="0" borderId="10" xfId="0" applyFont="1" applyFill="1" applyBorder="1" applyAlignment="1">
      <alignment horizontal="left"/>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0" fillId="18" borderId="10" xfId="0" applyFont="1" applyFill="1" applyBorder="1" applyAlignment="1" applyProtection="1">
      <alignment horizontal="center" wrapText="1"/>
    </xf>
    <xf numFmtId="0" fontId="0" fillId="0" borderId="10" xfId="0" applyBorder="1" applyAlignment="1">
      <alignment horizontal="center" wrapText="1"/>
    </xf>
    <xf numFmtId="0" fontId="3" fillId="17" borderId="15" xfId="0" applyFont="1" applyFill="1" applyBorder="1" applyAlignment="1" applyProtection="1">
      <alignment vertical="center" wrapText="1"/>
    </xf>
    <xf numFmtId="0" fontId="3" fillId="17" borderId="23" xfId="0" applyFont="1" applyFill="1" applyBorder="1" applyAlignment="1" applyProtection="1">
      <alignment vertical="center" wrapText="1"/>
    </xf>
    <xf numFmtId="0" fontId="3" fillId="17" borderId="24"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17" borderId="22" xfId="0" applyFont="1" applyFill="1" applyBorder="1" applyAlignment="1" applyProtection="1">
      <alignment horizontal="left" wrapText="1"/>
    </xf>
    <xf numFmtId="0" fontId="3" fillId="17" borderId="10" xfId="0" applyFont="1" applyFill="1" applyBorder="1" applyAlignment="1" applyProtection="1">
      <alignment horizontal="left" wrapText="1"/>
    </xf>
    <xf numFmtId="0" fontId="3" fillId="17" borderId="17" xfId="0" applyFont="1" applyFill="1" applyBorder="1" applyAlignment="1" applyProtection="1">
      <alignment horizontal="left" wrapText="1"/>
    </xf>
    <xf numFmtId="0" fontId="2" fillId="17" borderId="11" xfId="0" applyFont="1" applyFill="1" applyBorder="1" applyAlignment="1" applyProtection="1">
      <alignment horizontal="left" wrapText="1"/>
    </xf>
    <xf numFmtId="0" fontId="2" fillId="17" borderId="0" xfId="0" applyFont="1" applyFill="1" applyBorder="1" applyAlignment="1" applyProtection="1">
      <alignment horizontal="left" wrapText="1"/>
    </xf>
    <xf numFmtId="0" fontId="2" fillId="17" borderId="19" xfId="0" applyFont="1" applyFill="1" applyBorder="1" applyAlignment="1" applyProtection="1">
      <alignment horizontal="left" wrapText="1"/>
    </xf>
    <xf numFmtId="0" fontId="3" fillId="17" borderId="12" xfId="0" applyFont="1" applyFill="1" applyBorder="1" applyAlignment="1" applyProtection="1">
      <alignment horizontal="left" wrapText="1"/>
    </xf>
    <xf numFmtId="0" fontId="3" fillId="17" borderId="13" xfId="0" applyFont="1" applyFill="1" applyBorder="1" applyAlignment="1" applyProtection="1">
      <alignment horizontal="left" wrapText="1"/>
    </xf>
    <xf numFmtId="0" fontId="3" fillId="17" borderId="14" xfId="0" applyFont="1" applyFill="1" applyBorder="1" applyAlignment="1" applyProtection="1">
      <alignment horizontal="left" wrapText="1"/>
    </xf>
    <xf numFmtId="0" fontId="4" fillId="19" borderId="15" xfId="0" applyFont="1" applyFill="1" applyBorder="1" applyAlignment="1" applyProtection="1">
      <alignment horizontal="center"/>
    </xf>
    <xf numFmtId="0" fontId="4" fillId="19" borderId="23" xfId="0" applyFont="1" applyFill="1" applyBorder="1" applyAlignment="1" applyProtection="1">
      <alignment horizontal="center"/>
    </xf>
    <xf numFmtId="0" fontId="4" fillId="19" borderId="24" xfId="0" applyFont="1" applyFill="1" applyBorder="1" applyAlignment="1" applyProtection="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 4" xfId="47" xr:uid="{00000000-0005-0000-0000-000029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6">
    <dxf>
      <fill>
        <patternFill>
          <bgColor rgb="FFFF0000"/>
        </patternFill>
      </fill>
    </dxf>
    <dxf>
      <fill>
        <patternFill>
          <bgColor rgb="FFFF0000"/>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10" dropStyle="combo" dx="16" fmlaLink="H4" fmlaRange="'supt list 040604'!$E$1:$E$7" sel="1" val="0"/>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achusetts State Seal">
          <a:extLst>
            <a:ext uri="{FF2B5EF4-FFF2-40B4-BE49-F238E27FC236}">
              <a16:creationId xmlns:a16="http://schemas.microsoft.com/office/drawing/2014/main" id="{00000000-0008-0000-0000-00000A7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twoCellAnchor editAs="oneCell">
    <xdr:from>
      <xdr:col>0</xdr:col>
      <xdr:colOff>7610475</xdr:colOff>
      <xdr:row>0</xdr:row>
      <xdr:rowOff>104775</xdr:rowOff>
    </xdr:from>
    <xdr:to>
      <xdr:col>0</xdr:col>
      <xdr:colOff>7858125</xdr:colOff>
      <xdr:row>0</xdr:row>
      <xdr:rowOff>438150</xdr:rowOff>
    </xdr:to>
    <xdr:pic>
      <xdr:nvPicPr>
        <xdr:cNvPr id="4" name="Picture 1" descr="Massachusetts State Sea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achusetts State Seal">
          <a:extLst>
            <a:ext uri="{FF2B5EF4-FFF2-40B4-BE49-F238E27FC236}">
              <a16:creationId xmlns:a16="http://schemas.microsoft.com/office/drawing/2014/main" id="{00000000-0008-0000-0100-00000C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19050</xdr:rowOff>
        </xdr:from>
        <xdr:to>
          <xdr:col>11</xdr:col>
          <xdr:colOff>161925</xdr:colOff>
          <xdr:row>3</xdr:row>
          <xdr:rowOff>247650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7</xdr:row>
          <xdr:rowOff>0</xdr:rowOff>
        </xdr:from>
        <xdr:to>
          <xdr:col>8</xdr:col>
          <xdr:colOff>704850</xdr:colOff>
          <xdr:row>8</xdr:row>
          <xdr:rowOff>47625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achusetts State Seal">
          <a:extLst>
            <a:ext uri="{FF2B5EF4-FFF2-40B4-BE49-F238E27FC236}">
              <a16:creationId xmlns:a16="http://schemas.microsoft.com/office/drawing/2014/main" id="{00000000-0008-0000-0700-000010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TA%20-%20Misc%20Files\Statewide%20System%20of%20Support\Office%20of%20Effective%20Practices\SRG.L3%20Turnaround\2018-19\Docs%20for%20Posting\8.%20FY19%20Budget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Budget Pages"/>
      <sheetName val="School_Lookup"/>
      <sheetName val="School"/>
      <sheetName val="Amendment"/>
      <sheetName val="Indirect Costs"/>
      <sheetName val="supt list 040604"/>
      <sheetName val="FY19 Budget Projection"/>
    </sheetNames>
    <sheetDataSet>
      <sheetData sheetId="0"/>
      <sheetData sheetId="1">
        <row r="4">
          <cell r="H4">
            <v>1</v>
          </cell>
        </row>
      </sheetData>
      <sheetData sheetId="2"/>
      <sheetData sheetId="3"/>
      <sheetData sheetId="4">
        <row r="2">
          <cell r="A2" t="str">
            <v>0001</v>
          </cell>
          <cell r="B2" t="str">
            <v>00010003</v>
          </cell>
          <cell r="C2" t="str">
            <v>Abington ECC</v>
          </cell>
          <cell r="D2">
            <v>631</v>
          </cell>
          <cell r="E2" t="str">
            <v>PK - 03</v>
          </cell>
          <cell r="F2" t="str">
            <v>Title I School (TA)</v>
          </cell>
          <cell r="G2" t="str">
            <v xml:space="preserve"> </v>
          </cell>
          <cell r="H2" t="str">
            <v xml:space="preserve"> </v>
          </cell>
        </row>
        <row r="3">
          <cell r="A3" t="str">
            <v>0001</v>
          </cell>
          <cell r="B3" t="str">
            <v>00010505</v>
          </cell>
          <cell r="C3" t="str">
            <v>Abington High</v>
          </cell>
          <cell r="D3">
            <v>510</v>
          </cell>
          <cell r="E3" t="str">
            <v>09 - 12</v>
          </cell>
          <cell r="F3" t="str">
            <v>Non-Title I School (NT)</v>
          </cell>
          <cell r="G3" t="str">
            <v xml:space="preserve"> </v>
          </cell>
          <cell r="H3" t="str">
            <v xml:space="preserve"> </v>
          </cell>
        </row>
        <row r="4">
          <cell r="A4" t="str">
            <v>0001</v>
          </cell>
          <cell r="B4" t="str">
            <v>00010002</v>
          </cell>
          <cell r="C4" t="str">
            <v>Center Elementary School</v>
          </cell>
          <cell r="D4"/>
          <cell r="E4"/>
          <cell r="F4" t="str">
            <v>Non-Title I School (NT)</v>
          </cell>
          <cell r="G4"/>
          <cell r="H4"/>
        </row>
        <row r="5">
          <cell r="A5" t="str">
            <v>0001</v>
          </cell>
          <cell r="B5" t="str">
            <v>00010405</v>
          </cell>
          <cell r="C5" t="str">
            <v>Frolio Middle School</v>
          </cell>
          <cell r="D5">
            <v>369</v>
          </cell>
          <cell r="E5" t="str">
            <v>07 - 08</v>
          </cell>
          <cell r="F5" t="str">
            <v>Non-Title I School (NT)</v>
          </cell>
          <cell r="G5" t="str">
            <v>Improvement Year 2 - Subgroups</v>
          </cell>
          <cell r="H5" t="str">
            <v>Improvement Year 2 - Aggregate</v>
          </cell>
        </row>
        <row r="6">
          <cell r="A6" t="str">
            <v>0001</v>
          </cell>
          <cell r="B6" t="str">
            <v>00010015</v>
          </cell>
          <cell r="C6" t="str">
            <v>Woodsdale</v>
          </cell>
          <cell r="D6">
            <v>506</v>
          </cell>
          <cell r="E6" t="str">
            <v>04 - 06</v>
          </cell>
          <cell r="F6" t="str">
            <v>Non-Title I School (NT)</v>
          </cell>
          <cell r="G6" t="str">
            <v>Corrective Action - Subgroups</v>
          </cell>
          <cell r="H6" t="str">
            <v>Corrective Action - Subgroups</v>
          </cell>
        </row>
        <row r="7">
          <cell r="A7" t="str">
            <v>0002</v>
          </cell>
          <cell r="B7" t="str">
            <v>00020020</v>
          </cell>
          <cell r="C7" t="str">
            <v>Douglas</v>
          </cell>
          <cell r="D7">
            <v>488</v>
          </cell>
          <cell r="E7" t="str">
            <v>K  - 06</v>
          </cell>
          <cell r="F7" t="str">
            <v>Non-Title I School (NT)</v>
          </cell>
          <cell r="G7" t="str">
            <v xml:space="preserve"> </v>
          </cell>
          <cell r="H7" t="str">
            <v xml:space="preserve"> </v>
          </cell>
        </row>
        <row r="8">
          <cell r="A8" t="str">
            <v>0002</v>
          </cell>
          <cell r="B8" t="str">
            <v>00020025</v>
          </cell>
          <cell r="C8" t="str">
            <v>Gates</v>
          </cell>
          <cell r="D8">
            <v>490</v>
          </cell>
          <cell r="E8" t="str">
            <v>K  - 06</v>
          </cell>
          <cell r="F8" t="str">
            <v>Non-Title I School (NT)</v>
          </cell>
          <cell r="G8" t="str">
            <v xml:space="preserve"> </v>
          </cell>
          <cell r="H8" t="str">
            <v xml:space="preserve"> </v>
          </cell>
        </row>
        <row r="9">
          <cell r="A9" t="str">
            <v>0002</v>
          </cell>
          <cell r="B9" t="str">
            <v>00020030</v>
          </cell>
          <cell r="C9" t="str">
            <v>Luther Conant</v>
          </cell>
          <cell r="D9">
            <v>488</v>
          </cell>
          <cell r="E9" t="str">
            <v>K  - 06</v>
          </cell>
          <cell r="F9" t="str">
            <v>Non-Title I School (NT)</v>
          </cell>
          <cell r="G9" t="str">
            <v>Improvement Year 2 - Subgroups</v>
          </cell>
          <cell r="H9" t="str">
            <v>Improvement Year 2 - Subgroups</v>
          </cell>
        </row>
        <row r="10">
          <cell r="A10" t="str">
            <v>0002</v>
          </cell>
          <cell r="B10" t="str">
            <v>00020015</v>
          </cell>
          <cell r="C10" t="str">
            <v>McCarthy-Towne</v>
          </cell>
          <cell r="D10">
            <v>486</v>
          </cell>
          <cell r="E10" t="str">
            <v>K  - 06</v>
          </cell>
          <cell r="F10" t="str">
            <v>Title I School (TA)</v>
          </cell>
          <cell r="G10" t="str">
            <v>Improvement Year 1 - Subgroups</v>
          </cell>
          <cell r="H10" t="str">
            <v xml:space="preserve"> </v>
          </cell>
        </row>
        <row r="11">
          <cell r="A11" t="str">
            <v>0002</v>
          </cell>
          <cell r="B11" t="str">
            <v>00020010</v>
          </cell>
          <cell r="C11" t="str">
            <v>Merriam</v>
          </cell>
          <cell r="D11">
            <v>614</v>
          </cell>
          <cell r="E11" t="str">
            <v>PK - 06</v>
          </cell>
          <cell r="F11" t="str">
            <v>Title I School (TA)</v>
          </cell>
          <cell r="G11" t="str">
            <v>Improvement Year 1 - Subgroups</v>
          </cell>
          <cell r="H11" t="str">
            <v xml:space="preserve"> </v>
          </cell>
        </row>
        <row r="12">
          <cell r="A12" t="str">
            <v>0003</v>
          </cell>
          <cell r="B12" t="str">
            <v>00030025</v>
          </cell>
          <cell r="C12" t="str">
            <v>Acushnet Elementary Sch</v>
          </cell>
          <cell r="D12">
            <v>524</v>
          </cell>
          <cell r="E12" t="str">
            <v>PK - 04</v>
          </cell>
          <cell r="F12" t="str">
            <v>Title I School (TA)</v>
          </cell>
          <cell r="G12" t="str">
            <v>Corrective Action - Subgroups</v>
          </cell>
          <cell r="H12" t="str">
            <v>Improvement Year 2 - Subgroups</v>
          </cell>
        </row>
        <row r="13">
          <cell r="A13" t="str">
            <v>0003</v>
          </cell>
          <cell r="B13" t="str">
            <v>00030305</v>
          </cell>
          <cell r="C13" t="str">
            <v>Albert F Ford Middle Sch</v>
          </cell>
          <cell r="D13">
            <v>483</v>
          </cell>
          <cell r="E13" t="str">
            <v>05 - 08</v>
          </cell>
          <cell r="F13" t="str">
            <v>Non-Title I School (NT)</v>
          </cell>
          <cell r="G13" t="str">
            <v>Improvement Year 2 - Subgroups</v>
          </cell>
          <cell r="H13" t="str">
            <v>Improvement Year 2 - Aggregate</v>
          </cell>
        </row>
        <row r="14">
          <cell r="A14" t="str">
            <v>0005</v>
          </cell>
          <cell r="B14" t="str">
            <v>00050003</v>
          </cell>
          <cell r="C14" t="str">
            <v>Agawam ECC</v>
          </cell>
          <cell r="D14">
            <v>124</v>
          </cell>
          <cell r="E14" t="str">
            <v>PK</v>
          </cell>
          <cell r="F14" t="str">
            <v>Non-Title I School (NT)</v>
          </cell>
          <cell r="G14"/>
          <cell r="H14"/>
        </row>
        <row r="15">
          <cell r="A15" t="str">
            <v>0005</v>
          </cell>
          <cell r="B15" t="str">
            <v>00050505</v>
          </cell>
          <cell r="C15" t="str">
            <v>Agawam High</v>
          </cell>
          <cell r="D15">
            <v>1337</v>
          </cell>
          <cell r="E15" t="str">
            <v>09 - 12</v>
          </cell>
          <cell r="F15" t="str">
            <v>Non-Title I School (NT)</v>
          </cell>
          <cell r="G15" t="str">
            <v xml:space="preserve"> </v>
          </cell>
          <cell r="H15" t="str">
            <v xml:space="preserve"> </v>
          </cell>
        </row>
        <row r="16">
          <cell r="A16" t="str">
            <v>0005</v>
          </cell>
          <cell r="B16" t="str">
            <v>00050405</v>
          </cell>
          <cell r="C16" t="str">
            <v>Agawam Junior High</v>
          </cell>
          <cell r="D16">
            <v>695</v>
          </cell>
          <cell r="E16" t="str">
            <v>07 - 08</v>
          </cell>
          <cell r="F16" t="str">
            <v>Non-Title I School (NT)</v>
          </cell>
          <cell r="G16" t="str">
            <v>Restructuring Year 2+ - Subgroups</v>
          </cell>
          <cell r="H16" t="str">
            <v>Restructuring Year 2+ - Subgroups</v>
          </cell>
        </row>
        <row r="17">
          <cell r="A17" t="str">
            <v>0005</v>
          </cell>
          <cell r="B17" t="str">
            <v>00050020</v>
          </cell>
          <cell r="C17" t="str">
            <v>Benjamin J Phelps</v>
          </cell>
          <cell r="D17">
            <v>366</v>
          </cell>
          <cell r="E17" t="str">
            <v>K  - 04</v>
          </cell>
          <cell r="F17" t="str">
            <v>Non-Title I School (NT)</v>
          </cell>
          <cell r="G17" t="str">
            <v>Improvement Year 2 - Subgroups</v>
          </cell>
          <cell r="H17" t="str">
            <v>Improvement Year 2 - Subgroups</v>
          </cell>
        </row>
        <row r="18">
          <cell r="A18" t="str">
            <v>0005</v>
          </cell>
          <cell r="B18" t="str">
            <v>00050010</v>
          </cell>
          <cell r="C18" t="str">
            <v>Clifford M Granger</v>
          </cell>
          <cell r="D18">
            <v>307</v>
          </cell>
          <cell r="E18" t="str">
            <v>K  - 04</v>
          </cell>
          <cell r="F18" t="str">
            <v>Title I School (TA)</v>
          </cell>
          <cell r="G18" t="str">
            <v xml:space="preserve"> </v>
          </cell>
          <cell r="H18" t="str">
            <v xml:space="preserve"> </v>
          </cell>
        </row>
        <row r="19">
          <cell r="A19" t="str">
            <v>0005</v>
          </cell>
          <cell r="B19" t="str">
            <v>00050030</v>
          </cell>
          <cell r="C19" t="str">
            <v>James Clark School</v>
          </cell>
          <cell r="D19">
            <v>373</v>
          </cell>
          <cell r="E19" t="str">
            <v>K  - 04</v>
          </cell>
          <cell r="F19" t="str">
            <v>Title I School (TA)</v>
          </cell>
          <cell r="G19" t="str">
            <v xml:space="preserve"> </v>
          </cell>
          <cell r="H19" t="str">
            <v>Improvement Year 2 - Subgroups</v>
          </cell>
        </row>
        <row r="20">
          <cell r="A20" t="str">
            <v>0005</v>
          </cell>
          <cell r="B20" t="str">
            <v>00050303</v>
          </cell>
          <cell r="C20" t="str">
            <v>Roberta G. Doering School</v>
          </cell>
          <cell r="D20">
            <v>649</v>
          </cell>
          <cell r="E20" t="str">
            <v>05 - 08</v>
          </cell>
          <cell r="F20" t="str">
            <v>Non-Title I School (NT)</v>
          </cell>
          <cell r="G20" t="str">
            <v>Restructuring Year 1 - Subgroups</v>
          </cell>
          <cell r="H20" t="str">
            <v>Restructuring Year 2+ - Subgroups</v>
          </cell>
        </row>
        <row r="21">
          <cell r="A21" t="str">
            <v>0005</v>
          </cell>
          <cell r="B21" t="str">
            <v>00050025</v>
          </cell>
          <cell r="C21" t="str">
            <v>Robinson Park</v>
          </cell>
          <cell r="D21">
            <v>379</v>
          </cell>
          <cell r="E21" t="str">
            <v>K  - 04</v>
          </cell>
          <cell r="F21" t="str">
            <v>Title I School (TA)</v>
          </cell>
          <cell r="G21" t="str">
            <v xml:space="preserve"> </v>
          </cell>
          <cell r="H21" t="str">
            <v xml:space="preserve"> </v>
          </cell>
        </row>
        <row r="22">
          <cell r="A22" t="str">
            <v>0007</v>
          </cell>
          <cell r="B22" t="str">
            <v>00070005</v>
          </cell>
          <cell r="C22" t="str">
            <v>Amesbury Elementary</v>
          </cell>
          <cell r="D22">
            <v>442</v>
          </cell>
          <cell r="E22" t="str">
            <v>PK - 04</v>
          </cell>
          <cell r="F22" t="str">
            <v>Title I School (TA)</v>
          </cell>
          <cell r="G22" t="str">
            <v>Improvement Year 2 - Aggregate</v>
          </cell>
          <cell r="H22" t="str">
            <v xml:space="preserve"> </v>
          </cell>
        </row>
        <row r="23">
          <cell r="A23" t="str">
            <v>0007</v>
          </cell>
          <cell r="B23" t="str">
            <v>00070505</v>
          </cell>
          <cell r="C23" t="str">
            <v>Amesbury High</v>
          </cell>
          <cell r="D23">
            <v>644</v>
          </cell>
          <cell r="E23" t="str">
            <v>09 - 12</v>
          </cell>
          <cell r="F23" t="str">
            <v>Non-Title I School (NT)</v>
          </cell>
          <cell r="G23" t="str">
            <v xml:space="preserve"> </v>
          </cell>
          <cell r="H23" t="str">
            <v xml:space="preserve"> </v>
          </cell>
        </row>
        <row r="24">
          <cell r="A24" t="str">
            <v>0007</v>
          </cell>
          <cell r="B24" t="str">
            <v>00070013</v>
          </cell>
          <cell r="C24" t="str">
            <v>Amesbury Middle</v>
          </cell>
          <cell r="D24">
            <v>751</v>
          </cell>
          <cell r="E24" t="str">
            <v>05 - 08</v>
          </cell>
          <cell r="F24" t="str">
            <v>Non-Title I School (NT)</v>
          </cell>
          <cell r="G24" t="str">
            <v>Corrective Action - Subgroups</v>
          </cell>
          <cell r="H24" t="str">
            <v>Restructuring Year 2+ - Subgroups</v>
          </cell>
        </row>
        <row r="25">
          <cell r="A25" t="str">
            <v>0007</v>
          </cell>
          <cell r="B25" t="str">
            <v>00070010</v>
          </cell>
          <cell r="C25" t="str">
            <v>Charles C Cashman El</v>
          </cell>
          <cell r="D25">
            <v>548</v>
          </cell>
          <cell r="E25" t="str">
            <v>PK - 04</v>
          </cell>
          <cell r="F25" t="str">
            <v>Title I School (TA)</v>
          </cell>
          <cell r="G25" t="str">
            <v xml:space="preserve"> </v>
          </cell>
          <cell r="H25" t="str">
            <v xml:space="preserve"> </v>
          </cell>
        </row>
        <row r="26">
          <cell r="A26" t="str">
            <v>0008</v>
          </cell>
          <cell r="B26" t="str">
            <v>00080009</v>
          </cell>
          <cell r="C26" t="str">
            <v>Crocker Farm Elementary</v>
          </cell>
          <cell r="D26">
            <v>371</v>
          </cell>
          <cell r="E26" t="str">
            <v>PK - 06</v>
          </cell>
          <cell r="F26" t="str">
            <v>Title I School (TA)</v>
          </cell>
          <cell r="G26" t="str">
            <v>Restructuring Year 1 - Subgroups</v>
          </cell>
          <cell r="H26" t="str">
            <v>Restructuring Year 2+ - Subgroups</v>
          </cell>
        </row>
        <row r="27">
          <cell r="A27" t="str">
            <v>0008</v>
          </cell>
          <cell r="B27" t="str">
            <v>00080020</v>
          </cell>
          <cell r="C27" t="str">
            <v>Fort River Elementary</v>
          </cell>
          <cell r="D27">
            <v>400</v>
          </cell>
          <cell r="E27" t="str">
            <v>K  - 06</v>
          </cell>
          <cell r="F27" t="str">
            <v>Title I School (TA)</v>
          </cell>
          <cell r="G27" t="str">
            <v>Corrective Action - Subgroups</v>
          </cell>
          <cell r="H27" t="str">
            <v>Corrective Action - Subgroups</v>
          </cell>
        </row>
        <row r="28">
          <cell r="A28" t="str">
            <v>0008</v>
          </cell>
          <cell r="B28" t="str">
            <v>00080050</v>
          </cell>
          <cell r="C28" t="str">
            <v>Wildwood Elementary</v>
          </cell>
          <cell r="D28">
            <v>471</v>
          </cell>
          <cell r="E28" t="str">
            <v>K  - 06</v>
          </cell>
          <cell r="F28" t="str">
            <v>Title I School (TA)</v>
          </cell>
          <cell r="G28" t="str">
            <v>Improvement Year 1 - Subgroups</v>
          </cell>
          <cell r="H28" t="str">
            <v>Improvement Year 2 - Subgroups</v>
          </cell>
        </row>
        <row r="29">
          <cell r="A29" t="str">
            <v>0009</v>
          </cell>
          <cell r="B29" t="str">
            <v>00090505</v>
          </cell>
          <cell r="C29" t="str">
            <v>Andover High</v>
          </cell>
          <cell r="D29">
            <v>1802</v>
          </cell>
          <cell r="E29" t="str">
            <v>09 - 12</v>
          </cell>
          <cell r="F29" t="str">
            <v>Non-Title I School (NT)</v>
          </cell>
          <cell r="G29" t="str">
            <v xml:space="preserve"> </v>
          </cell>
          <cell r="H29" t="str">
            <v xml:space="preserve"> </v>
          </cell>
        </row>
        <row r="30">
          <cell r="A30" t="str">
            <v>0009</v>
          </cell>
          <cell r="B30" t="str">
            <v>00090310</v>
          </cell>
          <cell r="C30" t="str">
            <v>Andover West Middle</v>
          </cell>
          <cell r="D30">
            <v>543</v>
          </cell>
          <cell r="E30" t="str">
            <v>06 - 08</v>
          </cell>
          <cell r="F30" t="str">
            <v>Non-Title I School (NT)</v>
          </cell>
          <cell r="G30" t="str">
            <v xml:space="preserve"> </v>
          </cell>
          <cell r="H30" t="str">
            <v xml:space="preserve"> </v>
          </cell>
        </row>
        <row r="31">
          <cell r="A31" t="str">
            <v>0009</v>
          </cell>
          <cell r="B31" t="str">
            <v>00090003</v>
          </cell>
          <cell r="C31" t="str">
            <v>Bancroft Elementary</v>
          </cell>
          <cell r="D31">
            <v>483</v>
          </cell>
          <cell r="E31" t="str">
            <v>K  - 05</v>
          </cell>
          <cell r="F31" t="str">
            <v>Title I School (TA)</v>
          </cell>
          <cell r="G31" t="str">
            <v xml:space="preserve"> </v>
          </cell>
          <cell r="H31" t="str">
            <v xml:space="preserve"> </v>
          </cell>
        </row>
        <row r="32">
          <cell r="A32" t="str">
            <v>0009</v>
          </cell>
          <cell r="B32" t="str">
            <v>00090305</v>
          </cell>
          <cell r="C32" t="str">
            <v>Doherty Middle</v>
          </cell>
          <cell r="D32">
            <v>563</v>
          </cell>
          <cell r="E32" t="str">
            <v>06 - 08</v>
          </cell>
          <cell r="F32" t="str">
            <v>Non-Title I School (NT)</v>
          </cell>
          <cell r="G32" t="str">
            <v xml:space="preserve"> </v>
          </cell>
          <cell r="H32" t="str">
            <v>Improvement Year 1 - Subgroups</v>
          </cell>
        </row>
        <row r="33">
          <cell r="A33" t="str">
            <v>0009</v>
          </cell>
          <cell r="B33" t="str">
            <v>00090010</v>
          </cell>
          <cell r="C33" t="str">
            <v>Henry C Sanborn Elem</v>
          </cell>
          <cell r="D33">
            <v>346</v>
          </cell>
          <cell r="E33" t="str">
            <v>K  - 05</v>
          </cell>
          <cell r="F33" t="str">
            <v>Non-Title I School (NT)</v>
          </cell>
          <cell r="G33" t="str">
            <v xml:space="preserve"> </v>
          </cell>
          <cell r="H33" t="str">
            <v xml:space="preserve"> </v>
          </cell>
        </row>
        <row r="34">
          <cell r="A34" t="str">
            <v>0009</v>
          </cell>
          <cell r="B34" t="str">
            <v>00090004</v>
          </cell>
          <cell r="C34" t="str">
            <v>High Plain Elementary</v>
          </cell>
          <cell r="D34">
            <v>527</v>
          </cell>
          <cell r="E34" t="str">
            <v>K  - 05</v>
          </cell>
          <cell r="F34" t="str">
            <v>Title I School (TA)</v>
          </cell>
          <cell r="G34" t="str">
            <v>Improvement Year 1 - Subgroups</v>
          </cell>
          <cell r="H34" t="str">
            <v>Improvement Year 1 - Subgroups</v>
          </cell>
        </row>
        <row r="35">
          <cell r="A35" t="str">
            <v>0009</v>
          </cell>
          <cell r="B35" t="str">
            <v>00090005</v>
          </cell>
          <cell r="C35" t="str">
            <v>Shawsheen School</v>
          </cell>
          <cell r="D35">
            <v>267</v>
          </cell>
          <cell r="E35" t="str">
            <v>PK - 02</v>
          </cell>
          <cell r="F35" t="str">
            <v>Non-Title I School (NT)</v>
          </cell>
          <cell r="G35" t="str">
            <v xml:space="preserve"> </v>
          </cell>
          <cell r="H35" t="str">
            <v xml:space="preserve"> </v>
          </cell>
        </row>
        <row r="36">
          <cell r="A36" t="str">
            <v>0009</v>
          </cell>
          <cell r="B36" t="str">
            <v>00090020</v>
          </cell>
          <cell r="C36" t="str">
            <v>South Elementary</v>
          </cell>
          <cell r="D36">
            <v>573</v>
          </cell>
          <cell r="E36" t="str">
            <v>K  - 05</v>
          </cell>
          <cell r="F36" t="str">
            <v>Non-Title I School (NT)</v>
          </cell>
          <cell r="G36" t="str">
            <v xml:space="preserve"> </v>
          </cell>
          <cell r="H36" t="str">
            <v>Improvement Year 1 - Subgroups</v>
          </cell>
        </row>
        <row r="37">
          <cell r="A37" t="str">
            <v>0009</v>
          </cell>
          <cell r="B37" t="str">
            <v>00090025</v>
          </cell>
          <cell r="C37" t="str">
            <v>West Elementary</v>
          </cell>
          <cell r="D37">
            <v>671</v>
          </cell>
          <cell r="E37" t="str">
            <v>PK - 05</v>
          </cell>
          <cell r="F37" t="str">
            <v>Title I School (TA)</v>
          </cell>
          <cell r="G37" t="str">
            <v>Improvement Year 1 - Subgroups</v>
          </cell>
          <cell r="H37" t="str">
            <v xml:space="preserve"> </v>
          </cell>
        </row>
        <row r="38">
          <cell r="A38" t="str">
            <v>0009</v>
          </cell>
          <cell r="B38" t="str">
            <v>00090350</v>
          </cell>
          <cell r="C38" t="str">
            <v>Wood Hill Middle School</v>
          </cell>
          <cell r="D38">
            <v>403</v>
          </cell>
          <cell r="E38" t="str">
            <v>06 - 08</v>
          </cell>
          <cell r="F38" t="str">
            <v>Non-Title I School (NT)</v>
          </cell>
          <cell r="G38" t="str">
            <v xml:space="preserve"> </v>
          </cell>
          <cell r="H38" t="str">
            <v xml:space="preserve"> </v>
          </cell>
        </row>
        <row r="39">
          <cell r="A39" t="str">
            <v>0010</v>
          </cell>
          <cell r="B39" t="str">
            <v>00100505</v>
          </cell>
          <cell r="C39" t="str">
            <v>Arlington High</v>
          </cell>
          <cell r="D39">
            <v>1196</v>
          </cell>
          <cell r="E39" t="str">
            <v>09 - 12</v>
          </cell>
          <cell r="F39" t="str">
            <v>Non-Title I School (NT)</v>
          </cell>
          <cell r="G39" t="str">
            <v xml:space="preserve"> </v>
          </cell>
          <cell r="H39" t="str">
            <v xml:space="preserve"> </v>
          </cell>
        </row>
        <row r="40">
          <cell r="A40" t="str">
            <v>0010</v>
          </cell>
          <cell r="B40" t="str">
            <v>00100010</v>
          </cell>
          <cell r="C40" t="str">
            <v>Brackett</v>
          </cell>
          <cell r="D40">
            <v>444</v>
          </cell>
          <cell r="E40" t="str">
            <v>K  - 05</v>
          </cell>
          <cell r="F40" t="str">
            <v>Non-Title I School (NT)</v>
          </cell>
          <cell r="G40" t="str">
            <v xml:space="preserve"> </v>
          </cell>
          <cell r="H40" t="str">
            <v xml:space="preserve"> </v>
          </cell>
        </row>
        <row r="41">
          <cell r="A41" t="str">
            <v>0010</v>
          </cell>
          <cell r="B41" t="str">
            <v>00100025</v>
          </cell>
          <cell r="C41" t="str">
            <v>Cyrus E Dallin</v>
          </cell>
          <cell r="D41">
            <v>424</v>
          </cell>
          <cell r="E41" t="str">
            <v>K  - 05</v>
          </cell>
          <cell r="F41" t="str">
            <v>Non-Title I School (NT)</v>
          </cell>
          <cell r="G41" t="str">
            <v xml:space="preserve"> </v>
          </cell>
          <cell r="H41" t="str">
            <v xml:space="preserve"> </v>
          </cell>
        </row>
        <row r="42">
          <cell r="A42" t="str">
            <v>0010</v>
          </cell>
          <cell r="B42" t="str">
            <v>00100030</v>
          </cell>
          <cell r="C42" t="str">
            <v>Hardy</v>
          </cell>
          <cell r="D42">
            <v>329</v>
          </cell>
          <cell r="E42" t="str">
            <v>K  - 05</v>
          </cell>
          <cell r="F42" t="str">
            <v>Non-Title I School (NT)</v>
          </cell>
          <cell r="G42" t="str">
            <v xml:space="preserve"> </v>
          </cell>
          <cell r="H42" t="str">
            <v xml:space="preserve"> </v>
          </cell>
        </row>
        <row r="43">
          <cell r="A43" t="str">
            <v>0010</v>
          </cell>
          <cell r="B43" t="str">
            <v>00100005</v>
          </cell>
          <cell r="C43" t="str">
            <v>John A Bishop</v>
          </cell>
          <cell r="D43">
            <v>363</v>
          </cell>
          <cell r="E43" t="str">
            <v>K  - 05</v>
          </cell>
          <cell r="F43" t="str">
            <v>Non-Title I School (NT)</v>
          </cell>
          <cell r="G43" t="str">
            <v xml:space="preserve"> </v>
          </cell>
          <cell r="H43" t="str">
            <v xml:space="preserve"> </v>
          </cell>
        </row>
        <row r="44">
          <cell r="A44" t="str">
            <v>0010</v>
          </cell>
          <cell r="B44" t="str">
            <v>00100055</v>
          </cell>
          <cell r="C44" t="str">
            <v>M Norcross Stratton</v>
          </cell>
          <cell r="D44">
            <v>343</v>
          </cell>
          <cell r="E44" t="str">
            <v>K  - 05</v>
          </cell>
          <cell r="F44" t="str">
            <v>Non-Title I School (NT)</v>
          </cell>
          <cell r="G44" t="str">
            <v xml:space="preserve"> </v>
          </cell>
          <cell r="H44" t="str">
            <v xml:space="preserve"> </v>
          </cell>
        </row>
        <row r="45">
          <cell r="A45" t="str">
            <v>0010</v>
          </cell>
          <cell r="B45" t="str">
            <v>00100038</v>
          </cell>
          <cell r="C45" t="str">
            <v>Menotomy Preschool</v>
          </cell>
          <cell r="D45">
            <v>57</v>
          </cell>
          <cell r="E45" t="str">
            <v>PK</v>
          </cell>
          <cell r="F45" t="str">
            <v>Non-Title I School (NT)</v>
          </cell>
          <cell r="G45"/>
          <cell r="H45"/>
        </row>
        <row r="46">
          <cell r="A46" t="str">
            <v>0010</v>
          </cell>
          <cell r="B46" t="str">
            <v>00100410</v>
          </cell>
          <cell r="C46" t="str">
            <v>Ottoson Middle</v>
          </cell>
          <cell r="D46">
            <v>1051</v>
          </cell>
          <cell r="E46" t="str">
            <v>06 - 08</v>
          </cell>
          <cell r="F46" t="str">
            <v>Non-Title I School (NT)</v>
          </cell>
          <cell r="G46" t="str">
            <v>Improvement Year 2 - Subgroups</v>
          </cell>
          <cell r="H46" t="str">
            <v>Restructuring Year 2+ - Subgroups</v>
          </cell>
        </row>
        <row r="47">
          <cell r="A47" t="str">
            <v>0010</v>
          </cell>
          <cell r="B47" t="str">
            <v>00100045</v>
          </cell>
          <cell r="C47" t="str">
            <v>Peirce</v>
          </cell>
          <cell r="D47">
            <v>266</v>
          </cell>
          <cell r="E47" t="str">
            <v>K  - 05</v>
          </cell>
          <cell r="F47" t="str">
            <v>Title I School (TA)</v>
          </cell>
          <cell r="G47" t="str">
            <v xml:space="preserve"> </v>
          </cell>
          <cell r="H47" t="str">
            <v xml:space="preserve"> </v>
          </cell>
        </row>
        <row r="48">
          <cell r="A48" t="str">
            <v>0010</v>
          </cell>
          <cell r="B48" t="str">
            <v>00100050</v>
          </cell>
          <cell r="C48" t="str">
            <v>Thompson</v>
          </cell>
          <cell r="D48">
            <v>335</v>
          </cell>
          <cell r="E48" t="str">
            <v>K  - 05</v>
          </cell>
          <cell r="F48" t="str">
            <v>Title I School (TA)</v>
          </cell>
          <cell r="G48" t="str">
            <v>Improvement Year 2 - Subgroups</v>
          </cell>
          <cell r="H48" t="str">
            <v xml:space="preserve"> </v>
          </cell>
        </row>
        <row r="49">
          <cell r="A49" t="str">
            <v>0014</v>
          </cell>
          <cell r="B49" t="str">
            <v>00140505</v>
          </cell>
          <cell r="C49" t="str">
            <v>Ashland High</v>
          </cell>
          <cell r="D49">
            <v>718</v>
          </cell>
          <cell r="E49" t="str">
            <v>09 - 12</v>
          </cell>
          <cell r="F49" t="str">
            <v>Non-Title I School (NT)</v>
          </cell>
          <cell r="G49" t="str">
            <v xml:space="preserve"> </v>
          </cell>
          <cell r="H49" t="str">
            <v xml:space="preserve"> </v>
          </cell>
        </row>
        <row r="50">
          <cell r="A50" t="str">
            <v>0014</v>
          </cell>
          <cell r="B50" t="str">
            <v>00140405</v>
          </cell>
          <cell r="C50" t="str">
            <v>Ashland Middle</v>
          </cell>
          <cell r="D50">
            <v>582</v>
          </cell>
          <cell r="E50" t="str">
            <v>06 - 08</v>
          </cell>
          <cell r="F50" t="str">
            <v>Non-Title I School (NT)</v>
          </cell>
          <cell r="G50" t="str">
            <v>Improvement Year 1 - Subgroups</v>
          </cell>
          <cell r="H50" t="str">
            <v>Corrective Action - Subgroups</v>
          </cell>
        </row>
        <row r="51">
          <cell r="A51" t="str">
            <v>0014</v>
          </cell>
          <cell r="B51" t="str">
            <v>00140015</v>
          </cell>
          <cell r="C51" t="str">
            <v>David Mindess</v>
          </cell>
          <cell r="D51">
            <v>605</v>
          </cell>
          <cell r="E51" t="str">
            <v>03 - 05</v>
          </cell>
          <cell r="F51" t="str">
            <v>Non-Title I School (NT)</v>
          </cell>
          <cell r="G51" t="str">
            <v>Corrective Action - Subgroups</v>
          </cell>
          <cell r="H51" t="str">
            <v>Restructuring Year 2+ - Subgroups</v>
          </cell>
        </row>
        <row r="52">
          <cell r="A52" t="str">
            <v>0014</v>
          </cell>
          <cell r="B52" t="str">
            <v>00140010</v>
          </cell>
          <cell r="C52" t="str">
            <v>Henry E Warren Elem</v>
          </cell>
          <cell r="D52">
            <v>547</v>
          </cell>
          <cell r="E52" t="str">
            <v>PK - 02</v>
          </cell>
          <cell r="F52" t="str">
            <v>Title I School (TA)</v>
          </cell>
          <cell r="G52" t="str">
            <v xml:space="preserve"> </v>
          </cell>
          <cell r="H52" t="str">
            <v xml:space="preserve"> </v>
          </cell>
        </row>
        <row r="53">
          <cell r="A53" t="str">
            <v>0014</v>
          </cell>
          <cell r="B53" t="str">
            <v>00140005</v>
          </cell>
          <cell r="C53" t="str">
            <v>William Pittaway Elem</v>
          </cell>
          <cell r="D53">
            <v>172</v>
          </cell>
          <cell r="E53" t="str">
            <v>K</v>
          </cell>
          <cell r="F53" t="str">
            <v>Non-Title I School (NT)</v>
          </cell>
          <cell r="G53"/>
          <cell r="H53"/>
        </row>
        <row r="54">
          <cell r="A54" t="str">
            <v>0016</v>
          </cell>
          <cell r="B54" t="str">
            <v>00160001</v>
          </cell>
          <cell r="C54" t="str">
            <v>A. Irvin Studley Elementary School</v>
          </cell>
          <cell r="D54">
            <v>410</v>
          </cell>
          <cell r="E54" t="str">
            <v>K  - 04</v>
          </cell>
          <cell r="F54" t="str">
            <v>Title I School (TAP)</v>
          </cell>
          <cell r="G54" t="str">
            <v>Improvement Year 1 - Subgroups</v>
          </cell>
          <cell r="H54" t="str">
            <v xml:space="preserve"> </v>
          </cell>
        </row>
        <row r="55">
          <cell r="A55" t="str">
            <v>0016</v>
          </cell>
          <cell r="B55" t="str">
            <v>00160505</v>
          </cell>
          <cell r="C55" t="str">
            <v>Attleboro High</v>
          </cell>
          <cell r="D55">
            <v>1721</v>
          </cell>
          <cell r="E55" t="str">
            <v>09 - 12</v>
          </cell>
          <cell r="F55" t="str">
            <v>Non-Title I School (NT)</v>
          </cell>
          <cell r="G55" t="str">
            <v>Restructuring Year 1 - Subgroups</v>
          </cell>
          <cell r="H55" t="str">
            <v>Restructuring Year 1 - Subgroups</v>
          </cell>
        </row>
        <row r="56">
          <cell r="A56" t="str">
            <v>0016</v>
          </cell>
          <cell r="B56" t="str">
            <v>00160315</v>
          </cell>
          <cell r="C56" t="str">
            <v>Cyril K. Brennan Middle School</v>
          </cell>
          <cell r="D56">
            <v>586</v>
          </cell>
          <cell r="E56" t="str">
            <v>05 - 08</v>
          </cell>
          <cell r="F56" t="str">
            <v>Title I School (TA)</v>
          </cell>
          <cell r="G56" t="str">
            <v>Improvement Year 2 - Subgroups</v>
          </cell>
          <cell r="H56" t="str">
            <v>Corrective Action - Subgroups</v>
          </cell>
        </row>
        <row r="57">
          <cell r="A57" t="str">
            <v>0016</v>
          </cell>
          <cell r="B57" t="str">
            <v>00160008</v>
          </cell>
          <cell r="C57" t="str">
            <v>Early Learning Center</v>
          </cell>
          <cell r="D57">
            <v>169</v>
          </cell>
          <cell r="E57" t="str">
            <v>PK</v>
          </cell>
          <cell r="F57" t="str">
            <v>Non-Title I School (NT)</v>
          </cell>
          <cell r="G57"/>
          <cell r="H57"/>
        </row>
        <row r="58">
          <cell r="A58" t="str">
            <v>0016</v>
          </cell>
          <cell r="B58" t="str">
            <v>00160045</v>
          </cell>
          <cell r="C58" t="str">
            <v>Hill-Roberts Elementary School</v>
          </cell>
          <cell r="D58">
            <v>497</v>
          </cell>
          <cell r="E58" t="str">
            <v>K  - 04</v>
          </cell>
          <cell r="F58" t="str">
            <v>Non-Title I School (NT)</v>
          </cell>
          <cell r="G58" t="str">
            <v xml:space="preserve"> </v>
          </cell>
          <cell r="H58" t="str">
            <v xml:space="preserve"> </v>
          </cell>
        </row>
        <row r="59">
          <cell r="A59" t="str">
            <v>0016</v>
          </cell>
          <cell r="B59" t="str">
            <v>00160040</v>
          </cell>
          <cell r="C59" t="str">
            <v>Hyman Fine Elementary School</v>
          </cell>
          <cell r="D59">
            <v>413</v>
          </cell>
          <cell r="E59" t="str">
            <v>K  - 04</v>
          </cell>
          <cell r="F59" t="str">
            <v>Title I School (TA)</v>
          </cell>
          <cell r="G59" t="str">
            <v xml:space="preserve"> </v>
          </cell>
          <cell r="H59" t="str">
            <v xml:space="preserve"> </v>
          </cell>
        </row>
        <row r="60">
          <cell r="A60" t="str">
            <v>0016</v>
          </cell>
          <cell r="B60" t="str">
            <v>00160050</v>
          </cell>
          <cell r="C60" t="str">
            <v>Peter Thacher Elementary School</v>
          </cell>
          <cell r="D60">
            <v>467</v>
          </cell>
          <cell r="E60" t="str">
            <v>K  - 04</v>
          </cell>
          <cell r="F60" t="str">
            <v>Title I School (TA)</v>
          </cell>
          <cell r="G60" t="str">
            <v xml:space="preserve"> </v>
          </cell>
          <cell r="H60" t="str">
            <v xml:space="preserve"> </v>
          </cell>
        </row>
        <row r="61">
          <cell r="A61" t="str">
            <v>0016</v>
          </cell>
          <cell r="B61" t="str">
            <v>00160305</v>
          </cell>
          <cell r="C61" t="str">
            <v>Robert J. Coelho Middle School</v>
          </cell>
          <cell r="D61">
            <v>643</v>
          </cell>
          <cell r="E61" t="str">
            <v>05 - 08</v>
          </cell>
          <cell r="F61" t="str">
            <v>Non-Title I School (NT)</v>
          </cell>
          <cell r="G61" t="str">
            <v>Restructuring Year 1 - Subgroups</v>
          </cell>
          <cell r="H61" t="str">
            <v>Restructuring Year 2+ - Subgroups</v>
          </cell>
        </row>
        <row r="62">
          <cell r="A62" t="str">
            <v>0016</v>
          </cell>
          <cell r="B62" t="str">
            <v>00160035</v>
          </cell>
          <cell r="C62" t="str">
            <v>Thomas E. Willett School</v>
          </cell>
          <cell r="D62">
            <v>390</v>
          </cell>
          <cell r="E62" t="str">
            <v>K  - 04</v>
          </cell>
          <cell r="F62" t="str">
            <v>Non-Title I School (NT)</v>
          </cell>
          <cell r="G62" t="str">
            <v xml:space="preserve"> </v>
          </cell>
          <cell r="H62" t="str">
            <v xml:space="preserve"> </v>
          </cell>
        </row>
        <row r="63">
          <cell r="A63" t="str">
            <v>0016</v>
          </cell>
          <cell r="B63" t="str">
            <v>00160320</v>
          </cell>
          <cell r="C63" t="str">
            <v>Wamsutta Middle School</v>
          </cell>
          <cell r="D63">
            <v>559</v>
          </cell>
          <cell r="E63" t="str">
            <v>05 - 08</v>
          </cell>
          <cell r="F63" t="str">
            <v>Title I School (TA)</v>
          </cell>
          <cell r="G63" t="str">
            <v>Improvement Year 1 - Subgroups</v>
          </cell>
          <cell r="H63" t="str">
            <v xml:space="preserve"> </v>
          </cell>
        </row>
        <row r="64">
          <cell r="A64" t="str">
            <v>0017</v>
          </cell>
          <cell r="B64" t="str">
            <v>00170305</v>
          </cell>
          <cell r="C64" t="str">
            <v>Auburn Middle</v>
          </cell>
          <cell r="D64">
            <v>521</v>
          </cell>
          <cell r="E64" t="str">
            <v>06 - 08</v>
          </cell>
          <cell r="F64" t="str">
            <v>Title I School (TA)</v>
          </cell>
          <cell r="G64" t="str">
            <v>Corrective Action - Subgroups</v>
          </cell>
          <cell r="H64" t="str">
            <v>Restructuring Year 2+ - Subgroups</v>
          </cell>
        </row>
        <row r="65">
          <cell r="A65" t="str">
            <v>0017</v>
          </cell>
          <cell r="B65" t="str">
            <v>00170505</v>
          </cell>
          <cell r="C65" t="str">
            <v>Auburn Senior High</v>
          </cell>
          <cell r="D65">
            <v>792</v>
          </cell>
          <cell r="E65" t="str">
            <v>09 - 12</v>
          </cell>
          <cell r="F65" t="str">
            <v>Non-Title I School (NT)</v>
          </cell>
          <cell r="G65" t="str">
            <v xml:space="preserve"> </v>
          </cell>
          <cell r="H65" t="str">
            <v xml:space="preserve"> </v>
          </cell>
        </row>
        <row r="66">
          <cell r="A66" t="str">
            <v>0017</v>
          </cell>
          <cell r="B66" t="str">
            <v>00170010</v>
          </cell>
          <cell r="C66" t="str">
            <v>Bryn Mawr</v>
          </cell>
          <cell r="D66">
            <v>267</v>
          </cell>
          <cell r="E66" t="str">
            <v>K  - 02</v>
          </cell>
          <cell r="F66" t="str">
            <v>Title I School (TA)</v>
          </cell>
          <cell r="G66" t="str">
            <v xml:space="preserve"> </v>
          </cell>
          <cell r="H66" t="str">
            <v xml:space="preserve"> </v>
          </cell>
        </row>
        <row r="67">
          <cell r="A67" t="str">
            <v>0017</v>
          </cell>
          <cell r="B67" t="str">
            <v>00170005</v>
          </cell>
          <cell r="C67" t="str">
            <v>Julia Bancroft</v>
          </cell>
          <cell r="D67">
            <v>253</v>
          </cell>
          <cell r="E67" t="str">
            <v>03 - 05</v>
          </cell>
          <cell r="F67" t="str">
            <v>Title I School (TA)</v>
          </cell>
          <cell r="G67" t="str">
            <v>Improvement Year 1 - Subgroups</v>
          </cell>
          <cell r="H67" t="str">
            <v xml:space="preserve"> </v>
          </cell>
        </row>
        <row r="68">
          <cell r="A68" t="str">
            <v>0017</v>
          </cell>
          <cell r="B68" t="str">
            <v>00170025</v>
          </cell>
          <cell r="C68" t="str">
            <v>Mary D Stone</v>
          </cell>
          <cell r="D68">
            <v>246</v>
          </cell>
          <cell r="E68" t="str">
            <v>K  - 02</v>
          </cell>
          <cell r="F68" t="str">
            <v>Non-Title I School (NT)</v>
          </cell>
          <cell r="G68" t="str">
            <v xml:space="preserve"> </v>
          </cell>
          <cell r="H68" t="str">
            <v xml:space="preserve"> </v>
          </cell>
        </row>
        <row r="69">
          <cell r="A69" t="str">
            <v>0017</v>
          </cell>
          <cell r="B69" t="str">
            <v>00170015</v>
          </cell>
          <cell r="C69" t="str">
            <v>Pakachoag</v>
          </cell>
          <cell r="D69">
            <v>284</v>
          </cell>
          <cell r="E69" t="str">
            <v>03 - 05</v>
          </cell>
          <cell r="F69" t="str">
            <v>Non-Title I School (NT)</v>
          </cell>
          <cell r="G69" t="str">
            <v>Improvement Year 1 - Aggregate</v>
          </cell>
          <cell r="H69" t="str">
            <v>Improvement Year 1 - Aggregate</v>
          </cell>
        </row>
        <row r="70">
          <cell r="A70" t="str">
            <v>0018</v>
          </cell>
          <cell r="B70" t="str">
            <v>00180510</v>
          </cell>
          <cell r="C70" t="str">
            <v>Avon Middle High School</v>
          </cell>
          <cell r="D70">
            <v>355</v>
          </cell>
          <cell r="E70" t="str">
            <v>07 - 12</v>
          </cell>
          <cell r="F70" t="str">
            <v>Non-Title I School (NT)</v>
          </cell>
          <cell r="G70" t="str">
            <v>Improvement Year 2 - Subgroups</v>
          </cell>
          <cell r="H70" t="str">
            <v xml:space="preserve"> </v>
          </cell>
        </row>
        <row r="71">
          <cell r="A71" t="str">
            <v>0018</v>
          </cell>
          <cell r="B71" t="str">
            <v>00180010</v>
          </cell>
          <cell r="C71" t="str">
            <v>Ralph D Butler</v>
          </cell>
          <cell r="D71">
            <v>417</v>
          </cell>
          <cell r="E71" t="str">
            <v>PK - 06</v>
          </cell>
          <cell r="F71" t="str">
            <v>Title I School (TA)</v>
          </cell>
          <cell r="G71" t="str">
            <v>Improvement Year 1 - Aggregate</v>
          </cell>
          <cell r="H71" t="str">
            <v>Improvement Year 1 - Subgroups</v>
          </cell>
        </row>
        <row r="72">
          <cell r="A72" t="str">
            <v>0020</v>
          </cell>
          <cell r="B72" t="str">
            <v>00200004</v>
          </cell>
          <cell r="C72" t="str">
            <v>Barnstable Early Learning Center</v>
          </cell>
          <cell r="D72">
            <v>132</v>
          </cell>
          <cell r="E72" t="str">
            <v>PK</v>
          </cell>
          <cell r="F72" t="str">
            <v>Non-Title I School (NT)</v>
          </cell>
          <cell r="G72"/>
          <cell r="H72"/>
        </row>
        <row r="73">
          <cell r="A73" t="str">
            <v>0020</v>
          </cell>
          <cell r="B73" t="str">
            <v>00200505</v>
          </cell>
          <cell r="C73" t="str">
            <v>Barnstable High</v>
          </cell>
          <cell r="D73">
            <v>2030</v>
          </cell>
          <cell r="E73" t="str">
            <v>08 - 12</v>
          </cell>
          <cell r="F73" t="str">
            <v>Non-Title I School (NT)</v>
          </cell>
          <cell r="G73" t="str">
            <v>Corrective Action - Subgroups</v>
          </cell>
          <cell r="H73" t="str">
            <v>Improvement Year 1 - Aggregate</v>
          </cell>
        </row>
        <row r="74">
          <cell r="A74" t="str">
            <v>0020</v>
          </cell>
          <cell r="B74" t="str">
            <v>00200315</v>
          </cell>
          <cell r="C74" t="str">
            <v>Barnstable Intermediate School</v>
          </cell>
          <cell r="D74">
            <v>778</v>
          </cell>
          <cell r="E74" t="str">
            <v>06 - 07</v>
          </cell>
          <cell r="F74" t="str">
            <v>Title I School (TA)</v>
          </cell>
          <cell r="G74" t="str">
            <v>Improvement Year 2 - Subgroups</v>
          </cell>
          <cell r="H74" t="str">
            <v xml:space="preserve"> </v>
          </cell>
        </row>
        <row r="75">
          <cell r="A75" t="str">
            <v>0020</v>
          </cell>
          <cell r="B75" t="str">
            <v>00200010</v>
          </cell>
          <cell r="C75" t="str">
            <v>Centerville Elementary</v>
          </cell>
          <cell r="D75">
            <v>226</v>
          </cell>
          <cell r="E75" t="str">
            <v>K  - 03</v>
          </cell>
          <cell r="F75" t="str">
            <v>Non-Title I School (NT)</v>
          </cell>
          <cell r="G75" t="str">
            <v xml:space="preserve"> </v>
          </cell>
          <cell r="H75" t="str">
            <v xml:space="preserve"> </v>
          </cell>
        </row>
        <row r="76">
          <cell r="A76" t="str">
            <v>0020</v>
          </cell>
          <cell r="B76" t="str">
            <v>00200025</v>
          </cell>
          <cell r="C76" t="str">
            <v>Hyannis West Elementary</v>
          </cell>
          <cell r="D76">
            <v>308</v>
          </cell>
          <cell r="E76" t="str">
            <v>K  - 03</v>
          </cell>
          <cell r="F76" t="str">
            <v>Title I School (SW)</v>
          </cell>
          <cell r="G76" t="str">
            <v>Improvement Year 2 - Subgroups</v>
          </cell>
          <cell r="H76" t="str">
            <v xml:space="preserve"> </v>
          </cell>
        </row>
        <row r="77">
          <cell r="A77" t="str">
            <v>0020</v>
          </cell>
          <cell r="B77" t="str">
            <v>00200005</v>
          </cell>
          <cell r="C77" t="str">
            <v>West Barnstable Elem</v>
          </cell>
          <cell r="D77">
            <v>252</v>
          </cell>
          <cell r="E77" t="str">
            <v>K  - 03</v>
          </cell>
          <cell r="F77" t="str">
            <v>Non-Title I School (NT)</v>
          </cell>
          <cell r="G77" t="str">
            <v xml:space="preserve"> </v>
          </cell>
          <cell r="H77" t="str">
            <v xml:space="preserve"> </v>
          </cell>
        </row>
        <row r="78">
          <cell r="A78" t="str">
            <v>0020</v>
          </cell>
          <cell r="B78" t="str">
            <v>00200045</v>
          </cell>
          <cell r="C78" t="str">
            <v>West Villages Elementary School</v>
          </cell>
          <cell r="D78">
            <v>427</v>
          </cell>
          <cell r="E78" t="str">
            <v>K  - 03</v>
          </cell>
          <cell r="F78" t="str">
            <v>Non-Title I School (NT)</v>
          </cell>
          <cell r="G78" t="str">
            <v xml:space="preserve"> </v>
          </cell>
          <cell r="H78" t="str">
            <v xml:space="preserve"> </v>
          </cell>
        </row>
        <row r="79">
          <cell r="A79" t="str">
            <v>0023</v>
          </cell>
          <cell r="B79" t="str">
            <v>00230505</v>
          </cell>
          <cell r="C79" t="str">
            <v>Bedford High</v>
          </cell>
          <cell r="D79">
            <v>795</v>
          </cell>
          <cell r="E79" t="str">
            <v>09 - 12</v>
          </cell>
          <cell r="F79" t="str">
            <v>Non-Title I School (NT)</v>
          </cell>
          <cell r="G79" t="str">
            <v xml:space="preserve"> </v>
          </cell>
          <cell r="H79" t="str">
            <v xml:space="preserve"> </v>
          </cell>
        </row>
        <row r="80">
          <cell r="A80" t="str">
            <v>0023</v>
          </cell>
          <cell r="B80" t="str">
            <v>00230305</v>
          </cell>
          <cell r="C80" t="str">
            <v>John Glenn Middle</v>
          </cell>
          <cell r="D80">
            <v>568</v>
          </cell>
          <cell r="E80" t="str">
            <v>06 - 08</v>
          </cell>
          <cell r="F80" t="str">
            <v>Title I School (TA)</v>
          </cell>
          <cell r="G80" t="str">
            <v>Improvement Year 2 - Subgroups</v>
          </cell>
          <cell r="H80" t="str">
            <v>Corrective Action - Subgroups</v>
          </cell>
        </row>
        <row r="81">
          <cell r="A81" t="str">
            <v>0023</v>
          </cell>
          <cell r="B81" t="str">
            <v>00230010</v>
          </cell>
          <cell r="C81" t="str">
            <v>Lt Elezer Davis</v>
          </cell>
          <cell r="D81">
            <v>486</v>
          </cell>
          <cell r="E81" t="str">
            <v>K  - 02</v>
          </cell>
          <cell r="F81" t="str">
            <v>Title I School (TA)</v>
          </cell>
          <cell r="G81" t="str">
            <v xml:space="preserve"> </v>
          </cell>
          <cell r="H81" t="str">
            <v xml:space="preserve"> </v>
          </cell>
        </row>
        <row r="82">
          <cell r="A82" t="str">
            <v>0023</v>
          </cell>
          <cell r="B82" t="str">
            <v>00230012</v>
          </cell>
          <cell r="C82" t="str">
            <v>Lt Job Lane School</v>
          </cell>
          <cell r="D82">
            <v>534</v>
          </cell>
          <cell r="E82" t="str">
            <v>03 - 05</v>
          </cell>
          <cell r="F82" t="str">
            <v>Title I School (TA)</v>
          </cell>
          <cell r="G82" t="str">
            <v>Improvement Year 1 - Aggregate</v>
          </cell>
          <cell r="H82" t="str">
            <v xml:space="preserve"> </v>
          </cell>
        </row>
        <row r="83">
          <cell r="A83" t="str">
            <v>0024</v>
          </cell>
          <cell r="B83" t="str">
            <v>00240505</v>
          </cell>
          <cell r="C83" t="str">
            <v>Belchertown High</v>
          </cell>
          <cell r="D83">
            <v>789</v>
          </cell>
          <cell r="E83" t="str">
            <v>09 - 12</v>
          </cell>
          <cell r="F83" t="str">
            <v>Non-Title I School (NT)</v>
          </cell>
          <cell r="G83" t="str">
            <v xml:space="preserve"> </v>
          </cell>
          <cell r="H83" t="str">
            <v xml:space="preserve"> </v>
          </cell>
        </row>
        <row r="84">
          <cell r="A84" t="str">
            <v>0024</v>
          </cell>
          <cell r="B84" t="str">
            <v>00240006</v>
          </cell>
          <cell r="C84" t="str">
            <v>Chestnut Hill Community School</v>
          </cell>
          <cell r="D84">
            <v>607</v>
          </cell>
          <cell r="E84" t="str">
            <v>04 - 06</v>
          </cell>
          <cell r="F84" t="str">
            <v>Non-Title I School (NT)</v>
          </cell>
          <cell r="G84" t="str">
            <v>Corrective Action - Subgroups</v>
          </cell>
          <cell r="H84" t="str">
            <v>Corrective Action - Subgroups</v>
          </cell>
        </row>
        <row r="85">
          <cell r="A85" t="str">
            <v>0024</v>
          </cell>
          <cell r="B85" t="str">
            <v>00240005</v>
          </cell>
          <cell r="C85" t="str">
            <v>Cold Spring</v>
          </cell>
          <cell r="D85">
            <v>217</v>
          </cell>
          <cell r="E85" t="str">
            <v>PK - K</v>
          </cell>
          <cell r="F85" t="str">
            <v>Title I School (TA)</v>
          </cell>
          <cell r="G85"/>
          <cell r="H85"/>
        </row>
        <row r="86">
          <cell r="A86" t="str">
            <v>0024</v>
          </cell>
          <cell r="B86" t="str">
            <v>00240025</v>
          </cell>
          <cell r="C86" t="str">
            <v>Jabish Middle School</v>
          </cell>
          <cell r="D86">
            <v>420</v>
          </cell>
          <cell r="E86" t="str">
            <v>07 - 08</v>
          </cell>
          <cell r="F86" t="str">
            <v>Non-Title I School (NT)</v>
          </cell>
          <cell r="G86" t="str">
            <v>Improvement Year 2 - Subgroups</v>
          </cell>
          <cell r="H86" t="str">
            <v>Corrective Action - Subgroups</v>
          </cell>
        </row>
        <row r="87">
          <cell r="A87" t="str">
            <v>0024</v>
          </cell>
          <cell r="B87" t="str">
            <v>00240018</v>
          </cell>
          <cell r="C87" t="str">
            <v>Swift River Elem</v>
          </cell>
          <cell r="D87">
            <v>574</v>
          </cell>
          <cell r="E87" t="str">
            <v>01 - 03</v>
          </cell>
          <cell r="F87" t="str">
            <v>Title I School (TA)</v>
          </cell>
          <cell r="G87" t="str">
            <v>Restructuring Year 2+ - Aggregate</v>
          </cell>
          <cell r="H87" t="str">
            <v>Improvement Year 1 - Aggregate</v>
          </cell>
        </row>
        <row r="88">
          <cell r="A88" t="str">
            <v>0025</v>
          </cell>
          <cell r="B88" t="str">
            <v>00250003</v>
          </cell>
          <cell r="C88" t="str">
            <v>Bellingham ECC</v>
          </cell>
          <cell r="D88">
            <v>93</v>
          </cell>
          <cell r="E88" t="str">
            <v>PK</v>
          </cell>
          <cell r="F88" t="str">
            <v>Non-Title I School (NT)</v>
          </cell>
          <cell r="G88"/>
          <cell r="H88"/>
        </row>
        <row r="89">
          <cell r="A89" t="str">
            <v>0025</v>
          </cell>
          <cell r="B89" t="str">
            <v>00250505</v>
          </cell>
          <cell r="C89" t="str">
            <v>Bellingham High School</v>
          </cell>
          <cell r="D89">
            <v>709</v>
          </cell>
          <cell r="E89" t="str">
            <v>09 - 12</v>
          </cell>
          <cell r="F89" t="str">
            <v>Non-Title I School (NT)</v>
          </cell>
          <cell r="G89" t="str">
            <v xml:space="preserve"> </v>
          </cell>
          <cell r="H89" t="str">
            <v xml:space="preserve"> </v>
          </cell>
        </row>
        <row r="90">
          <cell r="A90" t="str">
            <v>0025</v>
          </cell>
          <cell r="B90" t="str">
            <v>00250315</v>
          </cell>
          <cell r="C90" t="str">
            <v>Bellingham Memorial Middle School</v>
          </cell>
          <cell r="D90">
            <v>784</v>
          </cell>
          <cell r="E90" t="str">
            <v>05 - 08</v>
          </cell>
          <cell r="F90" t="str">
            <v>Non-Title I School (NT)</v>
          </cell>
          <cell r="G90" t="str">
            <v>Improvement Year 2 - Subgroups</v>
          </cell>
          <cell r="H90" t="str">
            <v>Restructuring Year 2+ - Subgroups</v>
          </cell>
        </row>
        <row r="91">
          <cell r="A91" t="str">
            <v>0025</v>
          </cell>
          <cell r="B91" t="str">
            <v>00250009</v>
          </cell>
          <cell r="C91" t="str">
            <v>Clara Macy Elementary</v>
          </cell>
          <cell r="D91">
            <v>273</v>
          </cell>
          <cell r="E91" t="str">
            <v>K  - 04</v>
          </cell>
          <cell r="F91" t="str">
            <v>Non-Title I School (NT)</v>
          </cell>
          <cell r="G91" t="str">
            <v>Improvement Year 1 - Aggregate</v>
          </cell>
          <cell r="H91" t="str">
            <v xml:space="preserve"> </v>
          </cell>
        </row>
        <row r="92">
          <cell r="A92" t="str">
            <v>0025</v>
          </cell>
          <cell r="B92" t="str">
            <v>00250510</v>
          </cell>
          <cell r="C92" t="str">
            <v>Primavera Jr/Sr H S</v>
          </cell>
          <cell r="D92">
            <v>24</v>
          </cell>
          <cell r="E92" t="str">
            <v>09 - 12</v>
          </cell>
          <cell r="F92" t="str">
            <v>Non-Title I School (NT)</v>
          </cell>
          <cell r="G92"/>
          <cell r="H92"/>
        </row>
        <row r="93">
          <cell r="A93" t="str">
            <v>0025</v>
          </cell>
          <cell r="B93" t="str">
            <v>00250020</v>
          </cell>
          <cell r="C93" t="str">
            <v>South Elem</v>
          </cell>
          <cell r="D93">
            <v>442</v>
          </cell>
          <cell r="E93" t="str">
            <v>K  - 04</v>
          </cell>
          <cell r="F93" t="str">
            <v>Title I School (TA)</v>
          </cell>
          <cell r="G93" t="str">
            <v>Improvement Year 1 - Aggregate</v>
          </cell>
          <cell r="H93" t="str">
            <v xml:space="preserve"> </v>
          </cell>
        </row>
        <row r="94">
          <cell r="A94" t="str">
            <v>0025</v>
          </cell>
          <cell r="B94" t="str">
            <v>00250025</v>
          </cell>
          <cell r="C94" t="str">
            <v>Stall Brook</v>
          </cell>
          <cell r="D94">
            <v>242</v>
          </cell>
          <cell r="E94" t="str">
            <v>K  - 04</v>
          </cell>
          <cell r="F94" t="str">
            <v>Title I School (TA)</v>
          </cell>
          <cell r="G94" t="str">
            <v xml:space="preserve"> </v>
          </cell>
          <cell r="H94" t="str">
            <v xml:space="preserve"> </v>
          </cell>
        </row>
        <row r="95">
          <cell r="A95" t="str">
            <v>0026</v>
          </cell>
          <cell r="B95" t="str">
            <v>00260505</v>
          </cell>
          <cell r="C95" t="str">
            <v>Belmont High</v>
          </cell>
          <cell r="D95">
            <v>1104</v>
          </cell>
          <cell r="E95" t="str">
            <v>09 - 12</v>
          </cell>
          <cell r="F95" t="str">
            <v>Non-Title I School (NT)</v>
          </cell>
          <cell r="G95" t="str">
            <v xml:space="preserve"> </v>
          </cell>
          <cell r="H95" t="str">
            <v xml:space="preserve"> </v>
          </cell>
        </row>
        <row r="96">
          <cell r="A96" t="str">
            <v>0026</v>
          </cell>
          <cell r="B96" t="str">
            <v>00260015</v>
          </cell>
          <cell r="C96" t="str">
            <v>Daniel Butler</v>
          </cell>
          <cell r="D96">
            <v>358</v>
          </cell>
          <cell r="E96" t="str">
            <v>K  - 04</v>
          </cell>
          <cell r="F96" t="str">
            <v>Title I School (TA)</v>
          </cell>
          <cell r="G96" t="str">
            <v xml:space="preserve"> </v>
          </cell>
          <cell r="H96" t="str">
            <v xml:space="preserve"> </v>
          </cell>
        </row>
        <row r="97">
          <cell r="A97" t="str">
            <v>0026</v>
          </cell>
          <cell r="B97" t="str">
            <v>00260010</v>
          </cell>
          <cell r="C97" t="str">
            <v>Mary Lee Burbank</v>
          </cell>
          <cell r="D97">
            <v>327</v>
          </cell>
          <cell r="E97" t="str">
            <v>K  - 04</v>
          </cell>
          <cell r="F97" t="str">
            <v>Non-Title I School (NT)</v>
          </cell>
          <cell r="G97" t="str">
            <v xml:space="preserve"> </v>
          </cell>
          <cell r="H97" t="str">
            <v xml:space="preserve"> </v>
          </cell>
        </row>
        <row r="98">
          <cell r="A98" t="str">
            <v>0026</v>
          </cell>
          <cell r="B98" t="str">
            <v>00260035</v>
          </cell>
          <cell r="C98" t="str">
            <v>Roger E Wellington</v>
          </cell>
          <cell r="D98">
            <v>434</v>
          </cell>
          <cell r="E98" t="str">
            <v>K  - 04</v>
          </cell>
          <cell r="F98" t="str">
            <v>Title I School (TA)</v>
          </cell>
          <cell r="G98" t="str">
            <v xml:space="preserve"> </v>
          </cell>
          <cell r="H98" t="str">
            <v xml:space="preserve"> </v>
          </cell>
        </row>
        <row r="99">
          <cell r="A99" t="str">
            <v>0026</v>
          </cell>
          <cell r="B99" t="str">
            <v>00260005</v>
          </cell>
          <cell r="C99" t="str">
            <v>Winn Brook</v>
          </cell>
          <cell r="D99">
            <v>501</v>
          </cell>
          <cell r="E99" t="str">
            <v>PK - 04</v>
          </cell>
          <cell r="F99" t="str">
            <v>Non-Title I School (NT)</v>
          </cell>
          <cell r="G99" t="str">
            <v xml:space="preserve"> </v>
          </cell>
          <cell r="H99" t="str">
            <v xml:space="preserve"> </v>
          </cell>
        </row>
        <row r="100">
          <cell r="A100" t="str">
            <v>0026</v>
          </cell>
          <cell r="B100" t="str">
            <v>00260305</v>
          </cell>
          <cell r="C100" t="str">
            <v>Winthrop L Chenery Middle</v>
          </cell>
          <cell r="D100">
            <v>1204</v>
          </cell>
          <cell r="E100" t="str">
            <v>05 - 08</v>
          </cell>
          <cell r="F100" t="str">
            <v>Non-Title I School (NT)</v>
          </cell>
          <cell r="G100" t="str">
            <v>Improvement Year 1 - Subgroups</v>
          </cell>
          <cell r="H100" t="str">
            <v>Improvement Year 2 - Subgroups</v>
          </cell>
        </row>
        <row r="101">
          <cell r="A101" t="str">
            <v>0027</v>
          </cell>
          <cell r="B101" t="str">
            <v>00270010</v>
          </cell>
          <cell r="C101" t="str">
            <v>Berkley Community School</v>
          </cell>
          <cell r="D101">
            <v>496</v>
          </cell>
          <cell r="E101" t="str">
            <v>PK - 04</v>
          </cell>
          <cell r="F101" t="str">
            <v>Title I School (TA)</v>
          </cell>
          <cell r="G101" t="str">
            <v xml:space="preserve"> </v>
          </cell>
          <cell r="H101" t="str">
            <v xml:space="preserve"> </v>
          </cell>
        </row>
        <row r="102">
          <cell r="A102" t="str">
            <v>0027</v>
          </cell>
          <cell r="B102" t="str">
            <v>00270305</v>
          </cell>
          <cell r="C102" t="str">
            <v>Berkley Middle School</v>
          </cell>
          <cell r="D102">
            <v>402</v>
          </cell>
          <cell r="E102" t="str">
            <v>05 - 08</v>
          </cell>
          <cell r="F102" t="str">
            <v>Non-Title I School (NT)</v>
          </cell>
          <cell r="G102" t="str">
            <v>Improvement Year 1 - Subgroups</v>
          </cell>
          <cell r="H102" t="str">
            <v>Restructuring Year 1 - Subgroups</v>
          </cell>
        </row>
        <row r="103">
          <cell r="A103" t="str">
            <v>0028</v>
          </cell>
          <cell r="B103" t="str">
            <v>00280005</v>
          </cell>
          <cell r="C103" t="str">
            <v>Berlin Memorial</v>
          </cell>
          <cell r="D103">
            <v>201</v>
          </cell>
          <cell r="E103" t="str">
            <v>PK - 06</v>
          </cell>
          <cell r="F103" t="str">
            <v>Title I School (TA)</v>
          </cell>
          <cell r="G103" t="str">
            <v>Improvement Year 1 - Aggregate</v>
          </cell>
          <cell r="H103" t="str">
            <v xml:space="preserve"> </v>
          </cell>
        </row>
        <row r="104">
          <cell r="A104" t="str">
            <v>0030</v>
          </cell>
          <cell r="B104" t="str">
            <v>00300055</v>
          </cell>
          <cell r="C104" t="str">
            <v>Ayers/Ryal Side Sch</v>
          </cell>
          <cell r="D104">
            <v>515</v>
          </cell>
          <cell r="E104" t="str">
            <v>PK - 05</v>
          </cell>
          <cell r="F104" t="str">
            <v>Title I School (TA)</v>
          </cell>
          <cell r="G104" t="str">
            <v>Restructuring Year 1 - Aggregate</v>
          </cell>
          <cell r="H104" t="str">
            <v xml:space="preserve"> </v>
          </cell>
        </row>
        <row r="105">
          <cell r="A105" t="str">
            <v>0030</v>
          </cell>
          <cell r="B105" t="str">
            <v>00300505</v>
          </cell>
          <cell r="C105" t="str">
            <v>Beverly High</v>
          </cell>
          <cell r="D105">
            <v>1237</v>
          </cell>
          <cell r="E105" t="str">
            <v>09 - 12</v>
          </cell>
          <cell r="F105" t="str">
            <v>Non-Title I School (NT)</v>
          </cell>
          <cell r="G105" t="str">
            <v xml:space="preserve"> </v>
          </cell>
          <cell r="H105" t="str">
            <v>Improvement Year 2 - Subgroups</v>
          </cell>
        </row>
        <row r="106">
          <cell r="A106" t="str">
            <v>0030</v>
          </cell>
          <cell r="B106" t="str">
            <v>00300305</v>
          </cell>
          <cell r="C106" t="str">
            <v>Briscoe Middle</v>
          </cell>
          <cell r="D106">
            <v>932</v>
          </cell>
          <cell r="E106" t="str">
            <v>06 - 08</v>
          </cell>
          <cell r="F106" t="str">
            <v>Non-Title I School (NT)</v>
          </cell>
          <cell r="G106" t="str">
            <v>Restructuring Year 2+ - Subgroups</v>
          </cell>
          <cell r="H106" t="str">
            <v>Restructuring Year 2+ - Subgroups</v>
          </cell>
        </row>
        <row r="107">
          <cell r="A107" t="str">
            <v>0030</v>
          </cell>
          <cell r="B107" t="str">
            <v>00300010</v>
          </cell>
          <cell r="C107" t="str">
            <v>Centerville Elementary</v>
          </cell>
          <cell r="D107">
            <v>365</v>
          </cell>
          <cell r="E107" t="str">
            <v>K  - 05</v>
          </cell>
          <cell r="F107" t="str">
            <v>Title I School (TA)</v>
          </cell>
          <cell r="G107" t="str">
            <v>Improvement Year 1 - Aggregate</v>
          </cell>
          <cell r="H107" t="str">
            <v>Corrective Action - Subgroups</v>
          </cell>
        </row>
        <row r="108">
          <cell r="A108" t="str">
            <v>0030</v>
          </cell>
          <cell r="B108" t="str">
            <v>00300015</v>
          </cell>
          <cell r="C108" t="str">
            <v>Cove Elementary</v>
          </cell>
          <cell r="D108">
            <v>446</v>
          </cell>
          <cell r="E108" t="str">
            <v>PK - 05</v>
          </cell>
          <cell r="F108" t="str">
            <v>Title I School (TA)</v>
          </cell>
          <cell r="G108" t="str">
            <v xml:space="preserve"> </v>
          </cell>
          <cell r="H108" t="str">
            <v>Improvement Year 1 - Aggregate</v>
          </cell>
        </row>
        <row r="109">
          <cell r="A109" t="str">
            <v>0030</v>
          </cell>
          <cell r="B109" t="str">
            <v>00300033</v>
          </cell>
          <cell r="C109" t="str">
            <v>Hannah Elementary</v>
          </cell>
          <cell r="D109">
            <v>375</v>
          </cell>
          <cell r="E109" t="str">
            <v>PK - 05</v>
          </cell>
          <cell r="F109" t="str">
            <v>Non-Title I School (NT)</v>
          </cell>
          <cell r="G109" t="str">
            <v xml:space="preserve"> </v>
          </cell>
          <cell r="H109" t="str">
            <v xml:space="preserve"> </v>
          </cell>
        </row>
        <row r="110">
          <cell r="A110" t="str">
            <v>0030</v>
          </cell>
          <cell r="B110" t="str">
            <v>00300040</v>
          </cell>
          <cell r="C110" t="str">
            <v>North Beverly Elementary</v>
          </cell>
          <cell r="D110">
            <v>381</v>
          </cell>
          <cell r="E110" t="str">
            <v>K  - 05</v>
          </cell>
          <cell r="F110" t="str">
            <v>Title I School (TA)</v>
          </cell>
          <cell r="G110" t="str">
            <v>Corrective Action - Aggregate</v>
          </cell>
          <cell r="H110" t="str">
            <v>Restructuring Year 1 - Subgroups</v>
          </cell>
        </row>
        <row r="111">
          <cell r="A111" t="str">
            <v>0031</v>
          </cell>
          <cell r="B111" t="str">
            <v>00310505</v>
          </cell>
          <cell r="C111" t="str">
            <v>Billerica Memorial High School</v>
          </cell>
          <cell r="D111">
            <v>1599</v>
          </cell>
          <cell r="E111" t="str">
            <v>09 - 12</v>
          </cell>
          <cell r="F111" t="str">
            <v>Title I School (TA)</v>
          </cell>
          <cell r="G111" t="str">
            <v xml:space="preserve"> </v>
          </cell>
          <cell r="H111" t="str">
            <v xml:space="preserve"> </v>
          </cell>
        </row>
        <row r="112">
          <cell r="A112" t="str">
            <v>0031</v>
          </cell>
          <cell r="B112" t="str">
            <v>00310030</v>
          </cell>
          <cell r="C112" t="str">
            <v>Eugene C Vining</v>
          </cell>
          <cell r="D112">
            <v>262</v>
          </cell>
          <cell r="E112" t="str">
            <v>K  - 05</v>
          </cell>
          <cell r="F112" t="str">
            <v>Non-Title I School (NT)</v>
          </cell>
          <cell r="G112" t="str">
            <v xml:space="preserve"> </v>
          </cell>
          <cell r="H112" t="str">
            <v>Improvement Year 1 - Aggregate</v>
          </cell>
        </row>
        <row r="113">
          <cell r="A113" t="str">
            <v>0031</v>
          </cell>
          <cell r="B113" t="str">
            <v>00310007</v>
          </cell>
          <cell r="C113" t="str">
            <v>Frederick J Dutile</v>
          </cell>
          <cell r="D113">
            <v>376</v>
          </cell>
          <cell r="E113" t="str">
            <v>K  - 05</v>
          </cell>
          <cell r="F113" t="str">
            <v>Non-Title I School (NT)</v>
          </cell>
          <cell r="G113" t="str">
            <v>Improvement Year 1 - Aggregate</v>
          </cell>
          <cell r="H113" t="str">
            <v xml:space="preserve"> </v>
          </cell>
        </row>
        <row r="114">
          <cell r="A114" t="str">
            <v>0031</v>
          </cell>
          <cell r="B114" t="str">
            <v>00310026</v>
          </cell>
          <cell r="C114" t="str">
            <v>Hajjar Elementary</v>
          </cell>
          <cell r="D114">
            <v>521</v>
          </cell>
          <cell r="E114" t="str">
            <v>K  - 05</v>
          </cell>
          <cell r="F114" t="str">
            <v>Non-Title I School (NT)</v>
          </cell>
          <cell r="G114" t="str">
            <v>Improvement Year 1 - Aggregate</v>
          </cell>
          <cell r="H114" t="str">
            <v xml:space="preserve"> </v>
          </cell>
        </row>
        <row r="115">
          <cell r="A115" t="str">
            <v>0031</v>
          </cell>
          <cell r="B115" t="str">
            <v>00310012</v>
          </cell>
          <cell r="C115" t="str">
            <v>John F Kennedy</v>
          </cell>
          <cell r="D115">
            <v>439</v>
          </cell>
          <cell r="E115" t="str">
            <v>K  - 05</v>
          </cell>
          <cell r="F115" t="str">
            <v>Non-Title I School (NT)</v>
          </cell>
          <cell r="G115" t="str">
            <v xml:space="preserve"> </v>
          </cell>
          <cell r="H115" t="str">
            <v>Corrective Action - Aggregate</v>
          </cell>
        </row>
        <row r="116">
          <cell r="A116" t="str">
            <v>0031</v>
          </cell>
          <cell r="B116" t="str">
            <v>00310310</v>
          </cell>
          <cell r="C116" t="str">
            <v>Locke Middle</v>
          </cell>
          <cell r="D116">
            <v>681</v>
          </cell>
          <cell r="E116" t="str">
            <v>06 - 08</v>
          </cell>
          <cell r="F116" t="str">
            <v>Title I School (TA)</v>
          </cell>
          <cell r="G116" t="str">
            <v>Corrective Action - Subgroups</v>
          </cell>
          <cell r="H116" t="str">
            <v>Restructuring Year 2+ - Subgroups</v>
          </cell>
        </row>
        <row r="117">
          <cell r="A117" t="str">
            <v>0031</v>
          </cell>
          <cell r="B117" t="str">
            <v>00310305</v>
          </cell>
          <cell r="C117" t="str">
            <v>Marshall Middle School</v>
          </cell>
          <cell r="D117">
            <v>818</v>
          </cell>
          <cell r="E117" t="str">
            <v>06 - 08</v>
          </cell>
          <cell r="F117" t="str">
            <v>Title I School (TA)</v>
          </cell>
          <cell r="G117" t="str">
            <v>Restructuring Year 2+ - Subgroups</v>
          </cell>
          <cell r="H117" t="str">
            <v>Restructuring Year 2+ - Subgroups</v>
          </cell>
        </row>
        <row r="118">
          <cell r="A118" t="str">
            <v>0031</v>
          </cell>
          <cell r="B118" t="str">
            <v>00310015</v>
          </cell>
          <cell r="C118" t="str">
            <v>Parker</v>
          </cell>
          <cell r="D118">
            <v>369</v>
          </cell>
          <cell r="E118" t="str">
            <v>K  - 05</v>
          </cell>
          <cell r="F118" t="str">
            <v>Non-Title I School (NT)</v>
          </cell>
          <cell r="G118" t="str">
            <v>Improvement Year 2 - Subgroups</v>
          </cell>
          <cell r="H118" t="str">
            <v xml:space="preserve"> </v>
          </cell>
        </row>
        <row r="119">
          <cell r="A119" t="str">
            <v>0031</v>
          </cell>
          <cell r="B119" t="str">
            <v>00310005</v>
          </cell>
          <cell r="C119" t="str">
            <v>Thomas Ditson</v>
          </cell>
          <cell r="D119">
            <v>727</v>
          </cell>
          <cell r="E119" t="str">
            <v>K  - 05</v>
          </cell>
          <cell r="F119" t="str">
            <v>Non-Title I School (NT)</v>
          </cell>
          <cell r="G119" t="str">
            <v xml:space="preserve"> </v>
          </cell>
          <cell r="H119" t="str">
            <v>Improvement Year 2 - Aggregate</v>
          </cell>
        </row>
        <row r="120">
          <cell r="A120" t="str">
            <v>0035</v>
          </cell>
          <cell r="B120" t="str">
            <v>00350541</v>
          </cell>
          <cell r="C120" t="str">
            <v>Another Course To College</v>
          </cell>
          <cell r="D120">
            <v>203</v>
          </cell>
          <cell r="E120" t="str">
            <v>09 - 12</v>
          </cell>
          <cell r="F120" t="str">
            <v>Title I School (SW)</v>
          </cell>
          <cell r="G120" t="str">
            <v>Improvement Year 2 - Aggregate</v>
          </cell>
          <cell r="H120" t="str">
            <v>Improvement Year 2 - Aggregate</v>
          </cell>
        </row>
        <row r="121">
          <cell r="A121" t="str">
            <v>0035</v>
          </cell>
          <cell r="B121" t="str">
            <v>00350003</v>
          </cell>
          <cell r="C121" t="str">
            <v>Baldwin ELC</v>
          </cell>
          <cell r="D121">
            <v>174</v>
          </cell>
          <cell r="E121" t="str">
            <v>PK - 01</v>
          </cell>
          <cell r="F121" t="str">
            <v>Title I School (SW)</v>
          </cell>
          <cell r="G121" t="str">
            <v xml:space="preserve"> </v>
          </cell>
          <cell r="H121" t="str">
            <v xml:space="preserve"> </v>
          </cell>
        </row>
        <row r="122">
          <cell r="A122" t="str">
            <v>0035</v>
          </cell>
          <cell r="B122" t="str">
            <v>00350021</v>
          </cell>
          <cell r="C122" t="str">
            <v>Beethoven</v>
          </cell>
          <cell r="D122">
            <v>261</v>
          </cell>
          <cell r="E122" t="str">
            <v>PK - 03</v>
          </cell>
          <cell r="F122" t="str">
            <v>Title I School (SW)</v>
          </cell>
          <cell r="G122" t="str">
            <v>Restructuring Year 2+ - Aggregate</v>
          </cell>
          <cell r="H122" t="str">
            <v xml:space="preserve"> </v>
          </cell>
        </row>
        <row r="123">
          <cell r="A123" t="str">
            <v>0035</v>
          </cell>
          <cell r="B123" t="str">
            <v>00350390</v>
          </cell>
          <cell r="C123" t="str">
            <v>Blackstone</v>
          </cell>
          <cell r="D123">
            <v>588</v>
          </cell>
          <cell r="E123" t="str">
            <v>PK - 05</v>
          </cell>
          <cell r="F123" t="str">
            <v>Title I School (SW)</v>
          </cell>
          <cell r="G123" t="str">
            <v xml:space="preserve"> </v>
          </cell>
          <cell r="H123" t="str">
            <v xml:space="preserve"> </v>
          </cell>
        </row>
        <row r="124">
          <cell r="A124" t="str">
            <v>0035</v>
          </cell>
          <cell r="B124" t="str">
            <v>00350548</v>
          </cell>
          <cell r="C124" t="str">
            <v>Boston Adult Academy</v>
          </cell>
          <cell r="D124">
            <v>279</v>
          </cell>
          <cell r="E124" t="str">
            <v>09 - 12</v>
          </cell>
          <cell r="F124" t="str">
            <v>Title I School (SW)</v>
          </cell>
          <cell r="G124"/>
          <cell r="H124"/>
        </row>
        <row r="125">
          <cell r="A125" t="str">
            <v>0035</v>
          </cell>
          <cell r="B125" t="str">
            <v>00350546</v>
          </cell>
          <cell r="C125" t="str">
            <v>Boston Arts Academy</v>
          </cell>
          <cell r="D125">
            <v>384</v>
          </cell>
          <cell r="E125" t="str">
            <v>09 - 12</v>
          </cell>
          <cell r="F125" t="str">
            <v>Title I School (SW)</v>
          </cell>
          <cell r="G125" t="str">
            <v xml:space="preserve"> </v>
          </cell>
          <cell r="H125" t="str">
            <v>Improvement Year 1 - Aggregate</v>
          </cell>
        </row>
        <row r="126">
          <cell r="A126" t="str">
            <v>0035</v>
          </cell>
          <cell r="B126" t="str">
            <v>00350558</v>
          </cell>
          <cell r="C126" t="str">
            <v>Boston Community Leadership Academy</v>
          </cell>
          <cell r="D126">
            <v>451</v>
          </cell>
          <cell r="E126" t="str">
            <v>09 - 12</v>
          </cell>
          <cell r="F126" t="str">
            <v>Title I School (SW)</v>
          </cell>
          <cell r="G126" t="str">
            <v>Improvement Year 1 - Subgroups</v>
          </cell>
          <cell r="H126" t="str">
            <v xml:space="preserve"> </v>
          </cell>
        </row>
        <row r="127">
          <cell r="A127" t="str">
            <v>0035</v>
          </cell>
          <cell r="B127" t="str">
            <v>00350507</v>
          </cell>
          <cell r="C127" t="str">
            <v>Boston International High School</v>
          </cell>
          <cell r="D127">
            <v>247</v>
          </cell>
          <cell r="E127" t="str">
            <v>09 - 12</v>
          </cell>
          <cell r="F127" t="str">
            <v>Title I School (SW)</v>
          </cell>
          <cell r="G127" t="str">
            <v>Restructuring Year 1 - Aggregate</v>
          </cell>
          <cell r="H127" t="str">
            <v>Restructuring Year 1 - Aggregate</v>
          </cell>
        </row>
        <row r="128">
          <cell r="A128" t="str">
            <v>0035</v>
          </cell>
          <cell r="B128" t="str">
            <v>00350560</v>
          </cell>
          <cell r="C128" t="str">
            <v>Boston Latin</v>
          </cell>
          <cell r="D128">
            <v>2384</v>
          </cell>
          <cell r="E128" t="str">
            <v>07 - 12</v>
          </cell>
          <cell r="F128" t="str">
            <v>Non-Title I School (NT)</v>
          </cell>
          <cell r="G128" t="str">
            <v xml:space="preserve"> </v>
          </cell>
          <cell r="H128" t="str">
            <v xml:space="preserve"> </v>
          </cell>
        </row>
        <row r="129">
          <cell r="A129" t="str">
            <v>0035</v>
          </cell>
          <cell r="B129" t="str">
            <v>00350545</v>
          </cell>
          <cell r="C129" t="str">
            <v>Boston Latin Academy</v>
          </cell>
          <cell r="D129">
            <v>1716</v>
          </cell>
          <cell r="E129" t="str">
            <v>07 - 12</v>
          </cell>
          <cell r="F129" t="str">
            <v>Title I School (SW)</v>
          </cell>
          <cell r="G129" t="str">
            <v xml:space="preserve"> </v>
          </cell>
          <cell r="H129" t="str">
            <v xml:space="preserve"> </v>
          </cell>
        </row>
        <row r="130">
          <cell r="A130" t="str">
            <v>0035</v>
          </cell>
          <cell r="B130" t="str">
            <v>00350413</v>
          </cell>
          <cell r="C130" t="str">
            <v>Boston Middle School Academy</v>
          </cell>
          <cell r="D130">
            <v>5</v>
          </cell>
          <cell r="E130" t="str">
            <v>06 - 08</v>
          </cell>
          <cell r="F130" t="str">
            <v>Non-Title I School (NT)</v>
          </cell>
          <cell r="G130"/>
          <cell r="H130"/>
        </row>
        <row r="131">
          <cell r="A131" t="str">
            <v>0035</v>
          </cell>
          <cell r="B131" t="str">
            <v>00350012</v>
          </cell>
          <cell r="C131" t="str">
            <v>Boston Teachers Union School</v>
          </cell>
          <cell r="D131">
            <v>219</v>
          </cell>
          <cell r="E131" t="str">
            <v>PK - 07</v>
          </cell>
          <cell r="F131" t="str">
            <v>Title I School (SW)</v>
          </cell>
          <cell r="G131" t="str">
            <v>Improvement Year 1 - Aggregate</v>
          </cell>
          <cell r="H131" t="str">
            <v>Improvement Year 1 - Aggregate</v>
          </cell>
        </row>
        <row r="132">
          <cell r="A132" t="str">
            <v>0035</v>
          </cell>
          <cell r="B132" t="str">
            <v>00350505</v>
          </cell>
          <cell r="C132" t="str">
            <v>Brighton High</v>
          </cell>
          <cell r="D132">
            <v>1233</v>
          </cell>
          <cell r="E132" t="str">
            <v>09 - 12</v>
          </cell>
          <cell r="F132" t="str">
            <v>Title I School (SW)</v>
          </cell>
          <cell r="G132" t="str">
            <v>Restructuring Year 2+ - Aggregate</v>
          </cell>
          <cell r="H132" t="str">
            <v>Restructuring Year 2+ - Subgroups</v>
          </cell>
        </row>
        <row r="133">
          <cell r="A133" t="str">
            <v>0035</v>
          </cell>
          <cell r="B133" t="str">
            <v>00350658</v>
          </cell>
          <cell r="C133" t="str">
            <v>Brook Farm/Media High</v>
          </cell>
          <cell r="D133"/>
          <cell r="E133"/>
          <cell r="F133" t="str">
            <v>Non-Title I School (NT)</v>
          </cell>
          <cell r="G133"/>
          <cell r="H133"/>
        </row>
        <row r="134">
          <cell r="A134" t="str">
            <v>0035</v>
          </cell>
          <cell r="B134" t="str">
            <v>00350036</v>
          </cell>
          <cell r="C134" t="str">
            <v>Carter Developmental Center</v>
          </cell>
          <cell r="D134">
            <v>25</v>
          </cell>
          <cell r="E134" t="str">
            <v>05 - 12</v>
          </cell>
          <cell r="F134" t="str">
            <v>Title I School (SW)</v>
          </cell>
          <cell r="G134"/>
          <cell r="H134"/>
        </row>
        <row r="135">
          <cell r="A135" t="str">
            <v>0035</v>
          </cell>
          <cell r="B135" t="str">
            <v>00350054</v>
          </cell>
          <cell r="C135" t="str">
            <v>Charles H Taylor</v>
          </cell>
          <cell r="D135">
            <v>472</v>
          </cell>
          <cell r="E135" t="str">
            <v>PK - 05</v>
          </cell>
          <cell r="F135" t="str">
            <v>Title I School (SW)</v>
          </cell>
          <cell r="G135" t="str">
            <v>Improvement Year 2 - Subgroups</v>
          </cell>
          <cell r="H135" t="str">
            <v xml:space="preserve"> </v>
          </cell>
        </row>
        <row r="136">
          <cell r="A136" t="str">
            <v>0035</v>
          </cell>
          <cell r="B136" t="str">
            <v>00350052</v>
          </cell>
          <cell r="C136" t="str">
            <v>Charles Sumner</v>
          </cell>
          <cell r="D136">
            <v>472</v>
          </cell>
          <cell r="E136" t="str">
            <v>PK - 05</v>
          </cell>
          <cell r="F136" t="str">
            <v>Title I School (SW)</v>
          </cell>
          <cell r="G136" t="str">
            <v>Restructuring Year 2+ - Subgroups</v>
          </cell>
          <cell r="H136" t="str">
            <v>Restructuring Year 1 - Subgroups</v>
          </cell>
        </row>
        <row r="137">
          <cell r="A137" t="str">
            <v>0035</v>
          </cell>
          <cell r="B137" t="str">
            <v>00350515</v>
          </cell>
          <cell r="C137" t="str">
            <v>Charlestown High</v>
          </cell>
          <cell r="D137">
            <v>942</v>
          </cell>
          <cell r="E137" t="str">
            <v>09 - 12</v>
          </cell>
          <cell r="F137" t="str">
            <v>Title I School (SW)</v>
          </cell>
          <cell r="G137" t="str">
            <v>Restructuring Year 2+ - Aggregate</v>
          </cell>
          <cell r="H137" t="str">
            <v>Restructuring Year 2+ - Aggregate</v>
          </cell>
        </row>
        <row r="138">
          <cell r="A138" t="str">
            <v>0035</v>
          </cell>
          <cell r="B138" t="str">
            <v>00350430</v>
          </cell>
          <cell r="C138" t="str">
            <v>Clarence R Edwards Middle</v>
          </cell>
          <cell r="D138">
            <v>534</v>
          </cell>
          <cell r="E138" t="str">
            <v>06 - 08</v>
          </cell>
          <cell r="F138" t="str">
            <v>Title I School (SW)</v>
          </cell>
          <cell r="G138" t="str">
            <v>Restructuring Year 2+ - Subgroups</v>
          </cell>
          <cell r="H138" t="str">
            <v>Restructuring Year 2+ - Subgroups</v>
          </cell>
        </row>
        <row r="139">
          <cell r="A139" t="str">
            <v>0035</v>
          </cell>
          <cell r="B139" t="str">
            <v>00350518</v>
          </cell>
          <cell r="C139" t="str">
            <v>Community Academy</v>
          </cell>
          <cell r="D139">
            <v>45</v>
          </cell>
          <cell r="E139" t="str">
            <v>09 - 12</v>
          </cell>
          <cell r="F139" t="str">
            <v>Title I School (SW)</v>
          </cell>
          <cell r="G139"/>
          <cell r="H139"/>
        </row>
        <row r="140">
          <cell r="A140" t="str">
            <v>0035</v>
          </cell>
          <cell r="B140" t="str">
            <v>00350581</v>
          </cell>
          <cell r="C140" t="str">
            <v>Community Academy of Science and Health</v>
          </cell>
          <cell r="D140">
            <v>402</v>
          </cell>
          <cell r="E140" t="str">
            <v>09 - 12</v>
          </cell>
          <cell r="F140" t="str">
            <v>Title I School (SW)</v>
          </cell>
          <cell r="G140" t="str">
            <v>Restructuring Year 2+ - Aggregate</v>
          </cell>
          <cell r="H140" t="str">
            <v>Corrective Action - Aggregate</v>
          </cell>
        </row>
        <row r="141">
          <cell r="A141" t="str">
            <v>0035</v>
          </cell>
          <cell r="B141" t="str">
            <v>00350020</v>
          </cell>
          <cell r="C141" t="str">
            <v>Curley K-8 School</v>
          </cell>
          <cell r="D141">
            <v>710</v>
          </cell>
          <cell r="E141" t="str">
            <v>PK - 08</v>
          </cell>
          <cell r="F141" t="str">
            <v>Title I School (SW)</v>
          </cell>
          <cell r="G141" t="str">
            <v>Restructuring Year 2+ - Aggregate</v>
          </cell>
          <cell r="H141" t="str">
            <v>Restructuring Year 2+ - Aggregate</v>
          </cell>
        </row>
        <row r="142">
          <cell r="A142" t="str">
            <v>0035</v>
          </cell>
          <cell r="B142" t="str">
            <v>00350062</v>
          </cell>
          <cell r="C142" t="str">
            <v>Curtis Guild</v>
          </cell>
          <cell r="D142">
            <v>298</v>
          </cell>
          <cell r="E142" t="str">
            <v>K  - 05</v>
          </cell>
          <cell r="F142" t="str">
            <v>Title I School (SW)</v>
          </cell>
          <cell r="G142" t="str">
            <v>Restructuring Year 2+ - Aggregate</v>
          </cell>
          <cell r="H142" t="str">
            <v xml:space="preserve"> </v>
          </cell>
        </row>
        <row r="143">
          <cell r="A143" t="str">
            <v>0035</v>
          </cell>
          <cell r="B143" t="str">
            <v>00350072</v>
          </cell>
          <cell r="C143" t="str">
            <v>David A Ellis</v>
          </cell>
          <cell r="D143">
            <v>319</v>
          </cell>
          <cell r="E143" t="str">
            <v>PK - 05</v>
          </cell>
          <cell r="F143" t="str">
            <v>Title I School (SW)</v>
          </cell>
          <cell r="G143" t="str">
            <v>Restructuring Year 2+ - Subgroups</v>
          </cell>
          <cell r="H143" t="str">
            <v>Restructuring Year 1 - Subgroups</v>
          </cell>
        </row>
        <row r="144">
          <cell r="A144" t="str">
            <v>0035</v>
          </cell>
          <cell r="B144" t="str">
            <v>00350074</v>
          </cell>
          <cell r="C144" t="str">
            <v>Dearborn</v>
          </cell>
          <cell r="D144">
            <v>258</v>
          </cell>
          <cell r="E144" t="str">
            <v>06 - 08</v>
          </cell>
          <cell r="F144" t="str">
            <v>Title I School (SW)</v>
          </cell>
          <cell r="G144" t="str">
            <v>Restructuring Year 2+ - Aggregate</v>
          </cell>
          <cell r="H144" t="str">
            <v>Restructuring Year 2+ - Aggregate</v>
          </cell>
        </row>
        <row r="145">
          <cell r="A145" t="str">
            <v>0035</v>
          </cell>
          <cell r="B145" t="str">
            <v>00350077</v>
          </cell>
          <cell r="C145" t="str">
            <v>Dennis C Haley</v>
          </cell>
          <cell r="D145">
            <v>272</v>
          </cell>
          <cell r="E145" t="str">
            <v>PK - 05</v>
          </cell>
          <cell r="F145" t="str">
            <v>Title I School (SW)</v>
          </cell>
          <cell r="G145" t="str">
            <v>Restructuring Year 1 - Subgroups</v>
          </cell>
          <cell r="H145" t="str">
            <v>Corrective Action - Aggregate</v>
          </cell>
        </row>
        <row r="146">
          <cell r="A146" t="str">
            <v>0035</v>
          </cell>
          <cell r="B146" t="str">
            <v>00350080</v>
          </cell>
          <cell r="C146" t="str">
            <v>Donald Mckay</v>
          </cell>
          <cell r="D146">
            <v>670</v>
          </cell>
          <cell r="E146" t="str">
            <v>K  - 08</v>
          </cell>
          <cell r="F146" t="str">
            <v>Title I School (SW)</v>
          </cell>
          <cell r="G146" t="str">
            <v>Restructuring Year 2+ - Aggregate</v>
          </cell>
          <cell r="H146" t="str">
            <v>Restructuring Year 2+ - Aggregate</v>
          </cell>
        </row>
        <row r="147">
          <cell r="A147" t="str">
            <v>0035</v>
          </cell>
          <cell r="B147" t="str">
            <v>00350651</v>
          </cell>
          <cell r="C147" t="str">
            <v>Dorchester Academy</v>
          </cell>
          <cell r="D147">
            <v>399</v>
          </cell>
          <cell r="E147" t="str">
            <v>09 - 12</v>
          </cell>
          <cell r="F147" t="str">
            <v>Title I School (SW)</v>
          </cell>
          <cell r="G147" t="str">
            <v>Restructuring Year 2+ - Aggregate</v>
          </cell>
          <cell r="H147" t="str">
            <v>Restructuring Year 2+ - Aggregate</v>
          </cell>
        </row>
        <row r="148">
          <cell r="A148" t="str">
            <v>0035</v>
          </cell>
          <cell r="B148" t="str">
            <v>00350008</v>
          </cell>
          <cell r="C148" t="str">
            <v>Dr. Catherine Ellison-Rosa Parks Early Ed School</v>
          </cell>
          <cell r="D148">
            <v>193</v>
          </cell>
          <cell r="E148" t="str">
            <v>PK - 03</v>
          </cell>
          <cell r="F148" t="str">
            <v>Title I School (SW)</v>
          </cell>
          <cell r="G148" t="str">
            <v xml:space="preserve"> </v>
          </cell>
          <cell r="H148" t="str">
            <v xml:space="preserve"> </v>
          </cell>
        </row>
        <row r="149">
          <cell r="A149" t="str">
            <v>0035</v>
          </cell>
          <cell r="B149" t="str">
            <v>00350266</v>
          </cell>
          <cell r="C149" t="str">
            <v>Dr. William Henderson</v>
          </cell>
          <cell r="D149">
            <v>228</v>
          </cell>
          <cell r="E149" t="str">
            <v>PK - 05</v>
          </cell>
          <cell r="F149" t="str">
            <v>Title I School (SW)</v>
          </cell>
          <cell r="G149" t="str">
            <v xml:space="preserve"> </v>
          </cell>
          <cell r="H149" t="str">
            <v xml:space="preserve"> </v>
          </cell>
        </row>
        <row r="150">
          <cell r="A150" t="str">
            <v>0035</v>
          </cell>
          <cell r="B150" t="str">
            <v>00350009</v>
          </cell>
          <cell r="C150" t="str">
            <v>East Boston ECC</v>
          </cell>
          <cell r="D150">
            <v>183</v>
          </cell>
          <cell r="E150" t="str">
            <v>PK - 01</v>
          </cell>
          <cell r="F150" t="str">
            <v>Title I School (SW)</v>
          </cell>
          <cell r="G150" t="str">
            <v>Restructuring Year 2+ - Aggregate</v>
          </cell>
          <cell r="H150" t="str">
            <v>Improvement Year 1 - Aggregate</v>
          </cell>
        </row>
        <row r="151">
          <cell r="A151" t="str">
            <v>0035</v>
          </cell>
          <cell r="B151" t="str">
            <v>00350530</v>
          </cell>
          <cell r="C151" t="str">
            <v>East Boston High</v>
          </cell>
          <cell r="D151">
            <v>1382</v>
          </cell>
          <cell r="E151" t="str">
            <v>09 - 12</v>
          </cell>
          <cell r="F151" t="str">
            <v>Title I School (SW)</v>
          </cell>
          <cell r="G151" t="str">
            <v>Restructuring Year 2+ - Subgroups</v>
          </cell>
          <cell r="H151" t="str">
            <v>Restructuring Year 2+ - Aggregate</v>
          </cell>
        </row>
        <row r="152">
          <cell r="A152" t="str">
            <v>0035</v>
          </cell>
          <cell r="B152" t="str">
            <v>00350375</v>
          </cell>
          <cell r="C152" t="str">
            <v>Edison K-8</v>
          </cell>
          <cell r="D152">
            <v>774</v>
          </cell>
          <cell r="E152" t="str">
            <v>PK - 08</v>
          </cell>
          <cell r="F152" t="str">
            <v>Title I School (SW)</v>
          </cell>
          <cell r="G152" t="str">
            <v>Improvement Year 1 - Aggregate</v>
          </cell>
          <cell r="H152" t="str">
            <v>Improvement Year 1 - Aggregate</v>
          </cell>
        </row>
        <row r="153">
          <cell r="A153" t="str">
            <v>0035</v>
          </cell>
          <cell r="B153" t="str">
            <v>00350088</v>
          </cell>
          <cell r="C153" t="str">
            <v>Edward Everett</v>
          </cell>
          <cell r="D153">
            <v>270</v>
          </cell>
          <cell r="E153" t="str">
            <v>PK - 05</v>
          </cell>
          <cell r="F153" t="str">
            <v>Title I School (SW)</v>
          </cell>
          <cell r="G153" t="str">
            <v>Restructuring Year 2+ - Aggregate</v>
          </cell>
          <cell r="H153" t="str">
            <v>Restructuring Year 1 - Subgroups</v>
          </cell>
        </row>
        <row r="154">
          <cell r="A154" t="str">
            <v>0035</v>
          </cell>
          <cell r="B154" t="str">
            <v>00350543</v>
          </cell>
          <cell r="C154" t="str">
            <v>Egleston Comm High School</v>
          </cell>
          <cell r="D154">
            <v>159</v>
          </cell>
          <cell r="E154" t="str">
            <v>09 - 12</v>
          </cell>
          <cell r="F154" t="str">
            <v>Title I School (SW)</v>
          </cell>
          <cell r="G154"/>
          <cell r="H154"/>
        </row>
        <row r="155">
          <cell r="A155" t="str">
            <v>0035</v>
          </cell>
          <cell r="B155" t="str">
            <v>00350006</v>
          </cell>
          <cell r="C155" t="str">
            <v>ELC - West Zone</v>
          </cell>
          <cell r="D155">
            <v>97</v>
          </cell>
          <cell r="E155" t="str">
            <v>PK - 01</v>
          </cell>
          <cell r="F155" t="str">
            <v>Title I School (SW)</v>
          </cell>
          <cell r="G155" t="str">
            <v xml:space="preserve"> </v>
          </cell>
          <cell r="H155" t="str">
            <v>Improvement Year 1 - Aggregate</v>
          </cell>
        </row>
        <row r="156">
          <cell r="A156" t="str">
            <v>0035</v>
          </cell>
          <cell r="B156" t="str">
            <v>00350094</v>
          </cell>
          <cell r="C156" t="str">
            <v>Elihu Greenwood Leadership Academy</v>
          </cell>
          <cell r="D156">
            <v>335</v>
          </cell>
          <cell r="E156" t="str">
            <v>K  - 05</v>
          </cell>
          <cell r="F156" t="str">
            <v>Title I School (SW)</v>
          </cell>
          <cell r="G156" t="str">
            <v>Restructuring Year 2+ - Aggregate</v>
          </cell>
          <cell r="H156" t="str">
            <v>Restructuring Year 1 - Aggregate</v>
          </cell>
        </row>
        <row r="157">
          <cell r="A157" t="str">
            <v>0035</v>
          </cell>
          <cell r="B157" t="str">
            <v>00350096</v>
          </cell>
          <cell r="C157" t="str">
            <v>Eliot Elementary</v>
          </cell>
          <cell r="D157">
            <v>315</v>
          </cell>
          <cell r="E157" t="str">
            <v>PK - 08</v>
          </cell>
          <cell r="F157" t="str">
            <v>Title I School (SW)</v>
          </cell>
          <cell r="G157" t="str">
            <v xml:space="preserve"> </v>
          </cell>
          <cell r="H157" t="str">
            <v xml:space="preserve"> </v>
          </cell>
        </row>
        <row r="158">
          <cell r="A158" t="str">
            <v>0035</v>
          </cell>
          <cell r="B158" t="str">
            <v>00350100</v>
          </cell>
          <cell r="C158" t="str">
            <v>Ellis Mendell</v>
          </cell>
          <cell r="D158">
            <v>217</v>
          </cell>
          <cell r="E158" t="str">
            <v>PK - 05</v>
          </cell>
          <cell r="F158" t="str">
            <v>Title I School (SW)</v>
          </cell>
          <cell r="G158" t="str">
            <v xml:space="preserve"> </v>
          </cell>
          <cell r="H158" t="str">
            <v>Corrective Action - Aggregate</v>
          </cell>
        </row>
        <row r="159">
          <cell r="A159" t="str">
            <v>0035</v>
          </cell>
          <cell r="B159" t="str">
            <v>00350522</v>
          </cell>
          <cell r="C159" t="str">
            <v>Excel High School</v>
          </cell>
          <cell r="D159">
            <v>400</v>
          </cell>
          <cell r="E159" t="str">
            <v>09 - 12</v>
          </cell>
          <cell r="F159" t="str">
            <v>Title I School (SW)</v>
          </cell>
          <cell r="G159" t="str">
            <v>Improvement Year 2 - Aggregate</v>
          </cell>
          <cell r="H159" t="str">
            <v>Corrective Action - Subgroups</v>
          </cell>
        </row>
        <row r="160">
          <cell r="A160" t="str">
            <v>0035</v>
          </cell>
          <cell r="B160" t="str">
            <v>00350540</v>
          </cell>
          <cell r="C160" t="str">
            <v>Fenway High School</v>
          </cell>
          <cell r="D160">
            <v>290</v>
          </cell>
          <cell r="E160" t="str">
            <v>09 - 12</v>
          </cell>
          <cell r="F160" t="str">
            <v>Title I School (SW)</v>
          </cell>
          <cell r="G160" t="str">
            <v xml:space="preserve"> </v>
          </cell>
          <cell r="H160" t="str">
            <v xml:space="preserve"> </v>
          </cell>
        </row>
        <row r="161">
          <cell r="A161" t="str">
            <v>0035</v>
          </cell>
          <cell r="B161" t="str">
            <v>00350116</v>
          </cell>
          <cell r="C161" t="str">
            <v>Franklin D Roosevelt</v>
          </cell>
          <cell r="D161">
            <v>482</v>
          </cell>
          <cell r="E161" t="str">
            <v>PK - 08</v>
          </cell>
          <cell r="F161" t="str">
            <v>Title I School (SW)</v>
          </cell>
          <cell r="G161" t="str">
            <v>Restructuring Year 2+ - Aggregate</v>
          </cell>
          <cell r="H161" t="str">
            <v>Corrective Action - Aggregate</v>
          </cell>
        </row>
        <row r="162">
          <cell r="A162" t="str">
            <v>0035</v>
          </cell>
          <cell r="B162" t="str">
            <v>00350326</v>
          </cell>
          <cell r="C162" t="str">
            <v>Gardner Pilot Academy</v>
          </cell>
          <cell r="D162">
            <v>340</v>
          </cell>
          <cell r="E162" t="str">
            <v>PK - 05</v>
          </cell>
          <cell r="F162" t="str">
            <v>Title I School (SW)</v>
          </cell>
          <cell r="G162" t="str">
            <v xml:space="preserve"> </v>
          </cell>
          <cell r="H162" t="str">
            <v xml:space="preserve"> </v>
          </cell>
        </row>
        <row r="163">
          <cell r="A163" t="str">
            <v>0035</v>
          </cell>
          <cell r="B163" t="str">
            <v>00350122</v>
          </cell>
          <cell r="C163" t="str">
            <v>George H Conley</v>
          </cell>
          <cell r="D163">
            <v>198</v>
          </cell>
          <cell r="E163" t="str">
            <v>PK - 05</v>
          </cell>
          <cell r="F163" t="str">
            <v>Title I School (SW)</v>
          </cell>
          <cell r="G163" t="str">
            <v>Improvement Year 2 - Subgroups</v>
          </cell>
          <cell r="H163" t="str">
            <v>Corrective Action - Subgroups</v>
          </cell>
        </row>
        <row r="164">
          <cell r="A164" t="str">
            <v>0035</v>
          </cell>
          <cell r="B164" t="str">
            <v>00350426</v>
          </cell>
          <cell r="C164" t="str">
            <v>Harbor School</v>
          </cell>
          <cell r="D164">
            <v>256</v>
          </cell>
          <cell r="E164" t="str">
            <v>06 - 08</v>
          </cell>
          <cell r="F164" t="str">
            <v>Title I School (SW)</v>
          </cell>
          <cell r="G164" t="str">
            <v xml:space="preserve"> </v>
          </cell>
          <cell r="H164" t="str">
            <v xml:space="preserve"> </v>
          </cell>
        </row>
        <row r="165">
          <cell r="A165" t="str">
            <v>0035</v>
          </cell>
          <cell r="B165" t="str">
            <v>00350200</v>
          </cell>
          <cell r="C165" t="str">
            <v>Harvard-Kent</v>
          </cell>
          <cell r="D165">
            <v>448</v>
          </cell>
          <cell r="E165" t="str">
            <v>PK - 05</v>
          </cell>
          <cell r="F165" t="str">
            <v>Title I School (SW)</v>
          </cell>
          <cell r="G165" t="str">
            <v>Restructuring Year 2+ - Aggregate</v>
          </cell>
          <cell r="H165" t="str">
            <v>Improvement Year 2 - Subgroups</v>
          </cell>
        </row>
        <row r="166">
          <cell r="A166" t="str">
            <v>0035</v>
          </cell>
          <cell r="B166" t="str">
            <v>00350010</v>
          </cell>
          <cell r="C166" t="str">
            <v>Haynes Early Education Center</v>
          </cell>
          <cell r="D166">
            <v>187</v>
          </cell>
          <cell r="E166" t="str">
            <v>PK - 01</v>
          </cell>
          <cell r="F166" t="str">
            <v>Title I School (SW)</v>
          </cell>
          <cell r="G166" t="str">
            <v>Improvement Year 2 - Aggregate</v>
          </cell>
          <cell r="H166" t="str">
            <v>Improvement Year 1 - Aggregate</v>
          </cell>
        </row>
        <row r="167">
          <cell r="A167" t="str">
            <v>0035</v>
          </cell>
          <cell r="B167" t="str">
            <v>00350135</v>
          </cell>
          <cell r="C167" t="str">
            <v>Henry Grew</v>
          </cell>
          <cell r="D167">
            <v>248</v>
          </cell>
          <cell r="E167" t="str">
            <v>K  - 05</v>
          </cell>
          <cell r="F167" t="str">
            <v>Title I School (SW)</v>
          </cell>
          <cell r="G167" t="str">
            <v>Restructuring Year 2+ - Aggregate</v>
          </cell>
          <cell r="H167" t="str">
            <v>Corrective Action - Aggregate</v>
          </cell>
        </row>
        <row r="168">
          <cell r="A168" t="str">
            <v>0035</v>
          </cell>
          <cell r="B168" t="str">
            <v>00350377</v>
          </cell>
          <cell r="C168" t="str">
            <v>Higginson/Lewis K-8</v>
          </cell>
          <cell r="D168">
            <v>353</v>
          </cell>
          <cell r="E168" t="str">
            <v>PK - 08</v>
          </cell>
          <cell r="F168" t="str">
            <v>Title I School (SW)</v>
          </cell>
          <cell r="G168" t="str">
            <v>Improvement Year 1 - Aggregate</v>
          </cell>
          <cell r="H168" t="str">
            <v>Improvement Year 1 - Aggregate</v>
          </cell>
        </row>
        <row r="169">
          <cell r="A169" t="str">
            <v>0035</v>
          </cell>
          <cell r="B169" t="str">
            <v>00350750</v>
          </cell>
          <cell r="C169" t="str">
            <v>Horace Mann School for the Deaf</v>
          </cell>
          <cell r="D169">
            <v>142</v>
          </cell>
          <cell r="E169" t="str">
            <v>PK - 12</v>
          </cell>
          <cell r="F169" t="str">
            <v>Title I School (SW)</v>
          </cell>
          <cell r="G169" t="str">
            <v>Improvement Year 2 - Aggregate</v>
          </cell>
          <cell r="H169" t="str">
            <v>Corrective Action - Aggregate</v>
          </cell>
        </row>
        <row r="170">
          <cell r="A170" t="str">
            <v>0035</v>
          </cell>
          <cell r="B170" t="str">
            <v>00350141</v>
          </cell>
          <cell r="C170" t="str">
            <v>Hugh Roe O'Donnell</v>
          </cell>
          <cell r="D170">
            <v>275</v>
          </cell>
          <cell r="E170" t="str">
            <v>PK - 05</v>
          </cell>
          <cell r="F170" t="str">
            <v>Title I School (SW)</v>
          </cell>
          <cell r="G170" t="str">
            <v>Restructuring Year 2+ - Aggregate</v>
          </cell>
          <cell r="H170" t="str">
            <v>Improvement Year 1 - Aggregate</v>
          </cell>
        </row>
        <row r="171">
          <cell r="A171" t="str">
            <v>0035</v>
          </cell>
          <cell r="B171" t="str">
            <v>00350013</v>
          </cell>
          <cell r="C171" t="str">
            <v>Jackson Mann</v>
          </cell>
          <cell r="D171">
            <v>738</v>
          </cell>
          <cell r="E171" t="str">
            <v>PK - 08</v>
          </cell>
          <cell r="F171" t="str">
            <v>Title I School (SW)</v>
          </cell>
          <cell r="G171" t="str">
            <v>Restructuring Year 2+ - Aggregate</v>
          </cell>
          <cell r="H171" t="str">
            <v>Restructuring Year 2+ - Aggregate</v>
          </cell>
        </row>
        <row r="172">
          <cell r="A172" t="str">
            <v>0035</v>
          </cell>
          <cell r="B172" t="str">
            <v>00350146</v>
          </cell>
          <cell r="C172" t="str">
            <v>James Condon Elem</v>
          </cell>
          <cell r="D172">
            <v>774</v>
          </cell>
          <cell r="E172" t="str">
            <v>PK - 05</v>
          </cell>
          <cell r="F172" t="str">
            <v>Title I School (SW)</v>
          </cell>
          <cell r="G172" t="str">
            <v>Restructuring Year 2+ - Aggregate</v>
          </cell>
          <cell r="H172" t="str">
            <v>Restructuring Year 1 - Aggregate</v>
          </cell>
        </row>
        <row r="173">
          <cell r="A173" t="str">
            <v>0035</v>
          </cell>
          <cell r="B173" t="str">
            <v>00350154</v>
          </cell>
          <cell r="C173" t="str">
            <v>James J Chittick</v>
          </cell>
          <cell r="D173">
            <v>288</v>
          </cell>
          <cell r="E173" t="str">
            <v>PK - 05</v>
          </cell>
          <cell r="F173" t="str">
            <v>Title I School (SW)</v>
          </cell>
          <cell r="G173" t="str">
            <v>Restructuring Year 2+ - Aggregate</v>
          </cell>
          <cell r="H173" t="str">
            <v>Corrective Action - Aggregate</v>
          </cell>
        </row>
        <row r="174">
          <cell r="A174" t="str">
            <v>0035</v>
          </cell>
          <cell r="B174" t="str">
            <v>00350156</v>
          </cell>
          <cell r="C174" t="str">
            <v>James Otis</v>
          </cell>
          <cell r="D174">
            <v>375</v>
          </cell>
          <cell r="E174" t="str">
            <v>PK - 05</v>
          </cell>
          <cell r="F174" t="str">
            <v>Title I School (SW)</v>
          </cell>
          <cell r="G174" t="str">
            <v xml:space="preserve"> </v>
          </cell>
          <cell r="H174" t="str">
            <v xml:space="preserve"> </v>
          </cell>
        </row>
        <row r="175">
          <cell r="A175" t="str">
            <v>0035</v>
          </cell>
          <cell r="B175" t="str">
            <v>00350485</v>
          </cell>
          <cell r="C175" t="str">
            <v>James P Timilty Middle</v>
          </cell>
          <cell r="D175">
            <v>714</v>
          </cell>
          <cell r="E175" t="str">
            <v>06 - 08</v>
          </cell>
          <cell r="F175" t="str">
            <v>Title I School (SW)</v>
          </cell>
          <cell r="G175" t="str">
            <v>Restructuring Year 2+ - Aggregate</v>
          </cell>
          <cell r="H175" t="str">
            <v>Restructuring Year 2+ - Aggregate</v>
          </cell>
        </row>
        <row r="176">
          <cell r="A176" t="str">
            <v>0035</v>
          </cell>
          <cell r="B176" t="str">
            <v>00350153</v>
          </cell>
          <cell r="C176" t="str">
            <v>James W Hennigan</v>
          </cell>
          <cell r="D176">
            <v>523</v>
          </cell>
          <cell r="E176" t="str">
            <v>K  - 05</v>
          </cell>
          <cell r="F176" t="str">
            <v>Title I School (SW)</v>
          </cell>
          <cell r="G176" t="str">
            <v>Restructuring Year 2+ - Aggregate</v>
          </cell>
          <cell r="H176" t="str">
            <v>Restructuring Year 1 - Aggregate</v>
          </cell>
        </row>
        <row r="177">
          <cell r="A177" t="str">
            <v>0035</v>
          </cell>
          <cell r="B177" t="str">
            <v>00350525</v>
          </cell>
          <cell r="C177" t="str">
            <v>Jeremiah E Burke High</v>
          </cell>
          <cell r="D177">
            <v>697</v>
          </cell>
          <cell r="E177" t="str">
            <v>09 - 12</v>
          </cell>
          <cell r="F177" t="str">
            <v>Title I School (SW)</v>
          </cell>
          <cell r="G177" t="str">
            <v xml:space="preserve"> </v>
          </cell>
          <cell r="H177" t="str">
            <v xml:space="preserve"> </v>
          </cell>
        </row>
        <row r="178">
          <cell r="A178" t="str">
            <v>0035</v>
          </cell>
          <cell r="B178" t="str">
            <v>00350172</v>
          </cell>
          <cell r="C178" t="str">
            <v>John D Philbrick</v>
          </cell>
          <cell r="D178">
            <v>152</v>
          </cell>
          <cell r="E178" t="str">
            <v>K  - 05</v>
          </cell>
          <cell r="F178" t="str">
            <v>Title I School (SW)</v>
          </cell>
          <cell r="G178" t="str">
            <v xml:space="preserve"> </v>
          </cell>
          <cell r="H178" t="str">
            <v>Improvement Year 2 - Aggregate</v>
          </cell>
        </row>
        <row r="179">
          <cell r="A179" t="str">
            <v>0035</v>
          </cell>
          <cell r="B179" t="str">
            <v>00350166</v>
          </cell>
          <cell r="C179" t="str">
            <v>John F Kennedy</v>
          </cell>
          <cell r="D179">
            <v>365</v>
          </cell>
          <cell r="E179" t="str">
            <v>K  - 05</v>
          </cell>
          <cell r="F179" t="str">
            <v>Title I School (SW)</v>
          </cell>
          <cell r="G179" t="str">
            <v>Restructuring Year 2+ - Aggregate</v>
          </cell>
          <cell r="H179" t="str">
            <v xml:space="preserve"> </v>
          </cell>
        </row>
        <row r="180">
          <cell r="A180" t="str">
            <v>0035</v>
          </cell>
          <cell r="B180" t="str">
            <v>00350178</v>
          </cell>
          <cell r="C180" t="str">
            <v>John Marshall</v>
          </cell>
          <cell r="D180">
            <v>677</v>
          </cell>
          <cell r="E180" t="str">
            <v>PK - 05</v>
          </cell>
          <cell r="F180" t="str">
            <v>Title I School (SW)</v>
          </cell>
          <cell r="G180" t="str">
            <v>Restructuring Year 2+ - Aggregate</v>
          </cell>
          <cell r="H180" t="str">
            <v>Restructuring Year 2+ - Aggregate</v>
          </cell>
        </row>
        <row r="181">
          <cell r="A181" t="str">
            <v>0035</v>
          </cell>
          <cell r="B181" t="str">
            <v>00350167</v>
          </cell>
          <cell r="C181" t="str">
            <v>John P Holland</v>
          </cell>
          <cell r="D181">
            <v>702</v>
          </cell>
          <cell r="E181" t="str">
            <v>PK - 05</v>
          </cell>
          <cell r="F181" t="str">
            <v>Title I School (SW)</v>
          </cell>
          <cell r="G181" t="str">
            <v>Restructuring Year 2+ - Aggregate</v>
          </cell>
          <cell r="H181" t="str">
            <v>Restructuring Year 2+ - Aggregate</v>
          </cell>
        </row>
        <row r="182">
          <cell r="A182" t="str">
            <v>0035</v>
          </cell>
          <cell r="B182" t="str">
            <v>00350179</v>
          </cell>
          <cell r="C182" t="str">
            <v>John W McCormack</v>
          </cell>
          <cell r="D182">
            <v>572</v>
          </cell>
          <cell r="E182" t="str">
            <v>06 - 08</v>
          </cell>
          <cell r="F182" t="str">
            <v>Title I School (SW)</v>
          </cell>
          <cell r="G182" t="str">
            <v>Restructuring Year 2+ - Aggregate</v>
          </cell>
          <cell r="H182" t="str">
            <v>Restructuring Year 2+ - Aggregate</v>
          </cell>
        </row>
        <row r="183">
          <cell r="A183" t="str">
            <v>0035</v>
          </cell>
          <cell r="B183" t="str">
            <v>00350180</v>
          </cell>
          <cell r="C183" t="str">
            <v>John Winthrop</v>
          </cell>
          <cell r="D183">
            <v>302</v>
          </cell>
          <cell r="E183" t="str">
            <v>PK - 05</v>
          </cell>
          <cell r="F183" t="str">
            <v>Title I School (SW)</v>
          </cell>
          <cell r="G183" t="str">
            <v>Restructuring Year 2+ - Aggregate</v>
          </cell>
          <cell r="H183" t="str">
            <v>Restructuring Year 2+ - Aggregate</v>
          </cell>
        </row>
        <row r="184">
          <cell r="A184" t="str">
            <v>0035</v>
          </cell>
          <cell r="B184" t="str">
            <v>00350182</v>
          </cell>
          <cell r="C184" t="str">
            <v>Joseph J Hurley</v>
          </cell>
          <cell r="D184">
            <v>336</v>
          </cell>
          <cell r="E184" t="str">
            <v>PK - 08</v>
          </cell>
          <cell r="F184" t="str">
            <v>Title I School (SW)</v>
          </cell>
          <cell r="G184" t="str">
            <v>Improvement Year 1 - Aggregate</v>
          </cell>
          <cell r="H184" t="str">
            <v>Restructuring Year 2+ - Aggregate</v>
          </cell>
        </row>
        <row r="185">
          <cell r="A185" t="str">
            <v>0035</v>
          </cell>
          <cell r="B185" t="str">
            <v>00350183</v>
          </cell>
          <cell r="C185" t="str">
            <v>Joseph Lee</v>
          </cell>
          <cell r="D185">
            <v>360</v>
          </cell>
          <cell r="E185" t="str">
            <v>PK - 05</v>
          </cell>
          <cell r="F185" t="str">
            <v>Title I School (SW)</v>
          </cell>
          <cell r="G185" t="str">
            <v xml:space="preserve"> </v>
          </cell>
          <cell r="H185" t="str">
            <v xml:space="preserve"> </v>
          </cell>
        </row>
        <row r="186">
          <cell r="A186" t="str">
            <v>0035</v>
          </cell>
          <cell r="B186" t="str">
            <v>00350184</v>
          </cell>
          <cell r="C186" t="str">
            <v>Joseph P Manning</v>
          </cell>
          <cell r="D186">
            <v>149</v>
          </cell>
          <cell r="E186" t="str">
            <v>PK - 05</v>
          </cell>
          <cell r="F186" t="str">
            <v>Title I School (SW)</v>
          </cell>
          <cell r="G186" t="str">
            <v xml:space="preserve"> </v>
          </cell>
          <cell r="H186" t="str">
            <v>Improvement Year 2 - Aggregate</v>
          </cell>
        </row>
        <row r="187">
          <cell r="A187" t="str">
            <v>0035</v>
          </cell>
          <cell r="B187" t="str">
            <v>00350181</v>
          </cell>
          <cell r="C187" t="str">
            <v>Joseph P Tynan</v>
          </cell>
          <cell r="D187">
            <v>339</v>
          </cell>
          <cell r="E187" t="str">
            <v>PK - 05</v>
          </cell>
          <cell r="F187" t="str">
            <v>Title I School (SW)</v>
          </cell>
          <cell r="G187" t="str">
            <v xml:space="preserve"> </v>
          </cell>
          <cell r="H187" t="str">
            <v>Restructuring Year 1 - Aggregate</v>
          </cell>
        </row>
        <row r="188">
          <cell r="A188" t="str">
            <v>0035</v>
          </cell>
          <cell r="B188" t="str">
            <v>00350286</v>
          </cell>
          <cell r="C188" t="str">
            <v>Josiah Quincy</v>
          </cell>
          <cell r="D188">
            <v>810</v>
          </cell>
          <cell r="E188" t="str">
            <v>PK - 05</v>
          </cell>
          <cell r="F188" t="str">
            <v>Title I School (SW)</v>
          </cell>
          <cell r="G188" t="str">
            <v>Restructuring Year 2+ - Subgroups</v>
          </cell>
          <cell r="H188" t="str">
            <v xml:space="preserve"> </v>
          </cell>
        </row>
        <row r="189">
          <cell r="A189" t="str">
            <v>0035</v>
          </cell>
          <cell r="B189" t="str">
            <v>00350190</v>
          </cell>
          <cell r="C189" t="str">
            <v>Joyce Kilmer</v>
          </cell>
          <cell r="D189">
            <v>430</v>
          </cell>
          <cell r="E189" t="str">
            <v>PK - 08</v>
          </cell>
          <cell r="F189" t="str">
            <v>Non-Title I School (NT)</v>
          </cell>
          <cell r="G189" t="str">
            <v>Improvement Year 2 - Subgroups</v>
          </cell>
          <cell r="H189" t="str">
            <v>Improvement Year 1 - Subgroups</v>
          </cell>
        </row>
        <row r="190">
          <cell r="A190" t="str">
            <v>0035</v>
          </cell>
          <cell r="B190" t="str">
            <v>00350376</v>
          </cell>
          <cell r="C190" t="str">
            <v>King K-8</v>
          </cell>
          <cell r="D190">
            <v>374</v>
          </cell>
          <cell r="E190" t="str">
            <v>PK - 08</v>
          </cell>
          <cell r="F190" t="str">
            <v>Title I School (SW)</v>
          </cell>
          <cell r="G190" t="str">
            <v xml:space="preserve"> </v>
          </cell>
          <cell r="H190" t="str">
            <v>Improvement Year 1 - Aggregate</v>
          </cell>
        </row>
        <row r="191">
          <cell r="A191" t="str">
            <v>0035</v>
          </cell>
          <cell r="B191" t="str">
            <v>00350001</v>
          </cell>
          <cell r="C191" t="str">
            <v>Lee Academy</v>
          </cell>
          <cell r="D191">
            <v>274</v>
          </cell>
          <cell r="E191" t="str">
            <v>PK - 05</v>
          </cell>
          <cell r="F191" t="str">
            <v>Title I School (SW)</v>
          </cell>
          <cell r="G191" t="str">
            <v>Improvement Year 1 - Subgroups</v>
          </cell>
          <cell r="H191" t="str">
            <v xml:space="preserve"> </v>
          </cell>
        </row>
        <row r="192">
          <cell r="A192" t="str">
            <v>0035</v>
          </cell>
          <cell r="B192" t="str">
            <v>00350383</v>
          </cell>
          <cell r="C192" t="str">
            <v>Lilla G. Frederick Middle School</v>
          </cell>
          <cell r="D192">
            <v>615</v>
          </cell>
          <cell r="E192" t="str">
            <v>06 - 08</v>
          </cell>
          <cell r="F192" t="str">
            <v>Title I School (SW)</v>
          </cell>
          <cell r="G192" t="str">
            <v>Restructuring Year 2+ - Aggregate</v>
          </cell>
          <cell r="H192" t="str">
            <v>Restructuring Year 2+ - Aggregate</v>
          </cell>
        </row>
        <row r="193">
          <cell r="A193" t="str">
            <v>0035</v>
          </cell>
          <cell r="B193" t="str">
            <v>00350262</v>
          </cell>
          <cell r="C193" t="str">
            <v>Lyndon</v>
          </cell>
          <cell r="D193">
            <v>519</v>
          </cell>
          <cell r="E193" t="str">
            <v>PK - 08</v>
          </cell>
          <cell r="F193" t="str">
            <v>Title I School (SW)</v>
          </cell>
          <cell r="G193" t="str">
            <v>Restructuring Year 2+ - Subgroups</v>
          </cell>
          <cell r="H193" t="str">
            <v>Restructuring Year 1 - Subgroups</v>
          </cell>
        </row>
        <row r="194">
          <cell r="A194" t="str">
            <v>0035</v>
          </cell>
          <cell r="B194" t="str">
            <v>00350004</v>
          </cell>
          <cell r="C194" t="str">
            <v>Lyon K-8</v>
          </cell>
          <cell r="D194">
            <v>121</v>
          </cell>
          <cell r="E194" t="str">
            <v>K  - 08</v>
          </cell>
          <cell r="F194" t="str">
            <v>Title I School (SW)</v>
          </cell>
          <cell r="G194" t="str">
            <v xml:space="preserve"> </v>
          </cell>
          <cell r="H194" t="str">
            <v xml:space="preserve"> </v>
          </cell>
        </row>
        <row r="195">
          <cell r="A195" t="str">
            <v>0035</v>
          </cell>
          <cell r="B195" t="str">
            <v>00350655</v>
          </cell>
          <cell r="C195" t="str">
            <v>Lyon Upper 9-12</v>
          </cell>
          <cell r="D195">
            <v>56</v>
          </cell>
          <cell r="E195" t="str">
            <v>09 - 10</v>
          </cell>
          <cell r="F195" t="str">
            <v>Title I School (SW)</v>
          </cell>
          <cell r="G195" t="str">
            <v xml:space="preserve"> </v>
          </cell>
          <cell r="H195" t="str">
            <v xml:space="preserve"> </v>
          </cell>
        </row>
        <row r="196">
          <cell r="A196" t="str">
            <v>0035</v>
          </cell>
          <cell r="B196" t="str">
            <v>00350537</v>
          </cell>
          <cell r="C196" t="str">
            <v>Madison Park High</v>
          </cell>
          <cell r="D196">
            <v>1286</v>
          </cell>
          <cell r="E196" t="str">
            <v>09 - 12</v>
          </cell>
          <cell r="F196" t="str">
            <v>Title I School (SW)</v>
          </cell>
          <cell r="G196" t="str">
            <v>Restructuring Year 2+ - Aggregate</v>
          </cell>
          <cell r="H196" t="str">
            <v>Restructuring Year 2+ - Aggregate</v>
          </cell>
        </row>
        <row r="197">
          <cell r="A197" t="str">
            <v>0035</v>
          </cell>
          <cell r="B197" t="str">
            <v>00350215</v>
          </cell>
          <cell r="C197" t="str">
            <v>Manassah E Bradley</v>
          </cell>
          <cell r="D197">
            <v>296</v>
          </cell>
          <cell r="E197" t="str">
            <v>PK - 05</v>
          </cell>
          <cell r="F197" t="str">
            <v>Title I School (SW)</v>
          </cell>
          <cell r="G197" t="str">
            <v xml:space="preserve"> </v>
          </cell>
          <cell r="H197" t="str">
            <v xml:space="preserve"> </v>
          </cell>
        </row>
        <row r="198">
          <cell r="A198" t="str">
            <v>0035</v>
          </cell>
          <cell r="B198" t="str">
            <v>00350227</v>
          </cell>
          <cell r="C198" t="str">
            <v>Mather</v>
          </cell>
          <cell r="D198">
            <v>560</v>
          </cell>
          <cell r="E198" t="str">
            <v>PK - 05</v>
          </cell>
          <cell r="F198" t="str">
            <v>Title I School (SW)</v>
          </cell>
          <cell r="G198" t="str">
            <v>Restructuring Year 2+ - Aggregate</v>
          </cell>
          <cell r="H198" t="str">
            <v>Restructuring Year 2+ - Aggregate</v>
          </cell>
        </row>
        <row r="199">
          <cell r="A199" t="str">
            <v>0035</v>
          </cell>
          <cell r="B199" t="str">
            <v>00350226</v>
          </cell>
          <cell r="C199" t="str">
            <v>Mattahunt</v>
          </cell>
          <cell r="D199">
            <v>626</v>
          </cell>
          <cell r="E199" t="str">
            <v>PK - 05</v>
          </cell>
          <cell r="F199" t="str">
            <v>Title I School (SW)</v>
          </cell>
          <cell r="G199" t="str">
            <v>Restructuring Year 2+ - Aggregate</v>
          </cell>
          <cell r="H199" t="str">
            <v>Improvement Year 2 - Aggregate</v>
          </cell>
        </row>
        <row r="200">
          <cell r="A200" t="str">
            <v>0035</v>
          </cell>
          <cell r="B200" t="str">
            <v>00350229</v>
          </cell>
          <cell r="C200" t="str">
            <v>Maurice J Tobin</v>
          </cell>
          <cell r="D200">
            <v>460</v>
          </cell>
          <cell r="E200" t="str">
            <v>PK - 08</v>
          </cell>
          <cell r="F200" t="str">
            <v>Title I School (SW)</v>
          </cell>
          <cell r="G200" t="str">
            <v>Restructuring Year 2+ - Aggregate</v>
          </cell>
          <cell r="H200" t="str">
            <v>Restructuring Year 2+ - Aggregate</v>
          </cell>
        </row>
        <row r="201">
          <cell r="A201" t="str">
            <v>0035</v>
          </cell>
          <cell r="B201" t="str">
            <v>00350231</v>
          </cell>
          <cell r="C201" t="str">
            <v>Michael J Perkins</v>
          </cell>
          <cell r="D201">
            <v>198</v>
          </cell>
          <cell r="E201" t="str">
            <v>K  - 05</v>
          </cell>
          <cell r="F201" t="str">
            <v>Title I School (SW)</v>
          </cell>
          <cell r="G201" t="str">
            <v xml:space="preserve"> </v>
          </cell>
          <cell r="H201" t="str">
            <v xml:space="preserve"> </v>
          </cell>
        </row>
        <row r="202">
          <cell r="A202" t="str">
            <v>0035</v>
          </cell>
          <cell r="B202" t="str">
            <v>00350378</v>
          </cell>
          <cell r="C202" t="str">
            <v>Mildred Avenue K-8</v>
          </cell>
          <cell r="D202">
            <v>671</v>
          </cell>
          <cell r="E202" t="str">
            <v>02 - 08</v>
          </cell>
          <cell r="F202" t="str">
            <v>Title I School (SW)</v>
          </cell>
          <cell r="G202" t="str">
            <v>Improvement Year 1 - Aggregate</v>
          </cell>
          <cell r="H202" t="str">
            <v>Improvement Year 1 - Aggregate</v>
          </cell>
        </row>
        <row r="203">
          <cell r="A203" t="str">
            <v>0035</v>
          </cell>
          <cell r="B203" t="str">
            <v>00350382</v>
          </cell>
          <cell r="C203" t="str">
            <v>Mission Hill School</v>
          </cell>
          <cell r="D203">
            <v>162</v>
          </cell>
          <cell r="E203" t="str">
            <v>K  - 08</v>
          </cell>
          <cell r="F203" t="str">
            <v>Title I School (SW)</v>
          </cell>
          <cell r="G203" t="str">
            <v>Improvement Year 2 - Subgroups</v>
          </cell>
          <cell r="H203" t="str">
            <v>Restructuring Year 2+ - Aggregate</v>
          </cell>
        </row>
        <row r="204">
          <cell r="A204" t="str">
            <v>0035</v>
          </cell>
          <cell r="B204" t="str">
            <v>00350237</v>
          </cell>
          <cell r="C204" t="str">
            <v>Mozart</v>
          </cell>
          <cell r="D204">
            <v>146</v>
          </cell>
          <cell r="E204" t="str">
            <v>PK - 05</v>
          </cell>
          <cell r="F204" t="str">
            <v>Title I School (SW)</v>
          </cell>
          <cell r="G204" t="str">
            <v>Improvement Year 1 - Aggregate</v>
          </cell>
          <cell r="H204" t="str">
            <v>Improvement Year 2 - Aggregate</v>
          </cell>
        </row>
        <row r="205">
          <cell r="A205" t="str">
            <v>0035</v>
          </cell>
          <cell r="B205" t="str">
            <v>00350243</v>
          </cell>
          <cell r="C205" t="str">
            <v>Nathan Hale</v>
          </cell>
          <cell r="D205">
            <v>169</v>
          </cell>
          <cell r="E205" t="str">
            <v>PK - 05</v>
          </cell>
          <cell r="F205" t="str">
            <v>Title I School (SW)</v>
          </cell>
          <cell r="G205" t="str">
            <v xml:space="preserve"> </v>
          </cell>
          <cell r="H205" t="str">
            <v>Improvement Year 1 - Aggregate</v>
          </cell>
        </row>
        <row r="206">
          <cell r="A206" t="str">
            <v>0035</v>
          </cell>
          <cell r="B206" t="str">
            <v>00350542</v>
          </cell>
          <cell r="C206" t="str">
            <v>New Mission High School</v>
          </cell>
          <cell r="D206">
            <v>252</v>
          </cell>
          <cell r="E206" t="str">
            <v>09 - 12</v>
          </cell>
          <cell r="F206" t="str">
            <v>Title I School (SW)</v>
          </cell>
          <cell r="G206" t="str">
            <v xml:space="preserve"> </v>
          </cell>
          <cell r="H206" t="str">
            <v xml:space="preserve"> </v>
          </cell>
        </row>
        <row r="207">
          <cell r="A207" t="str">
            <v>0035</v>
          </cell>
          <cell r="B207" t="str">
            <v>00350138</v>
          </cell>
          <cell r="C207" t="str">
            <v>O W Holmes</v>
          </cell>
          <cell r="D207">
            <v>298</v>
          </cell>
          <cell r="E207" t="str">
            <v>PK - 05</v>
          </cell>
          <cell r="F207" t="str">
            <v>Title I School (SW)</v>
          </cell>
          <cell r="G207" t="str">
            <v>Improvement Year 2 - Aggregate</v>
          </cell>
          <cell r="H207" t="str">
            <v xml:space="preserve"> </v>
          </cell>
        </row>
        <row r="208">
          <cell r="A208" t="str">
            <v>0035</v>
          </cell>
          <cell r="B208" t="str">
            <v>00350575</v>
          </cell>
          <cell r="C208" t="str">
            <v>O'Bryant Sch Math/Science</v>
          </cell>
          <cell r="D208">
            <v>1234</v>
          </cell>
          <cell r="E208" t="str">
            <v>07 - 12</v>
          </cell>
          <cell r="F208" t="str">
            <v>Title I School (SW)</v>
          </cell>
          <cell r="G208" t="str">
            <v xml:space="preserve"> </v>
          </cell>
          <cell r="H208" t="str">
            <v xml:space="preserve"> </v>
          </cell>
        </row>
        <row r="209">
          <cell r="A209" t="str">
            <v>0035</v>
          </cell>
          <cell r="B209" t="str">
            <v>00350255</v>
          </cell>
          <cell r="C209" t="str">
            <v>Oliver Hazard Perry</v>
          </cell>
          <cell r="D209">
            <v>235</v>
          </cell>
          <cell r="E209" t="str">
            <v>PK - 08</v>
          </cell>
          <cell r="F209" t="str">
            <v>Title I School (SW)</v>
          </cell>
          <cell r="G209" t="str">
            <v>Corrective Action - Aggregate</v>
          </cell>
          <cell r="H209" t="str">
            <v>Corrective Action - Aggregate</v>
          </cell>
        </row>
        <row r="210">
          <cell r="A210" t="str">
            <v>0035</v>
          </cell>
          <cell r="B210" t="str">
            <v>00350257</v>
          </cell>
          <cell r="C210" t="str">
            <v>Orchard Gardens</v>
          </cell>
          <cell r="D210">
            <v>698</v>
          </cell>
          <cell r="E210" t="str">
            <v>PK - 08</v>
          </cell>
          <cell r="F210" t="str">
            <v>Title I School (SW)</v>
          </cell>
          <cell r="G210" t="str">
            <v xml:space="preserve"> </v>
          </cell>
          <cell r="H210" t="str">
            <v xml:space="preserve"> </v>
          </cell>
        </row>
        <row r="211">
          <cell r="A211" t="str">
            <v>0035</v>
          </cell>
          <cell r="B211" t="str">
            <v>00350264</v>
          </cell>
          <cell r="C211" t="str">
            <v>Patrick J Kennedy</v>
          </cell>
          <cell r="D211">
            <v>275</v>
          </cell>
          <cell r="E211" t="str">
            <v>PK - 05</v>
          </cell>
          <cell r="F211" t="str">
            <v>Title I School (SW)</v>
          </cell>
          <cell r="G211" t="str">
            <v>Restructuring Year 2+ - Aggregate</v>
          </cell>
          <cell r="H211" t="str">
            <v>Corrective Action - Subgroups</v>
          </cell>
        </row>
        <row r="212">
          <cell r="A212" t="str">
            <v>0035</v>
          </cell>
          <cell r="B212" t="str">
            <v>00350268</v>
          </cell>
          <cell r="C212" t="str">
            <v>Paul A Dever</v>
          </cell>
          <cell r="D212">
            <v>482</v>
          </cell>
          <cell r="E212" t="str">
            <v>PK - 05</v>
          </cell>
          <cell r="F212" t="str">
            <v>Title I School (SW)</v>
          </cell>
          <cell r="G212" t="str">
            <v xml:space="preserve"> </v>
          </cell>
          <cell r="H212" t="str">
            <v xml:space="preserve"> </v>
          </cell>
        </row>
        <row r="213">
          <cell r="A213" t="str">
            <v>0035</v>
          </cell>
          <cell r="B213" t="str">
            <v>00350278</v>
          </cell>
          <cell r="C213" t="str">
            <v>Phineas Bates</v>
          </cell>
          <cell r="D213">
            <v>303</v>
          </cell>
          <cell r="E213" t="str">
            <v>PK - 05</v>
          </cell>
          <cell r="F213" t="str">
            <v>Title I School (SW)</v>
          </cell>
          <cell r="G213" t="str">
            <v>Restructuring Year 2+ - Subgroups</v>
          </cell>
          <cell r="H213" t="str">
            <v>Improvement Year 2 - Aggregate</v>
          </cell>
        </row>
        <row r="214">
          <cell r="A214" t="str">
            <v>0035</v>
          </cell>
          <cell r="B214" t="str">
            <v>00350565</v>
          </cell>
          <cell r="C214" t="str">
            <v>Quincy Upper School</v>
          </cell>
          <cell r="D214">
            <v>523</v>
          </cell>
          <cell r="E214" t="str">
            <v>06 - 12</v>
          </cell>
          <cell r="F214" t="str">
            <v>Title I School (SW)</v>
          </cell>
          <cell r="G214" t="str">
            <v>Restructuring Year 2+ - Subgroups</v>
          </cell>
          <cell r="H214" t="str">
            <v>Restructuring Year 1 - Subgroups</v>
          </cell>
        </row>
        <row r="215">
          <cell r="A215" t="str">
            <v>0035</v>
          </cell>
          <cell r="B215" t="str">
            <v>00350691</v>
          </cell>
          <cell r="C215" t="str">
            <v>Rafael Hernandez</v>
          </cell>
          <cell r="D215">
            <v>407</v>
          </cell>
          <cell r="E215" t="str">
            <v>PK - 08</v>
          </cell>
          <cell r="F215" t="str">
            <v>Title I School (SW)</v>
          </cell>
          <cell r="G215" t="str">
            <v>Restructuring Year 2+ - Aggregate</v>
          </cell>
          <cell r="H215" t="str">
            <v>Improvement Year 2 - Aggregate</v>
          </cell>
        </row>
        <row r="216">
          <cell r="A216" t="str">
            <v>0035</v>
          </cell>
          <cell r="B216" t="str">
            <v>00350240</v>
          </cell>
          <cell r="C216" t="str">
            <v>Richard J Murphy</v>
          </cell>
          <cell r="D216">
            <v>903</v>
          </cell>
          <cell r="E216" t="str">
            <v>PK - 08</v>
          </cell>
          <cell r="F216" t="str">
            <v>Title I School (SW)</v>
          </cell>
          <cell r="G216" t="str">
            <v>Restructuring Year 2+ - Subgroups</v>
          </cell>
          <cell r="H216" t="str">
            <v>Restructuring Year 2+ - Subgroups</v>
          </cell>
        </row>
        <row r="217">
          <cell r="A217" t="str">
            <v>0035</v>
          </cell>
          <cell r="B217" t="str">
            <v>00350298</v>
          </cell>
          <cell r="C217" t="str">
            <v>Roger Clap</v>
          </cell>
          <cell r="D217">
            <v>148</v>
          </cell>
          <cell r="E217" t="str">
            <v>PK - 05</v>
          </cell>
          <cell r="F217" t="str">
            <v>Title I School (SW)</v>
          </cell>
          <cell r="G217" t="str">
            <v>Improvement Year 2 - Aggregate</v>
          </cell>
          <cell r="H217" t="str">
            <v>Corrective Action - Subgroups</v>
          </cell>
        </row>
        <row r="218">
          <cell r="A218" t="str">
            <v>0035</v>
          </cell>
          <cell r="B218" t="str">
            <v>00350302</v>
          </cell>
          <cell r="C218" t="str">
            <v>Samuel Adams</v>
          </cell>
          <cell r="D218">
            <v>282</v>
          </cell>
          <cell r="E218" t="str">
            <v>PK - 05</v>
          </cell>
          <cell r="F218" t="str">
            <v>Title I School (SW)</v>
          </cell>
          <cell r="G218" t="str">
            <v>Corrective Action - Aggregate</v>
          </cell>
          <cell r="H218" t="str">
            <v xml:space="preserve"> </v>
          </cell>
        </row>
        <row r="219">
          <cell r="A219" t="str">
            <v>0035</v>
          </cell>
          <cell r="B219" t="str">
            <v>00350304</v>
          </cell>
          <cell r="C219" t="str">
            <v>Samuel W Mason</v>
          </cell>
          <cell r="D219">
            <v>213</v>
          </cell>
          <cell r="E219" t="str">
            <v>PK - 05</v>
          </cell>
          <cell r="F219" t="str">
            <v>Title I School (SW)</v>
          </cell>
          <cell r="G219" t="str">
            <v>Improvement Year 1 - Subgroups</v>
          </cell>
          <cell r="H219" t="str">
            <v xml:space="preserve"> </v>
          </cell>
        </row>
        <row r="220">
          <cell r="A220" t="str">
            <v>0035</v>
          </cell>
          <cell r="B220" t="str">
            <v>00350308</v>
          </cell>
          <cell r="C220" t="str">
            <v>Sarah Greenwood</v>
          </cell>
          <cell r="D220">
            <v>377</v>
          </cell>
          <cell r="E220" t="str">
            <v>PK - 08</v>
          </cell>
          <cell r="F220" t="str">
            <v>Title I School (SW)</v>
          </cell>
          <cell r="G220" t="str">
            <v>Restructuring Year 2+ - Subgroups</v>
          </cell>
          <cell r="H220" t="str">
            <v>Restructuring Year 1 - Aggregate</v>
          </cell>
        </row>
        <row r="221">
          <cell r="A221" t="str">
            <v>0035</v>
          </cell>
          <cell r="B221" t="str">
            <v>00350690</v>
          </cell>
          <cell r="C221" t="str">
            <v>Snowden Int'l High</v>
          </cell>
          <cell r="D221">
            <v>404</v>
          </cell>
          <cell r="E221" t="str">
            <v>09 - 12</v>
          </cell>
          <cell r="F221" t="str">
            <v>Title I School (SW)</v>
          </cell>
          <cell r="G221" t="str">
            <v>Restructuring Year 1 - Aggregate</v>
          </cell>
          <cell r="H221" t="str">
            <v>Improvement Year 2 - Subgroups</v>
          </cell>
        </row>
        <row r="222">
          <cell r="A222" t="str">
            <v>0035</v>
          </cell>
          <cell r="B222" t="str">
            <v>00350657</v>
          </cell>
          <cell r="C222" t="str">
            <v>TechBoston Academy</v>
          </cell>
          <cell r="D222"/>
          <cell r="E222"/>
          <cell r="F222" t="str">
            <v>Non-Title I School (NT)</v>
          </cell>
          <cell r="G222"/>
          <cell r="H222"/>
        </row>
        <row r="223">
          <cell r="A223" t="str">
            <v>0035</v>
          </cell>
          <cell r="B223" t="str">
            <v>00350535</v>
          </cell>
          <cell r="C223" t="str">
            <v>The English High</v>
          </cell>
          <cell r="D223">
            <v>777</v>
          </cell>
          <cell r="E223" t="str">
            <v>09 - 12</v>
          </cell>
          <cell r="F223" t="str">
            <v>Title I School (SW)</v>
          </cell>
          <cell r="G223" t="str">
            <v>Restructuring Year 2+ - Subgroups</v>
          </cell>
          <cell r="H223" t="str">
            <v>Restructuring Year 2+ - Aggregate</v>
          </cell>
        </row>
        <row r="224">
          <cell r="A224" t="str">
            <v>0035</v>
          </cell>
          <cell r="B224" t="str">
            <v>00350328</v>
          </cell>
          <cell r="C224" t="str">
            <v>Thomas J Kenny</v>
          </cell>
          <cell r="D224">
            <v>279</v>
          </cell>
          <cell r="E224" t="str">
            <v>PK - 05</v>
          </cell>
          <cell r="F224" t="str">
            <v>Title I School (SW)</v>
          </cell>
          <cell r="G224" t="str">
            <v>Restructuring Year 2+ - Aggregate</v>
          </cell>
          <cell r="H224" t="str">
            <v>Corrective Action - Aggregate</v>
          </cell>
        </row>
        <row r="225">
          <cell r="A225" t="str">
            <v>0035</v>
          </cell>
          <cell r="B225" t="str">
            <v>00350656</v>
          </cell>
          <cell r="C225" t="str">
            <v>Umana/Alighieri K-8</v>
          </cell>
          <cell r="D225"/>
          <cell r="E225"/>
          <cell r="F225" t="str">
            <v>Non-Title I School (NT)</v>
          </cell>
          <cell r="G225"/>
          <cell r="H225"/>
        </row>
        <row r="226">
          <cell r="A226" t="str">
            <v>0035</v>
          </cell>
          <cell r="B226" t="str">
            <v>00350579</v>
          </cell>
          <cell r="C226" t="str">
            <v>Urban Science Academy</v>
          </cell>
          <cell r="D226">
            <v>301</v>
          </cell>
          <cell r="E226" t="str">
            <v>09 - 12</v>
          </cell>
          <cell r="F226" t="str">
            <v>Title I School (SW)</v>
          </cell>
          <cell r="G226" t="str">
            <v xml:space="preserve"> </v>
          </cell>
          <cell r="H226" t="str">
            <v xml:space="preserve"> </v>
          </cell>
        </row>
        <row r="227">
          <cell r="A227" t="str">
            <v>0035</v>
          </cell>
          <cell r="B227" t="str">
            <v>00350346</v>
          </cell>
          <cell r="C227" t="str">
            <v>Warren-Prescott</v>
          </cell>
          <cell r="D227">
            <v>474</v>
          </cell>
          <cell r="E227" t="str">
            <v>PK - 08</v>
          </cell>
          <cell r="F227" t="str">
            <v>Title I School (SW)</v>
          </cell>
          <cell r="G227" t="str">
            <v xml:space="preserve"> </v>
          </cell>
          <cell r="H227" t="str">
            <v>Restructuring Year 1 - Subgroups</v>
          </cell>
        </row>
        <row r="228">
          <cell r="A228" t="str">
            <v>0035</v>
          </cell>
          <cell r="B228" t="str">
            <v>00350445</v>
          </cell>
          <cell r="C228" t="str">
            <v>Washington Irving Middle</v>
          </cell>
          <cell r="D228">
            <v>576</v>
          </cell>
          <cell r="E228" t="str">
            <v>06 - 08</v>
          </cell>
          <cell r="F228" t="str">
            <v>Title I School (SW)</v>
          </cell>
          <cell r="G228" t="str">
            <v>Restructuring Year 2+ - Subgroups</v>
          </cell>
          <cell r="H228" t="str">
            <v>Restructuring Year 2+ - Aggregate</v>
          </cell>
        </row>
        <row r="229">
          <cell r="A229" t="str">
            <v>0035</v>
          </cell>
          <cell r="B229" t="str">
            <v>00350366</v>
          </cell>
          <cell r="C229" t="str">
            <v>William E Russell</v>
          </cell>
          <cell r="D229">
            <v>381</v>
          </cell>
          <cell r="E229" t="str">
            <v>PK - 05</v>
          </cell>
          <cell r="F229" t="str">
            <v>Title I School (SW)</v>
          </cell>
          <cell r="G229" t="str">
            <v>Improvement Year 2 - Aggregate</v>
          </cell>
          <cell r="H229" t="str">
            <v>Corrective Action - Aggregate</v>
          </cell>
        </row>
        <row r="230">
          <cell r="A230" t="str">
            <v>0035</v>
          </cell>
          <cell r="B230" t="str">
            <v>00350360</v>
          </cell>
          <cell r="C230" t="str">
            <v>William Ellery Channing</v>
          </cell>
          <cell r="D230">
            <v>308</v>
          </cell>
          <cell r="E230" t="str">
            <v>PK - 05</v>
          </cell>
          <cell r="F230" t="str">
            <v>Title I School (SW)</v>
          </cell>
          <cell r="G230" t="str">
            <v>Restructuring Year 1 - Subgroups</v>
          </cell>
          <cell r="H230" t="str">
            <v>Restructuring Year 1 - Subgroups</v>
          </cell>
        </row>
        <row r="231">
          <cell r="A231" t="str">
            <v>0035</v>
          </cell>
          <cell r="B231" t="str">
            <v>00350258</v>
          </cell>
          <cell r="C231" t="str">
            <v>William H Ohrenberger</v>
          </cell>
          <cell r="D231">
            <v>643</v>
          </cell>
          <cell r="E231" t="str">
            <v>PK - 07</v>
          </cell>
          <cell r="F231" t="str">
            <v>Title I School (SW)</v>
          </cell>
          <cell r="G231" t="str">
            <v>Restructuring Year 2+ - Subgroups</v>
          </cell>
          <cell r="H231" t="str">
            <v>Restructuring Year 2+ - Subgroups</v>
          </cell>
        </row>
        <row r="232">
          <cell r="A232" t="str">
            <v>0035</v>
          </cell>
          <cell r="B232" t="str">
            <v>00350363</v>
          </cell>
          <cell r="C232" t="str">
            <v>William McKinley</v>
          </cell>
          <cell r="D232">
            <v>407</v>
          </cell>
          <cell r="E232" t="str">
            <v>K  - 12</v>
          </cell>
          <cell r="F232" t="str">
            <v>Title I School (SW)</v>
          </cell>
          <cell r="G232" t="str">
            <v>Restructuring Year 2+ - Aggregate</v>
          </cell>
          <cell r="H232" t="str">
            <v>Restructuring Year 2+ - Aggregate</v>
          </cell>
        </row>
        <row r="233">
          <cell r="A233" t="str">
            <v>0035</v>
          </cell>
          <cell r="B233" t="str">
            <v>00350370</v>
          </cell>
          <cell r="C233" t="str">
            <v>William Monroe Trotter</v>
          </cell>
          <cell r="D233">
            <v>331</v>
          </cell>
          <cell r="E233" t="str">
            <v>PK - 05</v>
          </cell>
          <cell r="F233" t="str">
            <v>Title I School (SW)</v>
          </cell>
          <cell r="G233" t="str">
            <v xml:space="preserve"> </v>
          </cell>
          <cell r="H233" t="str">
            <v xml:space="preserve"> </v>
          </cell>
        </row>
        <row r="234">
          <cell r="A234" t="str">
            <v>0035</v>
          </cell>
          <cell r="B234" t="str">
            <v>00350374</v>
          </cell>
          <cell r="C234" t="str">
            <v>Winship Elementary</v>
          </cell>
          <cell r="D234">
            <v>251</v>
          </cell>
          <cell r="E234" t="str">
            <v>PK - 05</v>
          </cell>
          <cell r="F234" t="str">
            <v>Title I School (SW)</v>
          </cell>
          <cell r="G234" t="str">
            <v>Improvement Year 1 - Aggregate</v>
          </cell>
          <cell r="H234" t="str">
            <v xml:space="preserve"> </v>
          </cell>
        </row>
        <row r="235">
          <cell r="A235" t="str">
            <v>0035</v>
          </cell>
          <cell r="B235" t="str">
            <v>00350470</v>
          </cell>
          <cell r="C235" t="str">
            <v>Wm B Rogers Middle</v>
          </cell>
          <cell r="D235">
            <v>623</v>
          </cell>
          <cell r="E235" t="str">
            <v>06 - 08</v>
          </cell>
          <cell r="F235" t="str">
            <v>Title I School (SW)</v>
          </cell>
          <cell r="G235" t="str">
            <v>Restructuring Year 2+ - Aggregate</v>
          </cell>
          <cell r="H235" t="str">
            <v>Restructuring Year 2+ - Subgroups</v>
          </cell>
        </row>
        <row r="236">
          <cell r="A236" t="str">
            <v>0035</v>
          </cell>
          <cell r="B236" t="str">
            <v>00350380</v>
          </cell>
          <cell r="C236" t="str">
            <v>Young Achievers</v>
          </cell>
          <cell r="D236">
            <v>491</v>
          </cell>
          <cell r="E236" t="str">
            <v>PK - 08</v>
          </cell>
          <cell r="F236" t="str">
            <v>Title I School (SW)</v>
          </cell>
          <cell r="G236" t="str">
            <v>Restructuring Year 2+ - Aggregate</v>
          </cell>
          <cell r="H236" t="str">
            <v>Restructuring Year 2+ - Subgroups</v>
          </cell>
        </row>
        <row r="237">
          <cell r="A237" t="str">
            <v>0036</v>
          </cell>
          <cell r="B237" t="str">
            <v>00360505</v>
          </cell>
          <cell r="C237" t="str">
            <v>Bourne High School</v>
          </cell>
          <cell r="D237">
            <v>615</v>
          </cell>
          <cell r="E237" t="str">
            <v>09 - 12</v>
          </cell>
          <cell r="F237" t="str">
            <v>Non-Title I School (NT)</v>
          </cell>
          <cell r="G237" t="str">
            <v xml:space="preserve"> </v>
          </cell>
          <cell r="H237" t="str">
            <v xml:space="preserve"> </v>
          </cell>
        </row>
        <row r="238">
          <cell r="A238" t="str">
            <v>0036</v>
          </cell>
          <cell r="B238" t="str">
            <v>00360325</v>
          </cell>
          <cell r="C238" t="str">
            <v>Bourne Middle School</v>
          </cell>
          <cell r="D238">
            <v>780</v>
          </cell>
          <cell r="E238" t="str">
            <v>05 - 08</v>
          </cell>
          <cell r="F238" t="str">
            <v>Non-Title I School (NT)</v>
          </cell>
          <cell r="G238" t="str">
            <v>Restructuring Year 1 - Subgroups</v>
          </cell>
          <cell r="H238" t="str">
            <v>Restructuring Year 2+ - Subgroups</v>
          </cell>
        </row>
        <row r="239">
          <cell r="A239" t="str">
            <v>0036</v>
          </cell>
          <cell r="B239" t="str">
            <v>00360005</v>
          </cell>
          <cell r="C239" t="str">
            <v>Bournedale Elementary School</v>
          </cell>
          <cell r="D239">
            <v>551</v>
          </cell>
          <cell r="E239" t="str">
            <v>PK - 04</v>
          </cell>
          <cell r="F239" t="str">
            <v>Title I School (TA)</v>
          </cell>
          <cell r="G239" t="str">
            <v xml:space="preserve"> </v>
          </cell>
          <cell r="H239" t="str">
            <v xml:space="preserve"> </v>
          </cell>
        </row>
        <row r="240">
          <cell r="A240" t="str">
            <v>0036</v>
          </cell>
          <cell r="B240" t="str">
            <v>00360010</v>
          </cell>
          <cell r="C240" t="str">
            <v>Peebles Elementary School</v>
          </cell>
          <cell r="D240">
            <v>356</v>
          </cell>
          <cell r="E240" t="str">
            <v>01 - 04</v>
          </cell>
          <cell r="F240" t="str">
            <v>Title I School (TA)</v>
          </cell>
          <cell r="G240" t="str">
            <v xml:space="preserve"> </v>
          </cell>
          <cell r="H240" t="str">
            <v>Corrective Action - Subgroups</v>
          </cell>
        </row>
        <row r="241">
          <cell r="A241" t="str">
            <v>0037</v>
          </cell>
          <cell r="B241" t="str">
            <v>00370005</v>
          </cell>
          <cell r="C241" t="str">
            <v>Blanchard Memorial</v>
          </cell>
          <cell r="D241">
            <v>484</v>
          </cell>
          <cell r="E241" t="str">
            <v>PK - 06</v>
          </cell>
          <cell r="F241" t="str">
            <v>Title I School (TA)</v>
          </cell>
          <cell r="G241" t="str">
            <v xml:space="preserve"> </v>
          </cell>
          <cell r="H241" t="str">
            <v xml:space="preserve"> </v>
          </cell>
        </row>
        <row r="242">
          <cell r="A242" t="str">
            <v>0038</v>
          </cell>
          <cell r="B242" t="str">
            <v>00380005</v>
          </cell>
          <cell r="C242" t="str">
            <v>Harry Lee Cole</v>
          </cell>
          <cell r="D242">
            <v>366</v>
          </cell>
          <cell r="E242" t="str">
            <v>PK - 02</v>
          </cell>
          <cell r="F242" t="str">
            <v>Non-Title I School (NT)</v>
          </cell>
          <cell r="G242" t="str">
            <v xml:space="preserve"> </v>
          </cell>
          <cell r="H242" t="str">
            <v xml:space="preserve"> </v>
          </cell>
        </row>
        <row r="243">
          <cell r="A243" t="str">
            <v>0038</v>
          </cell>
          <cell r="B243" t="str">
            <v>00380013</v>
          </cell>
          <cell r="C243" t="str">
            <v>Spofford Pond</v>
          </cell>
          <cell r="D243">
            <v>501</v>
          </cell>
          <cell r="E243" t="str">
            <v>03 - 06</v>
          </cell>
          <cell r="F243" t="str">
            <v>Title I School (TA)</v>
          </cell>
          <cell r="G243" t="str">
            <v>Improvement Year 1 - Subgroups</v>
          </cell>
          <cell r="H243" t="str">
            <v xml:space="preserve"> </v>
          </cell>
        </row>
        <row r="244">
          <cell r="A244" t="str">
            <v>0039</v>
          </cell>
          <cell r="B244" t="str">
            <v>00390005</v>
          </cell>
          <cell r="C244" t="str">
            <v>Boylston Elementary</v>
          </cell>
          <cell r="D244">
            <v>358</v>
          </cell>
          <cell r="E244" t="str">
            <v>PK - 06</v>
          </cell>
          <cell r="F244" t="str">
            <v>Title I School (TA)</v>
          </cell>
          <cell r="G244" t="str">
            <v xml:space="preserve"> </v>
          </cell>
          <cell r="H244" t="str">
            <v xml:space="preserve"> </v>
          </cell>
        </row>
        <row r="245">
          <cell r="A245" t="str">
            <v>0040</v>
          </cell>
          <cell r="B245" t="str">
            <v>00400033</v>
          </cell>
          <cell r="C245" t="str">
            <v>Archie T Morrison</v>
          </cell>
          <cell r="D245">
            <v>427</v>
          </cell>
          <cell r="E245" t="str">
            <v>K  - 05</v>
          </cell>
          <cell r="F245" t="str">
            <v>Title I School (TA)</v>
          </cell>
          <cell r="G245" t="str">
            <v xml:space="preserve"> </v>
          </cell>
          <cell r="H245" t="str">
            <v>Improvement Year 1 - Subgroups</v>
          </cell>
        </row>
        <row r="246">
          <cell r="A246" t="str">
            <v>0040</v>
          </cell>
          <cell r="B246" t="str">
            <v>00400505</v>
          </cell>
          <cell r="C246" t="str">
            <v>Braintree High</v>
          </cell>
          <cell r="D246">
            <v>1594</v>
          </cell>
          <cell r="E246" t="str">
            <v>09 - 12</v>
          </cell>
          <cell r="F246" t="str">
            <v>Non-Title I School (NT)</v>
          </cell>
          <cell r="G246" t="str">
            <v xml:space="preserve"> </v>
          </cell>
          <cell r="H246" t="str">
            <v xml:space="preserve"> </v>
          </cell>
        </row>
        <row r="247">
          <cell r="A247" t="str">
            <v>0040</v>
          </cell>
          <cell r="B247" t="str">
            <v>00400050</v>
          </cell>
          <cell r="C247" t="str">
            <v>Donald Ross</v>
          </cell>
          <cell r="D247">
            <v>322</v>
          </cell>
          <cell r="E247" t="str">
            <v>K  - 05</v>
          </cell>
          <cell r="F247" t="str">
            <v>Title I School (TA)</v>
          </cell>
          <cell r="G247" t="str">
            <v xml:space="preserve"> </v>
          </cell>
          <cell r="H247" t="str">
            <v xml:space="preserve"> </v>
          </cell>
        </row>
        <row r="248">
          <cell r="A248" t="str">
            <v>0040</v>
          </cell>
          <cell r="B248" t="str">
            <v>00400305</v>
          </cell>
          <cell r="C248" t="str">
            <v>East Middle School</v>
          </cell>
          <cell r="D248">
            <v>694</v>
          </cell>
          <cell r="E248" t="str">
            <v>06 - 08</v>
          </cell>
          <cell r="F248" t="str">
            <v>Non-Title I School (NT)</v>
          </cell>
          <cell r="G248" t="str">
            <v xml:space="preserve"> </v>
          </cell>
          <cell r="H248" t="str">
            <v xml:space="preserve"> </v>
          </cell>
        </row>
        <row r="249">
          <cell r="A249" t="str">
            <v>0040</v>
          </cell>
          <cell r="B249" t="str">
            <v>00400015</v>
          </cell>
          <cell r="C249" t="str">
            <v>Highlands</v>
          </cell>
          <cell r="D249">
            <v>433</v>
          </cell>
          <cell r="E249" t="str">
            <v>K  - 05</v>
          </cell>
          <cell r="F249" t="str">
            <v>Non-Title I School (NT)</v>
          </cell>
          <cell r="G249" t="str">
            <v xml:space="preserve"> </v>
          </cell>
          <cell r="H249" t="str">
            <v xml:space="preserve"> </v>
          </cell>
        </row>
        <row r="250">
          <cell r="A250" t="str">
            <v>0040</v>
          </cell>
          <cell r="B250" t="str">
            <v>00400005</v>
          </cell>
          <cell r="C250" t="str">
            <v>Hollis</v>
          </cell>
          <cell r="D250">
            <v>541</v>
          </cell>
          <cell r="E250" t="str">
            <v>K  - 05</v>
          </cell>
          <cell r="F250" t="str">
            <v>Non-Title I School (NT)</v>
          </cell>
          <cell r="G250" t="str">
            <v xml:space="preserve"> </v>
          </cell>
          <cell r="H250" t="str">
            <v xml:space="preserve"> </v>
          </cell>
        </row>
        <row r="251">
          <cell r="A251" t="str">
            <v>0040</v>
          </cell>
          <cell r="B251" t="str">
            <v>00400025</v>
          </cell>
          <cell r="C251" t="str">
            <v>Liberty</v>
          </cell>
          <cell r="D251">
            <v>474</v>
          </cell>
          <cell r="E251" t="str">
            <v>K  - 05</v>
          </cell>
          <cell r="F251" t="str">
            <v>Non-Title I School (NT)</v>
          </cell>
          <cell r="G251" t="str">
            <v xml:space="preserve"> </v>
          </cell>
          <cell r="H251" t="str">
            <v xml:space="preserve"> </v>
          </cell>
        </row>
        <row r="252">
          <cell r="A252" t="str">
            <v>0040</v>
          </cell>
          <cell r="B252" t="str">
            <v>00400020</v>
          </cell>
          <cell r="C252" t="str">
            <v>Mary E Flaherty School</v>
          </cell>
          <cell r="D252">
            <v>398</v>
          </cell>
          <cell r="E252" t="str">
            <v>K  - 05</v>
          </cell>
          <cell r="F252" t="str">
            <v>Non-Title I School (NT)</v>
          </cell>
          <cell r="G252" t="str">
            <v xml:space="preserve"> </v>
          </cell>
          <cell r="H252" t="str">
            <v xml:space="preserve"> </v>
          </cell>
        </row>
        <row r="253">
          <cell r="A253" t="str">
            <v>0040</v>
          </cell>
          <cell r="B253" t="str">
            <v>00400310</v>
          </cell>
          <cell r="C253" t="str">
            <v>South Middle School</v>
          </cell>
          <cell r="D253">
            <v>584</v>
          </cell>
          <cell r="E253" t="str">
            <v>06 - 08</v>
          </cell>
          <cell r="F253" t="str">
            <v>Non-Title I School (NT)</v>
          </cell>
          <cell r="G253" t="str">
            <v xml:space="preserve"> </v>
          </cell>
          <cell r="H253" t="str">
            <v xml:space="preserve"> </v>
          </cell>
        </row>
        <row r="254">
          <cell r="A254" t="str">
            <v>0041</v>
          </cell>
          <cell r="B254" t="str">
            <v>00410010</v>
          </cell>
          <cell r="C254" t="str">
            <v>Eddy Elementary</v>
          </cell>
          <cell r="D254">
            <v>248</v>
          </cell>
          <cell r="E254" t="str">
            <v>03 - 05</v>
          </cell>
          <cell r="F254" t="str">
            <v>Title I School (TA)</v>
          </cell>
          <cell r="G254" t="str">
            <v xml:space="preserve"> </v>
          </cell>
          <cell r="H254" t="str">
            <v xml:space="preserve"> </v>
          </cell>
        </row>
        <row r="255">
          <cell r="A255" t="str">
            <v>0041</v>
          </cell>
          <cell r="B255" t="str">
            <v>00410005</v>
          </cell>
          <cell r="C255" t="str">
            <v>Stony Brook Elementary</v>
          </cell>
          <cell r="D255">
            <v>243</v>
          </cell>
          <cell r="E255" t="str">
            <v>PK - 02</v>
          </cell>
          <cell r="F255" t="str">
            <v>Title I School (TA)</v>
          </cell>
          <cell r="G255" t="str">
            <v xml:space="preserve"> </v>
          </cell>
          <cell r="H255" t="str">
            <v xml:space="preserve"> </v>
          </cell>
        </row>
        <row r="256">
          <cell r="A256" t="str">
            <v>0043</v>
          </cell>
          <cell r="B256" t="str">
            <v>00430005</v>
          </cell>
          <cell r="C256" t="str">
            <v>Brimfield Elementary</v>
          </cell>
          <cell r="D256">
            <v>349</v>
          </cell>
          <cell r="E256" t="str">
            <v>PK - 06</v>
          </cell>
          <cell r="F256" t="str">
            <v>Title I School (TA)</v>
          </cell>
          <cell r="G256" t="str">
            <v xml:space="preserve"> </v>
          </cell>
          <cell r="H256" t="str">
            <v xml:space="preserve"> </v>
          </cell>
        </row>
        <row r="257">
          <cell r="A257" t="str">
            <v>0044</v>
          </cell>
          <cell r="B257" t="str">
            <v>00440421</v>
          </cell>
          <cell r="C257" t="str">
            <v>Ashfield Middle School</v>
          </cell>
          <cell r="D257">
            <v>501</v>
          </cell>
          <cell r="E257" t="str">
            <v>06 - 08</v>
          </cell>
          <cell r="F257" t="str">
            <v>Title I School (TAP)</v>
          </cell>
          <cell r="G257" t="str">
            <v>Improvement Year 1 - Aggregate</v>
          </cell>
          <cell r="H257" t="str">
            <v>Improvement Year 1 - Subgroups</v>
          </cell>
        </row>
        <row r="258">
          <cell r="A258" t="str">
            <v>0044</v>
          </cell>
          <cell r="B258" t="str">
            <v>00440080</v>
          </cell>
          <cell r="C258" t="str">
            <v>B B Russell Alternative School</v>
          </cell>
          <cell r="D258">
            <v>77</v>
          </cell>
          <cell r="E258" t="str">
            <v>07 - 12</v>
          </cell>
          <cell r="F258" t="str">
            <v>Non-Title I School (NT)</v>
          </cell>
          <cell r="G258"/>
          <cell r="H258"/>
        </row>
        <row r="259">
          <cell r="A259" t="str">
            <v>0044</v>
          </cell>
          <cell r="B259" t="str">
            <v>00440515</v>
          </cell>
          <cell r="C259" t="str">
            <v>Brockton Champion High School</v>
          </cell>
          <cell r="D259">
            <v>191</v>
          </cell>
          <cell r="E259" t="str">
            <v>09 - 12</v>
          </cell>
          <cell r="F259" t="str">
            <v>Non-Title I School (NT)</v>
          </cell>
          <cell r="G259" t="str">
            <v>Corrective Action - Aggregate</v>
          </cell>
          <cell r="H259" t="str">
            <v>Restructuring Year 1 - Aggregate</v>
          </cell>
        </row>
        <row r="260">
          <cell r="A260" t="str">
            <v>0044</v>
          </cell>
          <cell r="B260" t="str">
            <v>00440505</v>
          </cell>
          <cell r="C260" t="str">
            <v>Brockton High</v>
          </cell>
          <cell r="D260">
            <v>4145</v>
          </cell>
          <cell r="E260" t="str">
            <v>09 - 12</v>
          </cell>
          <cell r="F260" t="str">
            <v>Non-Title I School (NT)</v>
          </cell>
          <cell r="G260" t="str">
            <v>Restructuring Year 2+ - Subgroups</v>
          </cell>
          <cell r="H260" t="str">
            <v>Restructuring Year 2+ - Subgroups</v>
          </cell>
        </row>
        <row r="261">
          <cell r="A261" t="str">
            <v>0044</v>
          </cell>
          <cell r="B261" t="str">
            <v>00440010</v>
          </cell>
          <cell r="C261" t="str">
            <v>Brookfield</v>
          </cell>
          <cell r="D261">
            <v>536</v>
          </cell>
          <cell r="E261" t="str">
            <v>K  - 05</v>
          </cell>
          <cell r="F261" t="str">
            <v>Title I School (SW)</v>
          </cell>
          <cell r="G261" t="str">
            <v>Restructuring Year 2+ - Aggregate</v>
          </cell>
          <cell r="H261" t="str">
            <v>Restructuring Year 2+ - Subgroups</v>
          </cell>
        </row>
        <row r="262">
          <cell r="A262" t="str">
            <v>0044</v>
          </cell>
          <cell r="B262" t="str">
            <v>00440110</v>
          </cell>
          <cell r="C262" t="str">
            <v>Downey</v>
          </cell>
          <cell r="D262">
            <v>579</v>
          </cell>
          <cell r="E262" t="str">
            <v>K  - 05</v>
          </cell>
          <cell r="F262" t="str">
            <v>Title I School (SW)</v>
          </cell>
          <cell r="G262" t="str">
            <v>Restructuring Year 2+ - Aggregate</v>
          </cell>
          <cell r="H262" t="str">
            <v>Restructuring Year 2+ - Subgroups</v>
          </cell>
        </row>
        <row r="263">
          <cell r="A263" t="str">
            <v>0044</v>
          </cell>
          <cell r="B263" t="str">
            <v>00440001</v>
          </cell>
          <cell r="C263" t="str">
            <v>Dr W Arnone Comm Sch</v>
          </cell>
          <cell r="D263">
            <v>807</v>
          </cell>
          <cell r="E263" t="str">
            <v>K  - 05</v>
          </cell>
          <cell r="F263" t="str">
            <v>Title I School (SW)</v>
          </cell>
          <cell r="G263" t="str">
            <v>Restructuring Year 2+ - Aggregate</v>
          </cell>
          <cell r="H263" t="str">
            <v>Restructuring Year 2+ - Aggregate</v>
          </cell>
        </row>
        <row r="264">
          <cell r="A264" t="str">
            <v>0044</v>
          </cell>
          <cell r="B264" t="str">
            <v>00440405</v>
          </cell>
          <cell r="C264" t="str">
            <v>East Middle School</v>
          </cell>
          <cell r="D264">
            <v>530</v>
          </cell>
          <cell r="E264" t="str">
            <v>06 - 08</v>
          </cell>
          <cell r="F264" t="str">
            <v>Title I School (TAP)</v>
          </cell>
          <cell r="G264" t="str">
            <v>Restructuring Year 2+ - Aggregate</v>
          </cell>
          <cell r="H264" t="str">
            <v>Restructuring Year 2+ - Aggregate</v>
          </cell>
        </row>
        <row r="265">
          <cell r="A265" t="str">
            <v>0044</v>
          </cell>
          <cell r="B265" t="str">
            <v>00440023</v>
          </cell>
          <cell r="C265" t="str">
            <v>Edgar B Davis</v>
          </cell>
          <cell r="D265">
            <v>1023</v>
          </cell>
          <cell r="E265" t="str">
            <v>K  - 08</v>
          </cell>
          <cell r="F265" t="str">
            <v>Title I School (SW)</v>
          </cell>
          <cell r="G265" t="str">
            <v>Restructuring Year 2+ - Subgroups</v>
          </cell>
          <cell r="H265" t="str">
            <v>Restructuring Year 1 - Subgroups</v>
          </cell>
        </row>
        <row r="266">
          <cell r="A266" t="str">
            <v>0044</v>
          </cell>
          <cell r="B266" t="str">
            <v>00440050</v>
          </cell>
          <cell r="C266" t="str">
            <v>Gilmore School Early Childhood Center</v>
          </cell>
          <cell r="D266">
            <v>225</v>
          </cell>
          <cell r="E266" t="str">
            <v>PK</v>
          </cell>
          <cell r="F266" t="str">
            <v>Non-Title I School (NT)</v>
          </cell>
          <cell r="G266"/>
          <cell r="H266"/>
        </row>
        <row r="267">
          <cell r="A267" t="str">
            <v>0044</v>
          </cell>
          <cell r="B267" t="str">
            <v>00440400</v>
          </cell>
          <cell r="C267" t="str">
            <v>Goddard Alternative School</v>
          </cell>
          <cell r="D267">
            <v>45</v>
          </cell>
          <cell r="E267" t="str">
            <v>03 - 12</v>
          </cell>
          <cell r="F267" t="str">
            <v>Non-Title I School (NT)</v>
          </cell>
          <cell r="G267"/>
          <cell r="H267"/>
        </row>
        <row r="268">
          <cell r="A268" t="str">
            <v>0044</v>
          </cell>
          <cell r="B268" t="str">
            <v>00440045</v>
          </cell>
          <cell r="C268" t="str">
            <v>Hancock</v>
          </cell>
          <cell r="D268">
            <v>713</v>
          </cell>
          <cell r="E268" t="str">
            <v>K  - 05</v>
          </cell>
          <cell r="F268" t="str">
            <v>Title I School (SW)</v>
          </cell>
          <cell r="G268" t="str">
            <v>Restructuring Year 2+ - Aggregate</v>
          </cell>
          <cell r="H268" t="str">
            <v>Improvement Year 2 - Aggregate</v>
          </cell>
        </row>
        <row r="269">
          <cell r="A269" t="str">
            <v>0044</v>
          </cell>
          <cell r="B269" t="str">
            <v>00440055</v>
          </cell>
          <cell r="C269" t="str">
            <v>Huntington</v>
          </cell>
          <cell r="D269">
            <v>543</v>
          </cell>
          <cell r="E269" t="str">
            <v>K  - 05</v>
          </cell>
          <cell r="F269" t="str">
            <v>Title I School (SW)</v>
          </cell>
          <cell r="G269" t="str">
            <v>Restructuring Year 2+ - Aggregate</v>
          </cell>
          <cell r="H269" t="str">
            <v>Restructuring Year 2+ - Subgroups</v>
          </cell>
        </row>
        <row r="270">
          <cell r="A270" t="str">
            <v>0044</v>
          </cell>
          <cell r="B270" t="str">
            <v>00440017</v>
          </cell>
          <cell r="C270" t="str">
            <v>John F Kennedy</v>
          </cell>
          <cell r="D270">
            <v>608</v>
          </cell>
          <cell r="E270" t="str">
            <v>K  - 05</v>
          </cell>
          <cell r="F270" t="str">
            <v>Title I School (SW)</v>
          </cell>
          <cell r="G270" t="str">
            <v>Restructuring Year 2+ - Aggregate</v>
          </cell>
          <cell r="H270" t="str">
            <v>Improvement Year 2 - Aggregate</v>
          </cell>
        </row>
        <row r="271">
          <cell r="A271" t="str">
            <v>0044</v>
          </cell>
          <cell r="B271" t="str">
            <v>00440422</v>
          </cell>
          <cell r="C271" t="str">
            <v>Joseph F. Plouffe Academy</v>
          </cell>
          <cell r="D271">
            <v>562</v>
          </cell>
          <cell r="E271" t="str">
            <v>06 - 08</v>
          </cell>
          <cell r="F271" t="str">
            <v>Title I School (TAP)</v>
          </cell>
          <cell r="G271" t="str">
            <v>Improvement Year 1 - Subgroups</v>
          </cell>
          <cell r="H271" t="str">
            <v>Improvement Year 1 - Subgroups</v>
          </cell>
        </row>
        <row r="272">
          <cell r="A272" t="str">
            <v>0044</v>
          </cell>
          <cell r="B272" t="str">
            <v>00440065</v>
          </cell>
          <cell r="C272" t="str">
            <v>Louis F Angelo Elem</v>
          </cell>
          <cell r="D272">
            <v>792</v>
          </cell>
          <cell r="E272" t="str">
            <v>K  - 05</v>
          </cell>
          <cell r="F272" t="str">
            <v>Title I School (SW)</v>
          </cell>
          <cell r="G272" t="str">
            <v>Restructuring Year 2+ - Aggregate</v>
          </cell>
          <cell r="H272" t="str">
            <v>Corrective Action - Aggregate</v>
          </cell>
        </row>
        <row r="273">
          <cell r="A273" t="str">
            <v>0044</v>
          </cell>
          <cell r="B273" t="str">
            <v>00440003</v>
          </cell>
          <cell r="C273" t="str">
            <v>Manthala George Jr School</v>
          </cell>
          <cell r="D273">
            <v>756</v>
          </cell>
          <cell r="E273" t="str">
            <v>K  - 05</v>
          </cell>
          <cell r="F273" t="str">
            <v>Title I School (SW)</v>
          </cell>
          <cell r="G273" t="str">
            <v>Restructuring Year 2+ - Aggregate</v>
          </cell>
          <cell r="H273" t="str">
            <v>Restructuring Year 2+ - Aggregate</v>
          </cell>
        </row>
        <row r="274">
          <cell r="A274" t="str">
            <v>0044</v>
          </cell>
          <cell r="B274" t="str">
            <v>00440002</v>
          </cell>
          <cell r="C274" t="str">
            <v>Mary E. Baker School</v>
          </cell>
          <cell r="D274">
            <v>726</v>
          </cell>
          <cell r="E274" t="str">
            <v>K  - 05</v>
          </cell>
          <cell r="F274" t="str">
            <v>Title I School (SW)</v>
          </cell>
          <cell r="G274" t="str">
            <v>Restructuring Year 2+ - Aggregate</v>
          </cell>
          <cell r="H274" t="str">
            <v>Restructuring Year 2+ - Aggregate</v>
          </cell>
        </row>
        <row r="275">
          <cell r="A275" t="str">
            <v>0044</v>
          </cell>
          <cell r="B275" t="str">
            <v>00440410</v>
          </cell>
          <cell r="C275" t="str">
            <v>North Middle School</v>
          </cell>
          <cell r="D275">
            <v>421</v>
          </cell>
          <cell r="E275" t="str">
            <v>06 - 08</v>
          </cell>
          <cell r="F275" t="str">
            <v>Title I School (TAP)</v>
          </cell>
          <cell r="G275" t="str">
            <v>Restructuring Year 2+ - Subgroups</v>
          </cell>
          <cell r="H275" t="str">
            <v>Restructuring Year 2+ - Aggregate</v>
          </cell>
        </row>
        <row r="276">
          <cell r="A276" t="str">
            <v>0044</v>
          </cell>
          <cell r="B276" t="str">
            <v>00440078</v>
          </cell>
          <cell r="C276" t="str">
            <v>Oscar F Raymond</v>
          </cell>
          <cell r="D276">
            <v>971</v>
          </cell>
          <cell r="E276" t="str">
            <v>K  - 08</v>
          </cell>
          <cell r="F276" t="str">
            <v>Title I School (SW)</v>
          </cell>
          <cell r="G276" t="str">
            <v>Restructuring Year 2+ - Aggregate</v>
          </cell>
          <cell r="H276" t="str">
            <v>Restructuring Year 2+ - Aggregate</v>
          </cell>
        </row>
        <row r="277">
          <cell r="A277" t="str">
            <v>0044</v>
          </cell>
          <cell r="B277" t="str">
            <v>00440415</v>
          </cell>
          <cell r="C277" t="str">
            <v>South Middle School</v>
          </cell>
          <cell r="D277">
            <v>499</v>
          </cell>
          <cell r="E277" t="str">
            <v>06 - 08</v>
          </cell>
          <cell r="F277" t="str">
            <v>Title I School (TAP)</v>
          </cell>
          <cell r="G277" t="str">
            <v>Restructuring Year 2+ - Subgroups</v>
          </cell>
          <cell r="H277" t="str">
            <v>Restructuring Year 2+ - Subgroups</v>
          </cell>
        </row>
        <row r="278">
          <cell r="A278" t="str">
            <v>0044</v>
          </cell>
          <cell r="B278" t="str">
            <v>00440420</v>
          </cell>
          <cell r="C278" t="str">
            <v>West Middle School</v>
          </cell>
          <cell r="D278">
            <v>578</v>
          </cell>
          <cell r="E278" t="str">
            <v>06 - 08</v>
          </cell>
          <cell r="F278" t="str">
            <v>Title I School (TAP)</v>
          </cell>
          <cell r="G278" t="str">
            <v>Restructuring Year 1 - Subgroups</v>
          </cell>
          <cell r="H278" t="str">
            <v>Restructuring Year 2+ - Aggregate</v>
          </cell>
        </row>
        <row r="279">
          <cell r="A279" t="str">
            <v>0045</v>
          </cell>
          <cell r="B279" t="str">
            <v>00450005</v>
          </cell>
          <cell r="C279" t="str">
            <v>Brookfield Elementary</v>
          </cell>
          <cell r="D279">
            <v>319</v>
          </cell>
          <cell r="E279" t="str">
            <v>PK - 06</v>
          </cell>
          <cell r="F279" t="str">
            <v>Title I School (TA)</v>
          </cell>
          <cell r="G279" t="str">
            <v xml:space="preserve"> </v>
          </cell>
          <cell r="H279" t="str">
            <v xml:space="preserve"> </v>
          </cell>
        </row>
        <row r="280">
          <cell r="A280" t="str">
            <v>0046</v>
          </cell>
          <cell r="B280" t="str">
            <v>00460505</v>
          </cell>
          <cell r="C280" t="str">
            <v>Brookline High</v>
          </cell>
          <cell r="D280">
            <v>1756</v>
          </cell>
          <cell r="E280" t="str">
            <v>09 - 12</v>
          </cell>
          <cell r="F280" t="str">
            <v>Non-Title I School (NT)</v>
          </cell>
          <cell r="G280" t="str">
            <v xml:space="preserve"> </v>
          </cell>
          <cell r="H280" t="str">
            <v xml:space="preserve"> </v>
          </cell>
        </row>
        <row r="281">
          <cell r="A281" t="str">
            <v>0046</v>
          </cell>
          <cell r="B281" t="str">
            <v>00460005</v>
          </cell>
          <cell r="C281" t="str">
            <v>Edith C Baker</v>
          </cell>
          <cell r="D281">
            <v>712</v>
          </cell>
          <cell r="E281" t="str">
            <v>PK - 08</v>
          </cell>
          <cell r="F281" t="str">
            <v>Non-Title I School (NT)</v>
          </cell>
          <cell r="G281" t="str">
            <v>Improvement Year 1 - Subgroups</v>
          </cell>
          <cell r="H281" t="str">
            <v xml:space="preserve"> </v>
          </cell>
        </row>
        <row r="282">
          <cell r="A282" t="str">
            <v>0046</v>
          </cell>
          <cell r="B282" t="str">
            <v>00460015</v>
          </cell>
          <cell r="C282" t="str">
            <v>Edward Devotion</v>
          </cell>
          <cell r="D282">
            <v>775</v>
          </cell>
          <cell r="E282" t="str">
            <v>PK - 08</v>
          </cell>
          <cell r="F282" t="str">
            <v>Title I School (TA)</v>
          </cell>
          <cell r="G282" t="str">
            <v>Corrective Action - Subgroups</v>
          </cell>
          <cell r="H282" t="str">
            <v>Improvement Year 1 - Subgroups</v>
          </cell>
        </row>
        <row r="283">
          <cell r="A283" t="str">
            <v>0046</v>
          </cell>
          <cell r="B283" t="str">
            <v>00460025</v>
          </cell>
          <cell r="C283" t="str">
            <v>Heath</v>
          </cell>
          <cell r="D283">
            <v>470</v>
          </cell>
          <cell r="E283" t="str">
            <v>PK - 08</v>
          </cell>
          <cell r="F283" t="str">
            <v>Non-Title I School (NT)</v>
          </cell>
          <cell r="G283" t="str">
            <v>Improvement Year 2 - Subgroups</v>
          </cell>
          <cell r="H283" t="str">
            <v xml:space="preserve"> </v>
          </cell>
        </row>
        <row r="284">
          <cell r="A284" t="str">
            <v>0046</v>
          </cell>
          <cell r="B284" t="str">
            <v>00460045</v>
          </cell>
          <cell r="C284" t="str">
            <v>John D Runkle</v>
          </cell>
          <cell r="D284">
            <v>501</v>
          </cell>
          <cell r="E284" t="str">
            <v>PK - 08</v>
          </cell>
          <cell r="F284" t="str">
            <v>Non-Title I School (NT)</v>
          </cell>
          <cell r="G284" t="str">
            <v>Corrective Action - Subgroups</v>
          </cell>
          <cell r="H284" t="str">
            <v>Corrective Action - Subgroups</v>
          </cell>
        </row>
        <row r="285">
          <cell r="A285" t="str">
            <v>0046</v>
          </cell>
          <cell r="B285" t="str">
            <v>00460030</v>
          </cell>
          <cell r="C285" t="str">
            <v>Lawrence</v>
          </cell>
          <cell r="D285">
            <v>612</v>
          </cell>
          <cell r="E285" t="str">
            <v>PK - 08</v>
          </cell>
          <cell r="F285" t="str">
            <v>Non-Title I School (NT)</v>
          </cell>
          <cell r="G285" t="str">
            <v xml:space="preserve"> </v>
          </cell>
          <cell r="H285" t="str">
            <v>Restructuring Year 1 - Subgroups</v>
          </cell>
        </row>
        <row r="286">
          <cell r="A286" t="str">
            <v>0046</v>
          </cell>
          <cell r="B286" t="str">
            <v>00460020</v>
          </cell>
          <cell r="C286" t="str">
            <v>Michael Driscoll</v>
          </cell>
          <cell r="D286">
            <v>530</v>
          </cell>
          <cell r="E286" t="str">
            <v>PK - 08</v>
          </cell>
          <cell r="F286" t="str">
            <v>Non-Title I School (NT)</v>
          </cell>
          <cell r="G286" t="str">
            <v xml:space="preserve"> </v>
          </cell>
          <cell r="H286" t="str">
            <v xml:space="preserve"> </v>
          </cell>
        </row>
        <row r="287">
          <cell r="A287" t="str">
            <v>0046</v>
          </cell>
          <cell r="B287" t="str">
            <v>00460040</v>
          </cell>
          <cell r="C287" t="str">
            <v>Pierce</v>
          </cell>
          <cell r="D287">
            <v>665</v>
          </cell>
          <cell r="E287" t="str">
            <v>PK - 08</v>
          </cell>
          <cell r="F287" t="str">
            <v>Non-Title I School (NT)</v>
          </cell>
          <cell r="G287" t="str">
            <v>Corrective Action - Aggregate</v>
          </cell>
          <cell r="H287" t="str">
            <v>Improvement Year 1 - Subgroups</v>
          </cell>
        </row>
        <row r="288">
          <cell r="A288" t="str">
            <v>0046</v>
          </cell>
          <cell r="B288" t="str">
            <v>00460060</v>
          </cell>
          <cell r="C288" t="str">
            <v>The Lynch Center</v>
          </cell>
          <cell r="D288">
            <v>66</v>
          </cell>
          <cell r="E288" t="str">
            <v>PK</v>
          </cell>
          <cell r="F288" t="str">
            <v>Non-Title I School (NT)</v>
          </cell>
          <cell r="G288"/>
          <cell r="H288"/>
        </row>
        <row r="289">
          <cell r="A289" t="str">
            <v>0046</v>
          </cell>
          <cell r="B289" t="str">
            <v>00460035</v>
          </cell>
          <cell r="C289" t="str">
            <v>William H Lincoln</v>
          </cell>
          <cell r="D289">
            <v>540</v>
          </cell>
          <cell r="E289" t="str">
            <v>PK - 08</v>
          </cell>
          <cell r="F289" t="str">
            <v>Title I School (TA)</v>
          </cell>
          <cell r="G289" t="str">
            <v>Corrective Action - Subgroups</v>
          </cell>
          <cell r="H289" t="str">
            <v>Improvement Year 1 - Subgroups</v>
          </cell>
        </row>
        <row r="290">
          <cell r="A290" t="str">
            <v>0048</v>
          </cell>
          <cell r="B290" t="str">
            <v>00480505</v>
          </cell>
          <cell r="C290" t="str">
            <v>Burlington High</v>
          </cell>
          <cell r="D290">
            <v>1111</v>
          </cell>
          <cell r="E290" t="str">
            <v>09 - 12</v>
          </cell>
          <cell r="F290" t="str">
            <v>Non-Title I School (NT)</v>
          </cell>
          <cell r="G290" t="str">
            <v xml:space="preserve"> </v>
          </cell>
          <cell r="H290" t="str">
            <v xml:space="preserve"> </v>
          </cell>
        </row>
        <row r="291">
          <cell r="A291" t="str">
            <v>0048</v>
          </cell>
          <cell r="B291" t="str">
            <v>00480007</v>
          </cell>
          <cell r="C291" t="str">
            <v>Fox Hill</v>
          </cell>
          <cell r="D291">
            <v>462</v>
          </cell>
          <cell r="E291" t="str">
            <v>K  - 05</v>
          </cell>
          <cell r="F291" t="str">
            <v>Non-Title I School (NT)</v>
          </cell>
          <cell r="G291" t="str">
            <v xml:space="preserve"> </v>
          </cell>
          <cell r="H291" t="str">
            <v xml:space="preserve"> </v>
          </cell>
        </row>
        <row r="292">
          <cell r="A292" t="str">
            <v>0048</v>
          </cell>
          <cell r="B292" t="str">
            <v>00480035</v>
          </cell>
          <cell r="C292" t="str">
            <v>Francis Wyman Elem</v>
          </cell>
          <cell r="D292">
            <v>589</v>
          </cell>
          <cell r="E292" t="str">
            <v>K  - 05</v>
          </cell>
          <cell r="F292" t="str">
            <v>Title I School (TA)</v>
          </cell>
          <cell r="G292" t="str">
            <v xml:space="preserve"> </v>
          </cell>
          <cell r="H292" t="str">
            <v xml:space="preserve"> </v>
          </cell>
        </row>
        <row r="293">
          <cell r="A293" t="str">
            <v>0048</v>
          </cell>
          <cell r="B293" t="str">
            <v>00480303</v>
          </cell>
          <cell r="C293" t="str">
            <v>Marshall Simonds Middle</v>
          </cell>
          <cell r="D293">
            <v>849</v>
          </cell>
          <cell r="E293" t="str">
            <v>06 - 08</v>
          </cell>
          <cell r="F293" t="str">
            <v>Non-Title I School (NT)</v>
          </cell>
          <cell r="G293" t="str">
            <v>Restructuring Year 1 - Subgroups</v>
          </cell>
          <cell r="H293" t="str">
            <v>Corrective Action - Subgroups</v>
          </cell>
        </row>
        <row r="294">
          <cell r="A294" t="str">
            <v>0048</v>
          </cell>
          <cell r="B294" t="str">
            <v>00480015</v>
          </cell>
          <cell r="C294" t="str">
            <v>Memorial</v>
          </cell>
          <cell r="D294">
            <v>276</v>
          </cell>
          <cell r="E294" t="str">
            <v>K  - 05</v>
          </cell>
          <cell r="F294" t="str">
            <v>Title I School (TA)</v>
          </cell>
          <cell r="G294" t="str">
            <v xml:space="preserve"> </v>
          </cell>
          <cell r="H294" t="str">
            <v>Improvement Year 1 - Aggregate</v>
          </cell>
        </row>
        <row r="295">
          <cell r="A295" t="str">
            <v>0048</v>
          </cell>
          <cell r="B295" t="str">
            <v>00480020</v>
          </cell>
          <cell r="C295" t="str">
            <v>Pine Glen Elementary</v>
          </cell>
          <cell r="D295">
            <v>365</v>
          </cell>
          <cell r="E295" t="str">
            <v>K  - 05</v>
          </cell>
          <cell r="F295" t="str">
            <v>Title I School (TA)</v>
          </cell>
          <cell r="G295" t="str">
            <v xml:space="preserve"> </v>
          </cell>
          <cell r="H295" t="str">
            <v xml:space="preserve"> </v>
          </cell>
        </row>
        <row r="296">
          <cell r="A296" t="str">
            <v>0049</v>
          </cell>
          <cell r="B296" t="str">
            <v>00490006</v>
          </cell>
          <cell r="C296" t="str">
            <v>Amigos School</v>
          </cell>
          <cell r="D296">
            <v>318</v>
          </cell>
          <cell r="E296" t="str">
            <v>PK - 08</v>
          </cell>
          <cell r="F296" t="str">
            <v>Non-Title I School (NT)</v>
          </cell>
          <cell r="G296" t="str">
            <v xml:space="preserve"> </v>
          </cell>
          <cell r="H296" t="str">
            <v>Improvement Year 2 - Subgroups</v>
          </cell>
        </row>
        <row r="297">
          <cell r="A297" t="str">
            <v>0049</v>
          </cell>
          <cell r="B297" t="str">
            <v>00490506</v>
          </cell>
          <cell r="C297" t="str">
            <v>Cambridge Rindge and Latin</v>
          </cell>
          <cell r="D297">
            <v>1580</v>
          </cell>
          <cell r="E297" t="str">
            <v>09 - 12</v>
          </cell>
          <cell r="F297" t="str">
            <v>Non-Title I School (NT)</v>
          </cell>
          <cell r="G297" t="str">
            <v>Restructuring Year 2+ - Subgroups</v>
          </cell>
          <cell r="H297" t="str">
            <v xml:space="preserve"> </v>
          </cell>
        </row>
        <row r="298">
          <cell r="A298" t="str">
            <v>0049</v>
          </cell>
          <cell r="B298" t="str">
            <v>00490007</v>
          </cell>
          <cell r="C298" t="str">
            <v>Cambridgeport</v>
          </cell>
          <cell r="D298">
            <v>281</v>
          </cell>
          <cell r="E298" t="str">
            <v>PK - 08</v>
          </cell>
          <cell r="F298" t="str">
            <v>Non-Title I School (NT)</v>
          </cell>
          <cell r="G298" t="str">
            <v>Improvement Year 1 - Aggregate</v>
          </cell>
          <cell r="H298" t="str">
            <v xml:space="preserve"> </v>
          </cell>
        </row>
        <row r="299">
          <cell r="A299" t="str">
            <v>0049</v>
          </cell>
          <cell r="B299" t="str">
            <v>00490090</v>
          </cell>
          <cell r="C299" t="str">
            <v>Fletcher/Maynard Academy</v>
          </cell>
          <cell r="D299">
            <v>239</v>
          </cell>
          <cell r="E299" t="str">
            <v>PK - 08</v>
          </cell>
          <cell r="F299" t="str">
            <v>Title I School (SW)</v>
          </cell>
          <cell r="G299" t="str">
            <v xml:space="preserve"> </v>
          </cell>
          <cell r="H299" t="str">
            <v>Corrective Action - Aggregate</v>
          </cell>
        </row>
        <row r="300">
          <cell r="A300" t="str">
            <v>0049</v>
          </cell>
          <cell r="B300" t="str">
            <v>00490080</v>
          </cell>
          <cell r="C300" t="str">
            <v>Graham and Parks</v>
          </cell>
          <cell r="D300">
            <v>415</v>
          </cell>
          <cell r="E300" t="str">
            <v>PK - 08</v>
          </cell>
          <cell r="F300" t="str">
            <v>Non-Title I School (NT)</v>
          </cell>
          <cell r="G300" t="str">
            <v>Restructuring Year 2+ - Subgroups</v>
          </cell>
          <cell r="H300" t="str">
            <v>Improvement Year 2 - Subgroups</v>
          </cell>
        </row>
        <row r="301">
          <cell r="A301" t="str">
            <v>0049</v>
          </cell>
          <cell r="B301" t="str">
            <v>00490020</v>
          </cell>
          <cell r="C301" t="str">
            <v>Haggerty</v>
          </cell>
          <cell r="D301">
            <v>262</v>
          </cell>
          <cell r="E301" t="str">
            <v>PK - 06</v>
          </cell>
          <cell r="F301" t="str">
            <v>Non-Title I School (NT)</v>
          </cell>
          <cell r="G301" t="str">
            <v>Improvement Year 2 - Subgroups</v>
          </cell>
          <cell r="H301" t="str">
            <v>Corrective Action - Subgroups</v>
          </cell>
        </row>
        <row r="302">
          <cell r="A302" t="str">
            <v>0049</v>
          </cell>
          <cell r="B302" t="str">
            <v>00490065</v>
          </cell>
          <cell r="C302" t="str">
            <v>John M Tobin</v>
          </cell>
          <cell r="D302">
            <v>407</v>
          </cell>
          <cell r="E302" t="str">
            <v>PK - 08</v>
          </cell>
          <cell r="F302" t="str">
            <v>Title I School (SW)</v>
          </cell>
          <cell r="G302" t="str">
            <v>Restructuring Year 2+ - Aggregate</v>
          </cell>
          <cell r="H302" t="str">
            <v>Restructuring Year 2+ - Aggregate</v>
          </cell>
        </row>
        <row r="303">
          <cell r="A303" t="str">
            <v>0049</v>
          </cell>
          <cell r="B303" t="str">
            <v>00490040</v>
          </cell>
          <cell r="C303" t="str">
            <v>Kennedy-Longfellow</v>
          </cell>
          <cell r="D303">
            <v>402</v>
          </cell>
          <cell r="E303" t="str">
            <v>PK - 08</v>
          </cell>
          <cell r="F303" t="str">
            <v>Title I School (SW)</v>
          </cell>
          <cell r="G303" t="str">
            <v>Corrective Action - Subgroups</v>
          </cell>
          <cell r="H303" t="str">
            <v>Restructuring Year 2+ - Subgroups</v>
          </cell>
        </row>
        <row r="304">
          <cell r="A304" t="str">
            <v>0049</v>
          </cell>
          <cell r="B304" t="str">
            <v>00490035</v>
          </cell>
          <cell r="C304" t="str">
            <v>King Open</v>
          </cell>
          <cell r="D304">
            <v>493</v>
          </cell>
          <cell r="E304" t="str">
            <v>PK - 08</v>
          </cell>
          <cell r="F304" t="str">
            <v>Title I School (SW)</v>
          </cell>
          <cell r="G304" t="str">
            <v>Corrective Action - Subgroups</v>
          </cell>
          <cell r="H304" t="str">
            <v>Restructuring Year 2+ - Aggregate</v>
          </cell>
        </row>
        <row r="305">
          <cell r="A305" t="str">
            <v>0049</v>
          </cell>
          <cell r="B305" t="str">
            <v>00490005</v>
          </cell>
          <cell r="C305" t="str">
            <v>Maria L. Baldwin</v>
          </cell>
          <cell r="D305">
            <v>374</v>
          </cell>
          <cell r="E305" t="str">
            <v>PK - 08</v>
          </cell>
          <cell r="F305" t="str">
            <v>Non-Title I School (NT)</v>
          </cell>
          <cell r="G305" t="str">
            <v>Corrective Action - Subgroups</v>
          </cell>
          <cell r="H305" t="str">
            <v>Restructuring Year 1 - Subgroups</v>
          </cell>
        </row>
        <row r="306">
          <cell r="A306" t="str">
            <v>0049</v>
          </cell>
          <cell r="B306" t="str">
            <v>00490030</v>
          </cell>
          <cell r="C306" t="str">
            <v>Martin Luther King Jr.</v>
          </cell>
          <cell r="D306">
            <v>285</v>
          </cell>
          <cell r="E306" t="str">
            <v>PK - 08</v>
          </cell>
          <cell r="F306" t="str">
            <v>Title I School (SW)</v>
          </cell>
          <cell r="G306" t="str">
            <v>Improvement Year 1 - Subgroups</v>
          </cell>
          <cell r="H306" t="str">
            <v>Restructuring Year 2+ - Aggregate</v>
          </cell>
        </row>
        <row r="307">
          <cell r="A307" t="str">
            <v>0049</v>
          </cell>
          <cell r="B307" t="str">
            <v>00490045</v>
          </cell>
          <cell r="C307" t="str">
            <v>Morse</v>
          </cell>
          <cell r="D307">
            <v>427</v>
          </cell>
          <cell r="E307" t="str">
            <v>PK - 08</v>
          </cell>
          <cell r="F307" t="str">
            <v>Title I School (SW)</v>
          </cell>
          <cell r="G307" t="str">
            <v xml:space="preserve"> </v>
          </cell>
          <cell r="H307" t="str">
            <v>Restructuring Year 2+ - Aggregate</v>
          </cell>
        </row>
        <row r="308">
          <cell r="A308" t="str">
            <v>0049</v>
          </cell>
          <cell r="B308" t="str">
            <v>00490050</v>
          </cell>
          <cell r="C308" t="str">
            <v>Peabody</v>
          </cell>
          <cell r="D308">
            <v>536</v>
          </cell>
          <cell r="E308" t="str">
            <v>PK - 08</v>
          </cell>
          <cell r="F308" t="str">
            <v>Title I School (SW)</v>
          </cell>
          <cell r="G308" t="str">
            <v>Corrective Action - Subgroups</v>
          </cell>
          <cell r="H308" t="str">
            <v>Restructuring Year 2+ - Subgroups</v>
          </cell>
        </row>
        <row r="309">
          <cell r="A309" t="str">
            <v>0050</v>
          </cell>
          <cell r="B309" t="str">
            <v>00500505</v>
          </cell>
          <cell r="C309" t="str">
            <v>Canton High</v>
          </cell>
          <cell r="D309">
            <v>856</v>
          </cell>
          <cell r="E309" t="str">
            <v>09 - 12</v>
          </cell>
          <cell r="F309" t="str">
            <v>Non-Title I School (NT)</v>
          </cell>
          <cell r="G309" t="str">
            <v xml:space="preserve"> </v>
          </cell>
          <cell r="H309" t="str">
            <v xml:space="preserve"> </v>
          </cell>
        </row>
        <row r="310">
          <cell r="A310" t="str">
            <v>0050</v>
          </cell>
          <cell r="B310" t="str">
            <v>00500020</v>
          </cell>
          <cell r="C310" t="str">
            <v>Dean S Luce</v>
          </cell>
          <cell r="D310">
            <v>645</v>
          </cell>
          <cell r="E310" t="str">
            <v>K  - 05</v>
          </cell>
          <cell r="F310" t="str">
            <v>Title I School (TA)</v>
          </cell>
          <cell r="G310" t="str">
            <v>Improvement Year 1 - Aggregate</v>
          </cell>
          <cell r="H310" t="str">
            <v xml:space="preserve"> </v>
          </cell>
        </row>
        <row r="311">
          <cell r="A311" t="str">
            <v>0050</v>
          </cell>
          <cell r="B311" t="str">
            <v>00500017</v>
          </cell>
          <cell r="C311" t="str">
            <v>John F Kennedy</v>
          </cell>
          <cell r="D311">
            <v>427</v>
          </cell>
          <cell r="E311" t="str">
            <v>01 - 05</v>
          </cell>
          <cell r="F311" t="str">
            <v>Title I School (TA)</v>
          </cell>
          <cell r="G311" t="str">
            <v xml:space="preserve"> </v>
          </cell>
          <cell r="H311" t="str">
            <v xml:space="preserve"> </v>
          </cell>
        </row>
        <row r="312">
          <cell r="A312" t="str">
            <v>0050</v>
          </cell>
          <cell r="B312" t="str">
            <v>00500012</v>
          </cell>
          <cell r="C312" t="str">
            <v>Lt Peter M Hansen</v>
          </cell>
          <cell r="D312">
            <v>461</v>
          </cell>
          <cell r="E312" t="str">
            <v>K  - 05</v>
          </cell>
          <cell r="F312" t="str">
            <v>Title I School (TA)</v>
          </cell>
          <cell r="G312" t="str">
            <v xml:space="preserve"> </v>
          </cell>
          <cell r="H312" t="str">
            <v xml:space="preserve"> </v>
          </cell>
        </row>
        <row r="313">
          <cell r="A313" t="str">
            <v>0050</v>
          </cell>
          <cell r="B313" t="str">
            <v>00500010</v>
          </cell>
          <cell r="C313" t="str">
            <v>Rodman Early Childhood Center</v>
          </cell>
          <cell r="D313">
            <v>78</v>
          </cell>
          <cell r="E313" t="str">
            <v>PK</v>
          </cell>
          <cell r="F313" t="str">
            <v>Non-Title I School (NT)</v>
          </cell>
          <cell r="G313"/>
          <cell r="H313"/>
        </row>
        <row r="314">
          <cell r="A314" t="str">
            <v>0050</v>
          </cell>
          <cell r="B314" t="str">
            <v>00500305</v>
          </cell>
          <cell r="C314" t="str">
            <v>Wm H Galvin Middle</v>
          </cell>
          <cell r="D314">
            <v>751</v>
          </cell>
          <cell r="E314" t="str">
            <v>06 - 08</v>
          </cell>
          <cell r="F314" t="str">
            <v>Non-Title I School (NT)</v>
          </cell>
          <cell r="G314" t="str">
            <v>Corrective Action - Subgroups</v>
          </cell>
          <cell r="H314" t="str">
            <v>Restructuring Year 2+ - Subgroups</v>
          </cell>
        </row>
        <row r="315">
          <cell r="A315" t="str">
            <v>0051</v>
          </cell>
          <cell r="B315" t="str">
            <v>00510025</v>
          </cell>
          <cell r="C315" t="str">
            <v>Carlisle School</v>
          </cell>
          <cell r="D315">
            <v>672</v>
          </cell>
          <cell r="E315" t="str">
            <v>PK - 08</v>
          </cell>
          <cell r="F315" t="str">
            <v>Title I School (TA)</v>
          </cell>
          <cell r="G315" t="str">
            <v xml:space="preserve"> </v>
          </cell>
          <cell r="H315" t="str">
            <v xml:space="preserve"> </v>
          </cell>
        </row>
        <row r="316">
          <cell r="A316" t="str">
            <v>0052</v>
          </cell>
          <cell r="B316" t="str">
            <v>00520015</v>
          </cell>
          <cell r="C316" t="str">
            <v>Carver Elementary School</v>
          </cell>
          <cell r="D316">
            <v>853</v>
          </cell>
          <cell r="E316" t="str">
            <v>PK - 05</v>
          </cell>
          <cell r="F316" t="str">
            <v>Title I School (TA)</v>
          </cell>
          <cell r="G316" t="str">
            <v>Restructuring Year 2+ - Aggregate</v>
          </cell>
          <cell r="H316" t="str">
            <v>Improvement Year 2 - Subgroups</v>
          </cell>
        </row>
        <row r="317">
          <cell r="A317" t="str">
            <v>0052</v>
          </cell>
          <cell r="B317" t="str">
            <v>00520405</v>
          </cell>
          <cell r="C317" t="str">
            <v>Carver Middle/High School</v>
          </cell>
          <cell r="D317">
            <v>932</v>
          </cell>
          <cell r="E317" t="str">
            <v>06 - 12</v>
          </cell>
          <cell r="F317" t="str">
            <v>Non-Title I School (NT)</v>
          </cell>
          <cell r="G317" t="str">
            <v>Corrective Action - Subgroups</v>
          </cell>
          <cell r="H317" t="str">
            <v>Restructuring Year 2+ - Subgroups</v>
          </cell>
        </row>
        <row r="318">
          <cell r="A318" t="str">
            <v>0055</v>
          </cell>
          <cell r="B318" t="str">
            <v>00550005</v>
          </cell>
          <cell r="C318" t="str">
            <v>Chatham Elementary</v>
          </cell>
          <cell r="D318">
            <v>279</v>
          </cell>
          <cell r="E318" t="str">
            <v>PK - 04</v>
          </cell>
          <cell r="F318" t="str">
            <v>Title I School (TA)</v>
          </cell>
          <cell r="G318" t="str">
            <v xml:space="preserve"> </v>
          </cell>
          <cell r="H318" t="str">
            <v xml:space="preserve"> </v>
          </cell>
        </row>
        <row r="319">
          <cell r="A319" t="str">
            <v>0055</v>
          </cell>
          <cell r="B319" t="str">
            <v>00550505</v>
          </cell>
          <cell r="C319" t="str">
            <v>Chatham High</v>
          </cell>
          <cell r="D319">
            <v>207</v>
          </cell>
          <cell r="E319" t="str">
            <v>09 - 12</v>
          </cell>
          <cell r="F319" t="str">
            <v>Non-Title I School (NT)</v>
          </cell>
          <cell r="G319" t="str">
            <v xml:space="preserve"> </v>
          </cell>
          <cell r="H319" t="str">
            <v xml:space="preserve"> </v>
          </cell>
        </row>
        <row r="320">
          <cell r="A320" t="str">
            <v>0055</v>
          </cell>
          <cell r="B320" t="str">
            <v>00550305</v>
          </cell>
          <cell r="C320" t="str">
            <v>Chatham Middle School</v>
          </cell>
          <cell r="D320">
            <v>205</v>
          </cell>
          <cell r="E320" t="str">
            <v>05 - 08</v>
          </cell>
          <cell r="F320" t="str">
            <v>Title I School (TA)</v>
          </cell>
          <cell r="G320" t="str">
            <v xml:space="preserve"> </v>
          </cell>
          <cell r="H320" t="str">
            <v xml:space="preserve"> </v>
          </cell>
        </row>
        <row r="321">
          <cell r="A321" t="str">
            <v>0056</v>
          </cell>
          <cell r="B321" t="str">
            <v>00560030</v>
          </cell>
          <cell r="C321" t="str">
            <v>Byam School</v>
          </cell>
          <cell r="D321">
            <v>525</v>
          </cell>
          <cell r="E321" t="str">
            <v>K  - 04</v>
          </cell>
          <cell r="F321" t="str">
            <v>Non-Title I School (NT)</v>
          </cell>
          <cell r="G321" t="str">
            <v xml:space="preserve"> </v>
          </cell>
          <cell r="H321" t="str">
            <v xml:space="preserve"> </v>
          </cell>
        </row>
        <row r="322">
          <cell r="A322" t="str">
            <v>0056</v>
          </cell>
          <cell r="B322" t="str">
            <v>00560005</v>
          </cell>
          <cell r="C322" t="str">
            <v>Center Elementary School</v>
          </cell>
          <cell r="D322">
            <v>480</v>
          </cell>
          <cell r="E322" t="str">
            <v>K  - 04</v>
          </cell>
          <cell r="F322" t="str">
            <v>Title I School (TA)</v>
          </cell>
          <cell r="G322" t="str">
            <v xml:space="preserve"> </v>
          </cell>
          <cell r="H322" t="str">
            <v xml:space="preserve"> </v>
          </cell>
        </row>
        <row r="323">
          <cell r="A323" t="str">
            <v>0056</v>
          </cell>
          <cell r="B323" t="str">
            <v>00560025</v>
          </cell>
          <cell r="C323" t="str">
            <v>Charles D Harrington</v>
          </cell>
          <cell r="D323">
            <v>475</v>
          </cell>
          <cell r="E323" t="str">
            <v>K  - 04</v>
          </cell>
          <cell r="F323" t="str">
            <v>Title I School (TA)</v>
          </cell>
          <cell r="G323" t="str">
            <v xml:space="preserve"> </v>
          </cell>
          <cell r="H323" t="str">
            <v xml:space="preserve"> </v>
          </cell>
        </row>
        <row r="324">
          <cell r="A324" t="str">
            <v>0056</v>
          </cell>
          <cell r="B324" t="str">
            <v>00560505</v>
          </cell>
          <cell r="C324" t="str">
            <v>Chelmsford High</v>
          </cell>
          <cell r="D324">
            <v>1573</v>
          </cell>
          <cell r="E324" t="str">
            <v>09 - 12</v>
          </cell>
          <cell r="F324" t="str">
            <v>Non-Title I School (NT)</v>
          </cell>
          <cell r="G324" t="str">
            <v xml:space="preserve"> </v>
          </cell>
          <cell r="H324" t="str">
            <v xml:space="preserve"> </v>
          </cell>
        </row>
        <row r="325">
          <cell r="A325" t="str">
            <v>0056</v>
          </cell>
          <cell r="B325" t="str">
            <v>00560305</v>
          </cell>
          <cell r="C325" t="str">
            <v>Col Moses Parker Schl</v>
          </cell>
          <cell r="D325">
            <v>769</v>
          </cell>
          <cell r="E325" t="str">
            <v>05 - 08</v>
          </cell>
          <cell r="F325" t="str">
            <v>Non-Title I School (NT)</v>
          </cell>
          <cell r="G325" t="str">
            <v xml:space="preserve"> </v>
          </cell>
          <cell r="H325" t="str">
            <v>Restructuring Year 2+ - Subgroups</v>
          </cell>
        </row>
        <row r="326">
          <cell r="A326" t="str">
            <v>0056</v>
          </cell>
          <cell r="B326" t="str">
            <v>00560001</v>
          </cell>
          <cell r="C326" t="str">
            <v>Community Education Center</v>
          </cell>
          <cell r="D326">
            <v>100</v>
          </cell>
          <cell r="E326" t="str">
            <v>PK</v>
          </cell>
          <cell r="F326" t="str">
            <v>Non-Title I School (NT)</v>
          </cell>
          <cell r="G326"/>
          <cell r="H326"/>
        </row>
        <row r="327">
          <cell r="A327" t="str">
            <v>0056</v>
          </cell>
          <cell r="B327" t="str">
            <v>00560310</v>
          </cell>
          <cell r="C327" t="str">
            <v>McCarthy Middle School</v>
          </cell>
          <cell r="D327">
            <v>935</v>
          </cell>
          <cell r="E327" t="str">
            <v>05 - 08</v>
          </cell>
          <cell r="F327" t="str">
            <v>Non-Title I School (NT)</v>
          </cell>
          <cell r="G327" t="str">
            <v>Improvement Year 2 - Subgroups</v>
          </cell>
          <cell r="H327" t="str">
            <v>Restructuring Year 2+ - Subgroups</v>
          </cell>
        </row>
        <row r="328">
          <cell r="A328" t="str">
            <v>0056</v>
          </cell>
          <cell r="B328" t="str">
            <v>00560015</v>
          </cell>
          <cell r="C328" t="str">
            <v>South Row</v>
          </cell>
          <cell r="D328">
            <v>450</v>
          </cell>
          <cell r="E328" t="str">
            <v>K  - 04</v>
          </cell>
          <cell r="F328" t="str">
            <v>Non-Title I School (NT)</v>
          </cell>
          <cell r="G328" t="str">
            <v xml:space="preserve"> </v>
          </cell>
          <cell r="H328" t="str">
            <v xml:space="preserve"> </v>
          </cell>
        </row>
        <row r="329">
          <cell r="A329" t="str">
            <v>0057</v>
          </cell>
          <cell r="B329" t="str">
            <v>00570505</v>
          </cell>
          <cell r="C329" t="str">
            <v>Chelsea High</v>
          </cell>
          <cell r="D329">
            <v>1353</v>
          </cell>
          <cell r="E329" t="str">
            <v>09 - 12</v>
          </cell>
          <cell r="F329" t="str">
            <v>Title I School (SW)</v>
          </cell>
          <cell r="G329" t="str">
            <v>Restructuring Year 2+ - Subgroups</v>
          </cell>
          <cell r="H329" t="str">
            <v>Restructuring Year 2+ - Subgroups</v>
          </cell>
        </row>
        <row r="330">
          <cell r="A330" t="str">
            <v>0057</v>
          </cell>
          <cell r="B330" t="str">
            <v>00570050</v>
          </cell>
          <cell r="C330" t="str">
            <v>Clark Avenue School</v>
          </cell>
          <cell r="D330">
            <v>562</v>
          </cell>
          <cell r="E330" t="str">
            <v>05 - 08</v>
          </cell>
          <cell r="F330" t="str">
            <v>Title I School (SW)</v>
          </cell>
          <cell r="G330" t="str">
            <v>Restructuring Year 2+ - Subgroups</v>
          </cell>
          <cell r="H330" t="str">
            <v>Restructuring Year 2+ - Subgroups</v>
          </cell>
        </row>
        <row r="331">
          <cell r="A331" t="str">
            <v>0057</v>
          </cell>
          <cell r="B331" t="str">
            <v>00570030</v>
          </cell>
          <cell r="C331" t="str">
            <v>Edgar A Hooks Elem</v>
          </cell>
          <cell r="D331">
            <v>493</v>
          </cell>
          <cell r="E331" t="str">
            <v>01 - 04</v>
          </cell>
          <cell r="F331" t="str">
            <v>Title I School (SW)</v>
          </cell>
          <cell r="G331" t="str">
            <v>Restructuring Year 2+ - Subgroups</v>
          </cell>
          <cell r="H331" t="str">
            <v xml:space="preserve"> </v>
          </cell>
        </row>
        <row r="332">
          <cell r="A332" t="str">
            <v>0057</v>
          </cell>
          <cell r="B332" t="str">
            <v>00570045</v>
          </cell>
          <cell r="C332" t="str">
            <v>Eugene Wright School</v>
          </cell>
          <cell r="D332">
            <v>471</v>
          </cell>
          <cell r="E332" t="str">
            <v>05 - 08</v>
          </cell>
          <cell r="F332" t="str">
            <v>Title I School (SW)</v>
          </cell>
          <cell r="G332" t="str">
            <v>Restructuring Year 2+ - Aggregate</v>
          </cell>
          <cell r="H332" t="str">
            <v>Restructuring Year 2+ - Aggregate</v>
          </cell>
        </row>
        <row r="333">
          <cell r="A333" t="str">
            <v>0057</v>
          </cell>
          <cell r="B333" t="str">
            <v>00570040</v>
          </cell>
          <cell r="C333" t="str">
            <v>Frank M Sokolowski Elem</v>
          </cell>
          <cell r="D333">
            <v>477</v>
          </cell>
          <cell r="E333" t="str">
            <v>01 - 04</v>
          </cell>
          <cell r="F333" t="str">
            <v>Title I School (SW)</v>
          </cell>
          <cell r="G333" t="str">
            <v>Restructuring Year 2+ - Aggregate</v>
          </cell>
          <cell r="H333" t="str">
            <v>Improvement Year 2 - Subgroups</v>
          </cell>
        </row>
        <row r="334">
          <cell r="A334" t="str">
            <v>0057</v>
          </cell>
          <cell r="B334" t="str">
            <v>00570035</v>
          </cell>
          <cell r="C334" t="str">
            <v>George F. Kelly Elem</v>
          </cell>
          <cell r="D334">
            <v>488</v>
          </cell>
          <cell r="E334" t="str">
            <v>01 - 04</v>
          </cell>
          <cell r="F334" t="str">
            <v>Title I School (SW)</v>
          </cell>
          <cell r="G334" t="str">
            <v>Restructuring Year 2+ - Subgroups</v>
          </cell>
          <cell r="H334" t="str">
            <v>Improvement Year 2 - Subgroups</v>
          </cell>
        </row>
        <row r="335">
          <cell r="A335" t="str">
            <v>0057</v>
          </cell>
          <cell r="B335" t="str">
            <v>00570055</v>
          </cell>
          <cell r="C335" t="str">
            <v>Joseph A. Browne School</v>
          </cell>
          <cell r="D335">
            <v>533</v>
          </cell>
          <cell r="E335" t="str">
            <v>05 - 08</v>
          </cell>
          <cell r="F335" t="str">
            <v>Title I School (SW)</v>
          </cell>
          <cell r="G335" t="str">
            <v>Restructuring Year 2+ - Subgroups</v>
          </cell>
          <cell r="H335" t="str">
            <v>Restructuring Year 2+ - Aggregate</v>
          </cell>
        </row>
        <row r="336">
          <cell r="A336" t="str">
            <v>0057</v>
          </cell>
          <cell r="B336" t="str">
            <v>00570003</v>
          </cell>
          <cell r="C336" t="str">
            <v>Shurtleff Early Childhood</v>
          </cell>
          <cell r="D336">
            <v>737</v>
          </cell>
          <cell r="E336" t="str">
            <v>PK - K</v>
          </cell>
          <cell r="F336" t="str">
            <v>Title I School (SW)</v>
          </cell>
          <cell r="G336"/>
          <cell r="H336"/>
        </row>
        <row r="337">
          <cell r="A337" t="str">
            <v>0057</v>
          </cell>
          <cell r="B337" t="str">
            <v>00570025</v>
          </cell>
          <cell r="C337" t="str">
            <v>William A Berkowitz Elem</v>
          </cell>
          <cell r="D337">
            <v>456</v>
          </cell>
          <cell r="E337" t="str">
            <v>01 - 04</v>
          </cell>
          <cell r="F337" t="str">
            <v>Title I School (SW)</v>
          </cell>
          <cell r="G337" t="str">
            <v>Restructuring Year 1 - Aggregate</v>
          </cell>
          <cell r="H337" t="str">
            <v>Corrective Action - Subgroups</v>
          </cell>
        </row>
        <row r="338">
          <cell r="A338" t="str">
            <v>0061</v>
          </cell>
          <cell r="B338" t="str">
            <v>00610003</v>
          </cell>
          <cell r="C338" t="str">
            <v>Barry</v>
          </cell>
          <cell r="D338">
            <v>432</v>
          </cell>
          <cell r="E338" t="str">
            <v>K  - 05</v>
          </cell>
          <cell r="F338" t="str">
            <v>Title I School (SW)</v>
          </cell>
          <cell r="G338" t="str">
            <v>Corrective Action - Subgroups</v>
          </cell>
          <cell r="H338" t="str">
            <v xml:space="preserve"> </v>
          </cell>
        </row>
        <row r="339">
          <cell r="A339" t="str">
            <v>0061</v>
          </cell>
          <cell r="B339" t="str">
            <v>00610010</v>
          </cell>
          <cell r="C339" t="str">
            <v>Belcher</v>
          </cell>
          <cell r="D339">
            <v>260</v>
          </cell>
          <cell r="E339" t="str">
            <v>K  - 02</v>
          </cell>
          <cell r="F339" t="str">
            <v>Title I School (SW)</v>
          </cell>
          <cell r="G339" t="str">
            <v>Improvement Year 2 - Subgroups</v>
          </cell>
          <cell r="H339" t="str">
            <v xml:space="preserve"> </v>
          </cell>
        </row>
        <row r="340">
          <cell r="A340" t="str">
            <v>0061</v>
          </cell>
          <cell r="B340" t="str">
            <v>00610305</v>
          </cell>
          <cell r="C340" t="str">
            <v>Bellamy Middle</v>
          </cell>
          <cell r="D340">
            <v>986</v>
          </cell>
          <cell r="E340" t="str">
            <v>06 - 08</v>
          </cell>
          <cell r="F340" t="str">
            <v>Title I School (SW)</v>
          </cell>
          <cell r="G340" t="str">
            <v>Restructuring Year 2+ - Aggregate</v>
          </cell>
          <cell r="H340" t="str">
            <v>Restructuring Year 2+ - Aggregate</v>
          </cell>
        </row>
        <row r="341">
          <cell r="A341" t="str">
            <v>0061</v>
          </cell>
          <cell r="B341" t="str">
            <v>00610015</v>
          </cell>
          <cell r="C341" t="str">
            <v>Bowe</v>
          </cell>
          <cell r="D341">
            <v>431</v>
          </cell>
          <cell r="E341" t="str">
            <v>PK - 05</v>
          </cell>
          <cell r="F341" t="str">
            <v>Title I School (SW)</v>
          </cell>
          <cell r="G341" t="str">
            <v>Restructuring Year 2+ - Aggregate</v>
          </cell>
          <cell r="H341" t="str">
            <v>Restructuring Year 2+ - Aggregate</v>
          </cell>
        </row>
        <row r="342">
          <cell r="A342" t="str">
            <v>0061</v>
          </cell>
          <cell r="B342" t="str">
            <v>00610020</v>
          </cell>
          <cell r="C342" t="str">
            <v>Bowie</v>
          </cell>
          <cell r="D342">
            <v>361</v>
          </cell>
          <cell r="E342" t="str">
            <v>K  - 05</v>
          </cell>
          <cell r="F342" t="str">
            <v>Non-Title I School (NT)</v>
          </cell>
          <cell r="G342" t="str">
            <v>Improvement Year 2 - Subgroups</v>
          </cell>
          <cell r="H342" t="str">
            <v xml:space="preserve"> </v>
          </cell>
        </row>
        <row r="343">
          <cell r="A343" t="str">
            <v>0061</v>
          </cell>
          <cell r="B343" t="str">
            <v>00610021</v>
          </cell>
          <cell r="C343" t="str">
            <v>Chicopee Academy</v>
          </cell>
          <cell r="D343">
            <v>109</v>
          </cell>
          <cell r="E343" t="str">
            <v>06 - 12</v>
          </cell>
          <cell r="F343" t="str">
            <v>Non-Title I School (NT)</v>
          </cell>
          <cell r="G343" t="str">
            <v xml:space="preserve"> </v>
          </cell>
          <cell r="H343" t="str">
            <v xml:space="preserve"> </v>
          </cell>
        </row>
        <row r="344">
          <cell r="A344" t="str">
            <v>0061</v>
          </cell>
          <cell r="B344" t="str">
            <v>00610510</v>
          </cell>
          <cell r="C344" t="str">
            <v>Chicopee Comprehensive HS</v>
          </cell>
          <cell r="D344">
            <v>1454</v>
          </cell>
          <cell r="E344" t="str">
            <v>09 - 12</v>
          </cell>
          <cell r="F344" t="str">
            <v>Non-Title I School (NT)</v>
          </cell>
          <cell r="G344" t="str">
            <v>Restructuring Year 1 - Subgroups</v>
          </cell>
          <cell r="H344" t="str">
            <v>Restructuring Year 2+ - Subgroups</v>
          </cell>
        </row>
        <row r="345">
          <cell r="A345" t="str">
            <v>0061</v>
          </cell>
          <cell r="B345" t="str">
            <v>00610505</v>
          </cell>
          <cell r="C345" t="str">
            <v>Chicopee High</v>
          </cell>
          <cell r="D345">
            <v>1209</v>
          </cell>
          <cell r="E345" t="str">
            <v>09 - 12</v>
          </cell>
          <cell r="F345" t="str">
            <v>Non-Title I School (NT)</v>
          </cell>
          <cell r="G345" t="str">
            <v>Restructuring Year 1 - Subgroups</v>
          </cell>
          <cell r="H345" t="str">
            <v>Restructuring Year 1 - Subgroups</v>
          </cell>
        </row>
        <row r="346">
          <cell r="A346" t="str">
            <v>0061</v>
          </cell>
          <cell r="B346" t="str">
            <v>00610310</v>
          </cell>
          <cell r="C346" t="str">
            <v>Fairview Middle</v>
          </cell>
          <cell r="D346">
            <v>673</v>
          </cell>
          <cell r="E346" t="str">
            <v>06 - 08</v>
          </cell>
          <cell r="F346" t="str">
            <v>Title I School (SW)</v>
          </cell>
          <cell r="G346" t="str">
            <v xml:space="preserve"> </v>
          </cell>
          <cell r="H346" t="str">
            <v>Restructuring Year 2+ - Subgroups</v>
          </cell>
        </row>
        <row r="347">
          <cell r="A347" t="str">
            <v>0061</v>
          </cell>
          <cell r="B347" t="str">
            <v>00610090</v>
          </cell>
          <cell r="C347" t="str">
            <v>Gen John J Stefanik</v>
          </cell>
          <cell r="D347">
            <v>364</v>
          </cell>
          <cell r="E347" t="str">
            <v>K  - 05</v>
          </cell>
          <cell r="F347" t="str">
            <v>Title I School (SW)</v>
          </cell>
          <cell r="G347" t="str">
            <v>Corrective Action - Subgroups</v>
          </cell>
          <cell r="H347" t="str">
            <v xml:space="preserve"> </v>
          </cell>
        </row>
        <row r="348">
          <cell r="A348" t="str">
            <v>0061</v>
          </cell>
          <cell r="B348" t="str">
            <v>00610040</v>
          </cell>
          <cell r="C348" t="str">
            <v>Lambert-Lavoie</v>
          </cell>
          <cell r="D348">
            <v>316</v>
          </cell>
          <cell r="E348" t="str">
            <v>K  - 05</v>
          </cell>
          <cell r="F348" t="str">
            <v>Title I School (SW)</v>
          </cell>
          <cell r="G348" t="str">
            <v xml:space="preserve"> </v>
          </cell>
          <cell r="H348" t="str">
            <v>Corrective Action - Aggregate</v>
          </cell>
        </row>
        <row r="349">
          <cell r="A349" t="str">
            <v>0061</v>
          </cell>
          <cell r="B349" t="str">
            <v>00610022</v>
          </cell>
          <cell r="C349" t="str">
            <v>Litwin</v>
          </cell>
          <cell r="D349">
            <v>378</v>
          </cell>
          <cell r="E349" t="str">
            <v>K  - 05</v>
          </cell>
          <cell r="F349" t="str">
            <v>Title I School (SW)</v>
          </cell>
          <cell r="G349" t="str">
            <v>Restructuring Year 2+ - Subgroups</v>
          </cell>
          <cell r="H349" t="str">
            <v xml:space="preserve"> </v>
          </cell>
        </row>
        <row r="350">
          <cell r="A350" t="str">
            <v>0061</v>
          </cell>
          <cell r="B350" t="str">
            <v>00610050</v>
          </cell>
          <cell r="C350" t="str">
            <v>Selser</v>
          </cell>
          <cell r="D350">
            <v>391</v>
          </cell>
          <cell r="E350" t="str">
            <v>K  - 05</v>
          </cell>
          <cell r="F350" t="str">
            <v>Title I School (SW)</v>
          </cell>
          <cell r="G350" t="str">
            <v>Restructuring Year 2+ - Subgroups</v>
          </cell>
          <cell r="H350" t="str">
            <v xml:space="preserve"> </v>
          </cell>
        </row>
        <row r="351">
          <cell r="A351" t="str">
            <v>0061</v>
          </cell>
          <cell r="B351" t="str">
            <v>00610065</v>
          </cell>
          <cell r="C351" t="str">
            <v>Streiber Memorial School</v>
          </cell>
          <cell r="D351">
            <v>263</v>
          </cell>
          <cell r="E351" t="str">
            <v>K  - 05</v>
          </cell>
          <cell r="F351" t="str">
            <v>Non-Title I School (NT)</v>
          </cell>
          <cell r="G351" t="str">
            <v>Improvement Year 2 - Subgroups</v>
          </cell>
          <cell r="H351" t="str">
            <v>Improvement Year 1 - Aggregate</v>
          </cell>
        </row>
        <row r="352">
          <cell r="A352" t="str">
            <v>0061</v>
          </cell>
          <cell r="B352" t="str">
            <v>00610001</v>
          </cell>
          <cell r="C352" t="str">
            <v>Szetela ECC</v>
          </cell>
          <cell r="D352">
            <v>248</v>
          </cell>
          <cell r="E352" t="str">
            <v>PK</v>
          </cell>
          <cell r="F352" t="str">
            <v>Non-Title I School (NT)</v>
          </cell>
          <cell r="G352"/>
          <cell r="H352"/>
        </row>
        <row r="353">
          <cell r="A353" t="str">
            <v>0063</v>
          </cell>
          <cell r="B353" t="str">
            <v>00630010</v>
          </cell>
          <cell r="C353" t="str">
            <v>Clarksburg Elementary</v>
          </cell>
          <cell r="D353">
            <v>187</v>
          </cell>
          <cell r="E353" t="str">
            <v>K  - 08</v>
          </cell>
          <cell r="F353" t="str">
            <v>Title I School (TA)</v>
          </cell>
          <cell r="G353" t="str">
            <v xml:space="preserve"> </v>
          </cell>
          <cell r="H353" t="str">
            <v xml:space="preserve"> </v>
          </cell>
        </row>
        <row r="354">
          <cell r="A354" t="str">
            <v>0064</v>
          </cell>
          <cell r="B354" t="str">
            <v>00640050</v>
          </cell>
          <cell r="C354" t="str">
            <v>Clinton Elementary</v>
          </cell>
          <cell r="D354">
            <v>707</v>
          </cell>
          <cell r="E354" t="str">
            <v>PK - 03</v>
          </cell>
          <cell r="F354" t="str">
            <v>Title I School (TA)</v>
          </cell>
          <cell r="G354" t="str">
            <v>Restructuring Year 2+ - Subgroups</v>
          </cell>
          <cell r="H354" t="str">
            <v>Corrective Action - Subgroups</v>
          </cell>
        </row>
        <row r="355">
          <cell r="A355" t="str">
            <v>0064</v>
          </cell>
          <cell r="B355" t="str">
            <v>00640305</v>
          </cell>
          <cell r="C355" t="str">
            <v>Clinton Middle School</v>
          </cell>
          <cell r="D355">
            <v>721</v>
          </cell>
          <cell r="E355" t="str">
            <v>04 - 08</v>
          </cell>
          <cell r="F355" t="str">
            <v>Non-Title I School (NT)</v>
          </cell>
          <cell r="G355" t="str">
            <v>Corrective Action - Subgroups</v>
          </cell>
          <cell r="H355" t="str">
            <v>Restructuring Year 2+ - Aggregate</v>
          </cell>
        </row>
        <row r="356">
          <cell r="A356" t="str">
            <v>0064</v>
          </cell>
          <cell r="B356" t="str">
            <v>00640505</v>
          </cell>
          <cell r="C356" t="str">
            <v>Clinton Senior High</v>
          </cell>
          <cell r="D356">
            <v>527</v>
          </cell>
          <cell r="E356" t="str">
            <v>09 - 12</v>
          </cell>
          <cell r="F356" t="str">
            <v>Non-Title I School (NT)</v>
          </cell>
          <cell r="G356" t="str">
            <v xml:space="preserve"> </v>
          </cell>
          <cell r="H356" t="str">
            <v xml:space="preserve"> </v>
          </cell>
        </row>
        <row r="357">
          <cell r="A357" t="str">
            <v>0065</v>
          </cell>
          <cell r="B357" t="str">
            <v>00650505</v>
          </cell>
          <cell r="C357" t="str">
            <v>Cohasset Middle/High School</v>
          </cell>
          <cell r="D357">
            <v>718</v>
          </cell>
          <cell r="E357" t="str">
            <v>06 - 12</v>
          </cell>
          <cell r="F357" t="str">
            <v>Non-Title I School (NT)</v>
          </cell>
          <cell r="G357" t="str">
            <v xml:space="preserve"> </v>
          </cell>
          <cell r="H357" t="str">
            <v>Improvement Year 1 - Subgroups</v>
          </cell>
        </row>
        <row r="358">
          <cell r="A358" t="str">
            <v>0065</v>
          </cell>
          <cell r="B358" t="str">
            <v>00650005</v>
          </cell>
          <cell r="C358" t="str">
            <v>Deer Hill</v>
          </cell>
          <cell r="D358">
            <v>381</v>
          </cell>
          <cell r="E358" t="str">
            <v>03 - 05</v>
          </cell>
          <cell r="F358" t="str">
            <v>Title I School (TA)</v>
          </cell>
          <cell r="G358" t="str">
            <v>Improvement Year 1 - Subgroups</v>
          </cell>
          <cell r="H358" t="str">
            <v>Improvement Year 1 - Subgroups</v>
          </cell>
        </row>
        <row r="359">
          <cell r="A359" t="str">
            <v>0065</v>
          </cell>
          <cell r="B359" t="str">
            <v>00650010</v>
          </cell>
          <cell r="C359" t="str">
            <v>Joseph Osgood</v>
          </cell>
          <cell r="D359">
            <v>436</v>
          </cell>
          <cell r="E359" t="str">
            <v>PK - 02</v>
          </cell>
          <cell r="F359" t="str">
            <v>Non-Title I School (NT)</v>
          </cell>
          <cell r="G359" t="str">
            <v xml:space="preserve"> </v>
          </cell>
          <cell r="H359" t="str">
            <v xml:space="preserve"> </v>
          </cell>
        </row>
        <row r="360">
          <cell r="A360" t="str">
            <v>0067</v>
          </cell>
          <cell r="B360" t="str">
            <v>00670005</v>
          </cell>
          <cell r="C360" t="str">
            <v>Alcott</v>
          </cell>
          <cell r="D360">
            <v>424</v>
          </cell>
          <cell r="E360" t="str">
            <v>PK - 05</v>
          </cell>
          <cell r="F360" t="str">
            <v>Title I School (TA)</v>
          </cell>
          <cell r="G360" t="str">
            <v>Improvement Year 1 - Subgroups</v>
          </cell>
          <cell r="H360" t="str">
            <v xml:space="preserve"> </v>
          </cell>
        </row>
        <row r="361">
          <cell r="A361" t="str">
            <v>0067</v>
          </cell>
          <cell r="B361" t="str">
            <v>00670305</v>
          </cell>
          <cell r="C361" t="str">
            <v>Concord Middle</v>
          </cell>
          <cell r="D361">
            <v>614</v>
          </cell>
          <cell r="E361" t="str">
            <v>06 - 08</v>
          </cell>
          <cell r="F361" t="str">
            <v>Non-Title I School (NT)</v>
          </cell>
          <cell r="G361" t="str">
            <v xml:space="preserve"> </v>
          </cell>
          <cell r="H361" t="str">
            <v xml:space="preserve"> </v>
          </cell>
        </row>
        <row r="362">
          <cell r="A362" t="str">
            <v>0067</v>
          </cell>
          <cell r="B362" t="str">
            <v>00670020</v>
          </cell>
          <cell r="C362" t="str">
            <v>Thoreau</v>
          </cell>
          <cell r="D362">
            <v>453</v>
          </cell>
          <cell r="E362" t="str">
            <v>PK - 05</v>
          </cell>
          <cell r="F362" t="str">
            <v>Non-Title I School (NT)</v>
          </cell>
          <cell r="G362" t="str">
            <v xml:space="preserve"> </v>
          </cell>
          <cell r="H362" t="str">
            <v xml:space="preserve"> </v>
          </cell>
        </row>
        <row r="363">
          <cell r="A363" t="str">
            <v>0067</v>
          </cell>
          <cell r="B363" t="str">
            <v>00670030</v>
          </cell>
          <cell r="C363" t="str">
            <v>Willard</v>
          </cell>
          <cell r="D363">
            <v>456</v>
          </cell>
          <cell r="E363" t="str">
            <v>PK - 05</v>
          </cell>
          <cell r="F363" t="str">
            <v>Non-Title I School (NT)</v>
          </cell>
          <cell r="G363" t="str">
            <v xml:space="preserve"> </v>
          </cell>
          <cell r="H363" t="str">
            <v xml:space="preserve"> </v>
          </cell>
        </row>
        <row r="364">
          <cell r="A364" t="str">
            <v>0068</v>
          </cell>
          <cell r="B364" t="str">
            <v>00680005</v>
          </cell>
          <cell r="C364" t="str">
            <v>Conway Grammar</v>
          </cell>
          <cell r="D364">
            <v>177</v>
          </cell>
          <cell r="E364" t="str">
            <v>PK - 06</v>
          </cell>
          <cell r="F364" t="str">
            <v>Non-Title I School (NT)</v>
          </cell>
          <cell r="G364" t="str">
            <v xml:space="preserve"> </v>
          </cell>
          <cell r="H364" t="str">
            <v xml:space="preserve"> </v>
          </cell>
        </row>
        <row r="365">
          <cell r="A365" t="str">
            <v>0071</v>
          </cell>
          <cell r="B365" t="str">
            <v>00710505</v>
          </cell>
          <cell r="C365" t="str">
            <v>Danvers High</v>
          </cell>
          <cell r="D365">
            <v>996</v>
          </cell>
          <cell r="E365" t="str">
            <v>09 - 12</v>
          </cell>
          <cell r="F365" t="str">
            <v>Non-Title I School (NT)</v>
          </cell>
          <cell r="G365" t="str">
            <v xml:space="preserve"> </v>
          </cell>
          <cell r="H365" t="str">
            <v xml:space="preserve"> </v>
          </cell>
        </row>
        <row r="366">
          <cell r="A366" t="str">
            <v>0071</v>
          </cell>
          <cell r="B366" t="str">
            <v>00710015</v>
          </cell>
          <cell r="C366" t="str">
            <v>Great Oak</v>
          </cell>
          <cell r="D366">
            <v>369</v>
          </cell>
          <cell r="E366" t="str">
            <v>K  - 05</v>
          </cell>
          <cell r="F366" t="str">
            <v>Title I School (TA)</v>
          </cell>
          <cell r="G366" t="str">
            <v>Improvement Year 1 - Aggregate</v>
          </cell>
          <cell r="H366" t="str">
            <v xml:space="preserve"> </v>
          </cell>
        </row>
        <row r="367">
          <cell r="A367" t="str">
            <v>0071</v>
          </cell>
          <cell r="B367" t="str">
            <v>00710010</v>
          </cell>
          <cell r="C367" t="str">
            <v>Highlands</v>
          </cell>
          <cell r="D367">
            <v>398</v>
          </cell>
          <cell r="E367" t="str">
            <v>K  - 05</v>
          </cell>
          <cell r="F367" t="str">
            <v>Title I School (TA)</v>
          </cell>
          <cell r="G367" t="str">
            <v xml:space="preserve"> </v>
          </cell>
          <cell r="H367" t="str">
            <v xml:space="preserve"> </v>
          </cell>
        </row>
        <row r="368">
          <cell r="A368" t="str">
            <v>0071</v>
          </cell>
          <cell r="B368" t="str">
            <v>00710305</v>
          </cell>
          <cell r="C368" t="str">
            <v>Holten Richmond Middle School</v>
          </cell>
          <cell r="D368">
            <v>947</v>
          </cell>
          <cell r="E368" t="str">
            <v>06 - 08</v>
          </cell>
          <cell r="F368" t="str">
            <v>Non-Title I School (NT)</v>
          </cell>
          <cell r="G368" t="str">
            <v>Improvement Year 2 - Subgroups</v>
          </cell>
          <cell r="H368" t="str">
            <v>Restructuring Year 2+ - Subgroups</v>
          </cell>
        </row>
        <row r="369">
          <cell r="A369" t="str">
            <v>0071</v>
          </cell>
          <cell r="B369" t="str">
            <v>00710032</v>
          </cell>
          <cell r="C369" t="str">
            <v>Ivan G Smith</v>
          </cell>
          <cell r="D369">
            <v>271</v>
          </cell>
          <cell r="E369" t="str">
            <v>K  - 05</v>
          </cell>
          <cell r="F369" t="str">
            <v>Title I School (TA)</v>
          </cell>
          <cell r="G369" t="str">
            <v xml:space="preserve"> </v>
          </cell>
          <cell r="H369" t="str">
            <v xml:space="preserve"> </v>
          </cell>
        </row>
        <row r="370">
          <cell r="A370" t="str">
            <v>0071</v>
          </cell>
          <cell r="B370" t="str">
            <v>00710030</v>
          </cell>
          <cell r="C370" t="str">
            <v>Riverside</v>
          </cell>
          <cell r="D370">
            <v>336</v>
          </cell>
          <cell r="E370" t="str">
            <v>PK - 05</v>
          </cell>
          <cell r="F370" t="str">
            <v>Title I School (TA)</v>
          </cell>
          <cell r="G370" t="str">
            <v xml:space="preserve"> </v>
          </cell>
          <cell r="H370" t="str">
            <v>Restructuring Year 2+ - Aggregate</v>
          </cell>
        </row>
        <row r="371">
          <cell r="A371" t="str">
            <v>0071</v>
          </cell>
          <cell r="B371" t="str">
            <v>00710045</v>
          </cell>
          <cell r="C371" t="str">
            <v>Willis E Thorpe</v>
          </cell>
          <cell r="D371">
            <v>320</v>
          </cell>
          <cell r="E371" t="str">
            <v>K  - 05</v>
          </cell>
          <cell r="F371" t="str">
            <v>Non-Title I School (NT)</v>
          </cell>
          <cell r="G371" t="str">
            <v>Improvement Year 1 - Aggregate</v>
          </cell>
          <cell r="H371" t="str">
            <v xml:space="preserve"> </v>
          </cell>
        </row>
        <row r="372">
          <cell r="A372" t="str">
            <v>0072</v>
          </cell>
          <cell r="B372" t="str">
            <v>00720005</v>
          </cell>
          <cell r="C372" t="str">
            <v>Andrew B. Cushman School</v>
          </cell>
          <cell r="D372">
            <v>124</v>
          </cell>
          <cell r="E372" t="str">
            <v>PK - K</v>
          </cell>
          <cell r="F372" t="str">
            <v>Non-Title I School (NT)</v>
          </cell>
          <cell r="G372"/>
          <cell r="H372"/>
        </row>
        <row r="373">
          <cell r="A373" t="str">
            <v>0072</v>
          </cell>
          <cell r="B373" t="str">
            <v>00720505</v>
          </cell>
          <cell r="C373" t="str">
            <v>Dartmouth High</v>
          </cell>
          <cell r="D373">
            <v>1164</v>
          </cell>
          <cell r="E373" t="str">
            <v>09 - 12</v>
          </cell>
          <cell r="F373" t="str">
            <v>Non-Title I School (NT)</v>
          </cell>
          <cell r="G373" t="str">
            <v xml:space="preserve"> </v>
          </cell>
          <cell r="H373" t="str">
            <v xml:space="preserve"> </v>
          </cell>
        </row>
        <row r="374">
          <cell r="A374" t="str">
            <v>0072</v>
          </cell>
          <cell r="B374" t="str">
            <v>00720050</v>
          </cell>
          <cell r="C374" t="str">
            <v>Dartmouth Middle</v>
          </cell>
          <cell r="D374">
            <v>1001</v>
          </cell>
          <cell r="E374" t="str">
            <v>06 - 08</v>
          </cell>
          <cell r="F374" t="str">
            <v>Title I School (TA)</v>
          </cell>
          <cell r="G374" t="str">
            <v>Improvement Year 2 - Subgroups</v>
          </cell>
          <cell r="H374" t="str">
            <v>Restructuring Year 2+ - Subgroups</v>
          </cell>
        </row>
        <row r="375">
          <cell r="A375" t="str">
            <v>0072</v>
          </cell>
          <cell r="B375" t="str">
            <v>00720030</v>
          </cell>
          <cell r="C375" t="str">
            <v>George H Potter</v>
          </cell>
          <cell r="D375">
            <v>410</v>
          </cell>
          <cell r="E375" t="str">
            <v>01 - 05</v>
          </cell>
          <cell r="F375" t="str">
            <v>Title I School (TA)</v>
          </cell>
          <cell r="G375" t="str">
            <v>Improvement Year 2 - Subgroups</v>
          </cell>
          <cell r="H375" t="str">
            <v xml:space="preserve"> </v>
          </cell>
        </row>
        <row r="376">
          <cell r="A376" t="str">
            <v>0072</v>
          </cell>
          <cell r="B376" t="str">
            <v>00720040</v>
          </cell>
          <cell r="C376" t="str">
            <v>James M. Quinn School</v>
          </cell>
          <cell r="D376">
            <v>826</v>
          </cell>
          <cell r="E376" t="str">
            <v>K  - 05</v>
          </cell>
          <cell r="F376" t="str">
            <v>Non-Title I School (NT)</v>
          </cell>
          <cell r="G376" t="str">
            <v>Corrective Action - Subgroups</v>
          </cell>
          <cell r="H376" t="str">
            <v>Improvement Year 1 - Aggregate</v>
          </cell>
        </row>
        <row r="377">
          <cell r="A377" t="str">
            <v>0072</v>
          </cell>
          <cell r="B377" t="str">
            <v>00720015</v>
          </cell>
          <cell r="C377" t="str">
            <v>Joseph Demello</v>
          </cell>
          <cell r="D377">
            <v>439</v>
          </cell>
          <cell r="E377" t="str">
            <v>01 - 05</v>
          </cell>
          <cell r="F377" t="str">
            <v>Title I School (TA)</v>
          </cell>
          <cell r="G377" t="str">
            <v xml:space="preserve"> </v>
          </cell>
          <cell r="H377" t="str">
            <v>Improvement Year 1 - Subgroups</v>
          </cell>
        </row>
        <row r="378">
          <cell r="A378" t="str">
            <v>0073</v>
          </cell>
          <cell r="B378" t="str">
            <v>00730010</v>
          </cell>
          <cell r="C378" t="str">
            <v>Avery</v>
          </cell>
          <cell r="D378">
            <v>217</v>
          </cell>
          <cell r="E378" t="str">
            <v>01 - 05</v>
          </cell>
          <cell r="F378" t="str">
            <v>Title I School (TA)</v>
          </cell>
          <cell r="G378" t="str">
            <v>Improvement Year 1 - Aggregate</v>
          </cell>
          <cell r="H378" t="str">
            <v>Improvement Year 1 - Subgroups</v>
          </cell>
        </row>
        <row r="379">
          <cell r="A379" t="str">
            <v>0073</v>
          </cell>
          <cell r="B379" t="str">
            <v>00730505</v>
          </cell>
          <cell r="C379" t="str">
            <v>Dedham High</v>
          </cell>
          <cell r="D379">
            <v>803</v>
          </cell>
          <cell r="E379" t="str">
            <v>09 - 12</v>
          </cell>
          <cell r="F379" t="str">
            <v>Non-Title I School (NT)</v>
          </cell>
          <cell r="G379" t="str">
            <v>Improvement Year 2 - Subgroups</v>
          </cell>
          <cell r="H379" t="str">
            <v xml:space="preserve"> </v>
          </cell>
        </row>
        <row r="380">
          <cell r="A380" t="str">
            <v>0073</v>
          </cell>
          <cell r="B380" t="str">
            <v>00730305</v>
          </cell>
          <cell r="C380" t="str">
            <v>Dedham Middle School</v>
          </cell>
          <cell r="D380">
            <v>643</v>
          </cell>
          <cell r="E380" t="str">
            <v>06 - 08</v>
          </cell>
          <cell r="F380" t="str">
            <v>Non-Title I School (NT)</v>
          </cell>
          <cell r="G380" t="str">
            <v>Restructuring Year 1 - Subgroups</v>
          </cell>
          <cell r="H380" t="str">
            <v>Improvement Year 2 - Aggregate</v>
          </cell>
        </row>
        <row r="381">
          <cell r="A381" t="str">
            <v>0073</v>
          </cell>
          <cell r="B381" t="str">
            <v>00730005</v>
          </cell>
          <cell r="C381" t="str">
            <v>Early Childhood Center</v>
          </cell>
          <cell r="D381">
            <v>320</v>
          </cell>
          <cell r="E381" t="str">
            <v>PK - K</v>
          </cell>
          <cell r="F381" t="str">
            <v>Title I School (TA)</v>
          </cell>
          <cell r="G381"/>
          <cell r="H381"/>
        </row>
        <row r="382">
          <cell r="A382" t="str">
            <v>0073</v>
          </cell>
          <cell r="B382" t="str">
            <v>00730025</v>
          </cell>
          <cell r="C382" t="str">
            <v>Greenlodge</v>
          </cell>
          <cell r="D382">
            <v>318</v>
          </cell>
          <cell r="E382" t="str">
            <v>01 - 05</v>
          </cell>
          <cell r="F382" t="str">
            <v>Non-Title I School (NT)</v>
          </cell>
          <cell r="G382" t="str">
            <v xml:space="preserve"> </v>
          </cell>
          <cell r="H382" t="str">
            <v xml:space="preserve"> </v>
          </cell>
        </row>
        <row r="383">
          <cell r="A383" t="str">
            <v>0073</v>
          </cell>
          <cell r="B383" t="str">
            <v>00730030</v>
          </cell>
          <cell r="C383" t="str">
            <v>Oakdale</v>
          </cell>
          <cell r="D383">
            <v>357</v>
          </cell>
          <cell r="E383" t="str">
            <v>01 - 05</v>
          </cell>
          <cell r="F383" t="str">
            <v>Non-Title I School (NT)</v>
          </cell>
          <cell r="G383" t="str">
            <v xml:space="preserve"> </v>
          </cell>
          <cell r="H383" t="str">
            <v xml:space="preserve"> </v>
          </cell>
        </row>
        <row r="384">
          <cell r="A384" t="str">
            <v>0073</v>
          </cell>
          <cell r="B384" t="str">
            <v>00730045</v>
          </cell>
          <cell r="C384" t="str">
            <v>Riverdale</v>
          </cell>
          <cell r="D384">
            <v>221</v>
          </cell>
          <cell r="E384" t="str">
            <v>01 - 05</v>
          </cell>
          <cell r="F384" t="str">
            <v>Non-Title I School (NT)</v>
          </cell>
          <cell r="G384" t="str">
            <v>Improvement Year 1 - Aggregate</v>
          </cell>
          <cell r="H384" t="str">
            <v xml:space="preserve"> </v>
          </cell>
        </row>
        <row r="385">
          <cell r="A385" t="str">
            <v>0074</v>
          </cell>
          <cell r="B385" t="str">
            <v>00740015</v>
          </cell>
          <cell r="C385" t="str">
            <v>Deerfield Elem</v>
          </cell>
          <cell r="D385">
            <v>478</v>
          </cell>
          <cell r="E385" t="str">
            <v>PK - 06</v>
          </cell>
          <cell r="F385" t="str">
            <v>Title I School (TA)</v>
          </cell>
          <cell r="G385" t="str">
            <v xml:space="preserve"> </v>
          </cell>
          <cell r="H385" t="str">
            <v>Improvement Year 2 - Subgroups</v>
          </cell>
        </row>
        <row r="386">
          <cell r="A386" t="str">
            <v>0077</v>
          </cell>
          <cell r="B386" t="str">
            <v>00770003</v>
          </cell>
          <cell r="C386" t="str">
            <v>Douglas Early Childhood</v>
          </cell>
          <cell r="D386">
            <v>92</v>
          </cell>
          <cell r="E386" t="str">
            <v>PK</v>
          </cell>
          <cell r="F386" t="str">
            <v>Non-Title I School (NT)</v>
          </cell>
          <cell r="G386"/>
          <cell r="H386"/>
        </row>
        <row r="387">
          <cell r="A387" t="str">
            <v>0077</v>
          </cell>
          <cell r="B387" t="str">
            <v>00770010</v>
          </cell>
          <cell r="C387" t="str">
            <v>Douglas Elementary</v>
          </cell>
          <cell r="D387">
            <v>379</v>
          </cell>
          <cell r="E387" t="str">
            <v>K  - 02</v>
          </cell>
          <cell r="F387" t="str">
            <v>Title I School (TA)</v>
          </cell>
          <cell r="G387" t="str">
            <v xml:space="preserve"> </v>
          </cell>
          <cell r="H387" t="str">
            <v>Improvement Year 2 - Aggregate</v>
          </cell>
        </row>
        <row r="388">
          <cell r="A388" t="str">
            <v>0077</v>
          </cell>
          <cell r="B388" t="str">
            <v>00770505</v>
          </cell>
          <cell r="C388" t="str">
            <v>Douglas High School</v>
          </cell>
          <cell r="D388">
            <v>615</v>
          </cell>
          <cell r="E388" t="str">
            <v>08 - 12</v>
          </cell>
          <cell r="F388" t="str">
            <v>Non-Title I School (NT)</v>
          </cell>
          <cell r="G388" t="str">
            <v xml:space="preserve"> </v>
          </cell>
          <cell r="H388" t="str">
            <v>Improvement Year 1 - Aggregate</v>
          </cell>
        </row>
        <row r="389">
          <cell r="A389" t="str">
            <v>0077</v>
          </cell>
          <cell r="B389" t="str">
            <v>00770100</v>
          </cell>
          <cell r="C389" t="str">
            <v>Douglas Intermediate School</v>
          </cell>
          <cell r="D389">
            <v>645</v>
          </cell>
          <cell r="E389" t="str">
            <v>03 - 07</v>
          </cell>
          <cell r="F389" t="str">
            <v>Non-Title I School (NT)</v>
          </cell>
          <cell r="G389" t="str">
            <v>Restructuring Year 1 - Subgroups</v>
          </cell>
          <cell r="H389" t="str">
            <v>Restructuring Year 1 - Subgroups</v>
          </cell>
        </row>
        <row r="390">
          <cell r="A390" t="str">
            <v>0078</v>
          </cell>
          <cell r="B390" t="str">
            <v>00780005</v>
          </cell>
          <cell r="C390" t="str">
            <v>Chickering</v>
          </cell>
          <cell r="D390">
            <v>548</v>
          </cell>
          <cell r="E390" t="str">
            <v>K  - 05</v>
          </cell>
          <cell r="F390" t="str">
            <v>Title I School (TA)</v>
          </cell>
          <cell r="G390" t="str">
            <v xml:space="preserve"> </v>
          </cell>
          <cell r="H390" t="str">
            <v xml:space="preserve"> </v>
          </cell>
        </row>
        <row r="391">
          <cell r="A391" t="str">
            <v>0079</v>
          </cell>
          <cell r="B391" t="str">
            <v>00790035</v>
          </cell>
          <cell r="C391" t="str">
            <v>Brookside Elementary</v>
          </cell>
          <cell r="D391">
            <v>602</v>
          </cell>
          <cell r="E391" t="str">
            <v>K  - 04</v>
          </cell>
          <cell r="F391" t="str">
            <v>Title I School (TA)</v>
          </cell>
          <cell r="G391" t="str">
            <v>Corrective Action - Subgroups</v>
          </cell>
          <cell r="H391" t="str">
            <v>Improvement Year 2 - Aggregate</v>
          </cell>
        </row>
        <row r="392">
          <cell r="A392" t="str">
            <v>0079</v>
          </cell>
          <cell r="B392" t="str">
            <v>00790505</v>
          </cell>
          <cell r="C392" t="str">
            <v>Dracut Senior High</v>
          </cell>
          <cell r="D392">
            <v>1114</v>
          </cell>
          <cell r="E392" t="str">
            <v>09 - 12</v>
          </cell>
          <cell r="F392" t="str">
            <v>Non-Title I School (NT)</v>
          </cell>
          <cell r="G392" t="str">
            <v xml:space="preserve"> </v>
          </cell>
          <cell r="H392" t="str">
            <v xml:space="preserve"> </v>
          </cell>
        </row>
        <row r="393">
          <cell r="A393" t="str">
            <v>0079</v>
          </cell>
          <cell r="B393" t="str">
            <v>00790040</v>
          </cell>
          <cell r="C393" t="str">
            <v>George H. Englesby Intermediate</v>
          </cell>
          <cell r="D393">
            <v>623</v>
          </cell>
          <cell r="E393" t="str">
            <v>05 - 06</v>
          </cell>
          <cell r="F393" t="str">
            <v>Non-Title I School (NT)</v>
          </cell>
          <cell r="G393" t="str">
            <v>Improvement Year 1 - Aggregate</v>
          </cell>
          <cell r="H393" t="str">
            <v>Improvement Year 1 - Subgroups</v>
          </cell>
        </row>
        <row r="394">
          <cell r="A394" t="str">
            <v>0079</v>
          </cell>
          <cell r="B394" t="str">
            <v>00790030</v>
          </cell>
          <cell r="C394" t="str">
            <v>Greenmont Avenue</v>
          </cell>
          <cell r="D394">
            <v>236</v>
          </cell>
          <cell r="E394" t="str">
            <v>K  - 04</v>
          </cell>
          <cell r="F394" t="str">
            <v>Non-Title I School (NT)</v>
          </cell>
          <cell r="G394" t="str">
            <v>Improvement Year 2 - Aggregate</v>
          </cell>
          <cell r="H394" t="str">
            <v xml:space="preserve"> </v>
          </cell>
        </row>
        <row r="395">
          <cell r="A395" t="str">
            <v>0079</v>
          </cell>
          <cell r="B395" t="str">
            <v>00790020</v>
          </cell>
          <cell r="C395" t="str">
            <v>Joseph A Campbell Elem</v>
          </cell>
          <cell r="D395">
            <v>594</v>
          </cell>
          <cell r="E395" t="str">
            <v>PK - 04</v>
          </cell>
          <cell r="F395" t="str">
            <v>Non-Title I School (NT)</v>
          </cell>
          <cell r="G395" t="str">
            <v>Improvement Year 2 - Aggregate</v>
          </cell>
          <cell r="H395" t="str">
            <v>Improvement Year 2 - Subgroups</v>
          </cell>
        </row>
        <row r="396">
          <cell r="A396" t="str">
            <v>0079</v>
          </cell>
          <cell r="B396" t="str">
            <v>00790410</v>
          </cell>
          <cell r="C396" t="str">
            <v>Lakeview Junior High</v>
          </cell>
          <cell r="D396">
            <v>700</v>
          </cell>
          <cell r="E396" t="str">
            <v>07 - 08</v>
          </cell>
          <cell r="F396" t="str">
            <v>Non-Title I School (NT)</v>
          </cell>
          <cell r="G396" t="str">
            <v>Corrective Action - Subgroups</v>
          </cell>
          <cell r="H396" t="str">
            <v>Restructuring Year 2+ - Aggregate</v>
          </cell>
        </row>
        <row r="397">
          <cell r="A397" t="str">
            <v>0079</v>
          </cell>
          <cell r="B397" t="str">
            <v>00790025</v>
          </cell>
          <cell r="C397" t="str">
            <v>Parker Avenue</v>
          </cell>
          <cell r="D397">
            <v>149</v>
          </cell>
          <cell r="E397" t="str">
            <v>K  - 03</v>
          </cell>
          <cell r="F397" t="str">
            <v>Title I School (TA)</v>
          </cell>
          <cell r="G397" t="str">
            <v xml:space="preserve"> </v>
          </cell>
          <cell r="H397" t="str">
            <v xml:space="preserve"> </v>
          </cell>
        </row>
        <row r="398">
          <cell r="A398" t="str">
            <v>0082</v>
          </cell>
          <cell r="B398" t="str">
            <v>00820004</v>
          </cell>
          <cell r="C398" t="str">
            <v>Alden School</v>
          </cell>
          <cell r="D398">
            <v>780</v>
          </cell>
          <cell r="E398" t="str">
            <v>03 - 05</v>
          </cell>
          <cell r="F398" t="str">
            <v>Non-Title I School (NT)</v>
          </cell>
          <cell r="G398" t="str">
            <v>Restructuring Year 2+ - Subgroups</v>
          </cell>
          <cell r="H398" t="str">
            <v xml:space="preserve"> </v>
          </cell>
        </row>
        <row r="399">
          <cell r="A399" t="str">
            <v>0082</v>
          </cell>
          <cell r="B399" t="str">
            <v>00820006</v>
          </cell>
          <cell r="C399" t="str">
            <v>Chandler Elementary</v>
          </cell>
          <cell r="D399">
            <v>667</v>
          </cell>
          <cell r="E399" t="str">
            <v>PK - 02</v>
          </cell>
          <cell r="F399" t="str">
            <v>Title I School (TA)</v>
          </cell>
          <cell r="G399" t="str">
            <v xml:space="preserve"> </v>
          </cell>
          <cell r="H399" t="str">
            <v xml:space="preserve"> </v>
          </cell>
        </row>
        <row r="400">
          <cell r="A400" t="str">
            <v>0082</v>
          </cell>
          <cell r="B400" t="str">
            <v>00820505</v>
          </cell>
          <cell r="C400" t="str">
            <v>Duxbury High</v>
          </cell>
          <cell r="D400">
            <v>963</v>
          </cell>
          <cell r="E400" t="str">
            <v>09 - 12</v>
          </cell>
          <cell r="F400" t="str">
            <v>Non-Title I School (NT)</v>
          </cell>
          <cell r="G400" t="str">
            <v xml:space="preserve"> </v>
          </cell>
          <cell r="H400" t="str">
            <v xml:space="preserve"> </v>
          </cell>
        </row>
        <row r="401">
          <cell r="A401" t="str">
            <v>0082</v>
          </cell>
          <cell r="B401" t="str">
            <v>00820305</v>
          </cell>
          <cell r="C401" t="str">
            <v>Duxbury Middle</v>
          </cell>
          <cell r="D401">
            <v>837</v>
          </cell>
          <cell r="E401" t="str">
            <v>06 - 08</v>
          </cell>
          <cell r="F401" t="str">
            <v>Non-Title I School (NT)</v>
          </cell>
          <cell r="G401" t="str">
            <v xml:space="preserve"> </v>
          </cell>
          <cell r="H401" t="str">
            <v>Restructuring Year 2+ - Subgroups</v>
          </cell>
        </row>
        <row r="402">
          <cell r="A402" t="str">
            <v>0083</v>
          </cell>
          <cell r="B402" t="str">
            <v>00830005</v>
          </cell>
          <cell r="C402" t="str">
            <v>Central</v>
          </cell>
          <cell r="D402">
            <v>791</v>
          </cell>
          <cell r="E402" t="str">
            <v>PK - 03</v>
          </cell>
          <cell r="F402" t="str">
            <v>Title I School (TA)</v>
          </cell>
          <cell r="G402" t="str">
            <v>Improvement Year 2 - Aggregate</v>
          </cell>
          <cell r="H402" t="str">
            <v xml:space="preserve"> </v>
          </cell>
        </row>
        <row r="403">
          <cell r="A403" t="str">
            <v>0083</v>
          </cell>
          <cell r="B403" t="str">
            <v>00830505</v>
          </cell>
          <cell r="C403" t="str">
            <v>East Bridgewater High</v>
          </cell>
          <cell r="D403">
            <v>564</v>
          </cell>
          <cell r="E403" t="str">
            <v>09 - 12</v>
          </cell>
          <cell r="F403" t="str">
            <v>Non-Title I School (NT)</v>
          </cell>
          <cell r="G403" t="str">
            <v xml:space="preserve"> </v>
          </cell>
          <cell r="H403" t="str">
            <v xml:space="preserve"> </v>
          </cell>
        </row>
        <row r="404">
          <cell r="A404" t="str">
            <v>0083</v>
          </cell>
          <cell r="B404" t="str">
            <v>00830010</v>
          </cell>
          <cell r="C404" t="str">
            <v>Gordon W Mitchell</v>
          </cell>
          <cell r="D404">
            <v>959</v>
          </cell>
          <cell r="E404" t="str">
            <v>04 - 08</v>
          </cell>
          <cell r="F404" t="str">
            <v>Non-Title I School (NT)</v>
          </cell>
          <cell r="G404" t="str">
            <v>Corrective Action - Subgroups</v>
          </cell>
          <cell r="H404" t="str">
            <v>Restructuring Year 1 - Subgroups</v>
          </cell>
        </row>
        <row r="405">
          <cell r="A405" t="str">
            <v>0085</v>
          </cell>
          <cell r="B405" t="str">
            <v>00850005</v>
          </cell>
          <cell r="C405" t="str">
            <v>Eastham Elementary</v>
          </cell>
          <cell r="D405">
            <v>209</v>
          </cell>
          <cell r="E405" t="str">
            <v>K  - 05</v>
          </cell>
          <cell r="F405" t="str">
            <v>Title I School (TA)</v>
          </cell>
          <cell r="G405" t="str">
            <v xml:space="preserve"> </v>
          </cell>
          <cell r="H405" t="str">
            <v xml:space="preserve"> </v>
          </cell>
        </row>
        <row r="406">
          <cell r="A406" t="str">
            <v>0086</v>
          </cell>
          <cell r="B406" t="str">
            <v>00860005</v>
          </cell>
          <cell r="C406" t="str">
            <v>Center School</v>
          </cell>
          <cell r="D406">
            <v>199</v>
          </cell>
          <cell r="E406" t="str">
            <v>K  - 04</v>
          </cell>
          <cell r="F406" t="str">
            <v>Title I School (TA)</v>
          </cell>
          <cell r="G406" t="str">
            <v xml:space="preserve"> </v>
          </cell>
          <cell r="H406" t="str">
            <v xml:space="preserve"> </v>
          </cell>
        </row>
        <row r="407">
          <cell r="A407" t="str">
            <v>0086</v>
          </cell>
          <cell r="B407" t="str">
            <v>00860505</v>
          </cell>
          <cell r="C407" t="str">
            <v>Easthampton High</v>
          </cell>
          <cell r="D407">
            <v>447</v>
          </cell>
          <cell r="E407" t="str">
            <v>09 - 12</v>
          </cell>
          <cell r="F407" t="str">
            <v>Non-Title I School (NT)</v>
          </cell>
          <cell r="G407" t="str">
            <v>Improvement Year 2 - Subgroups</v>
          </cell>
          <cell r="H407" t="str">
            <v>Improvement Year 2 - Subgroups</v>
          </cell>
        </row>
        <row r="408">
          <cell r="A408" t="str">
            <v>0086</v>
          </cell>
          <cell r="B408" t="str">
            <v>00860010</v>
          </cell>
          <cell r="C408" t="str">
            <v>Maple</v>
          </cell>
          <cell r="D408">
            <v>250</v>
          </cell>
          <cell r="E408" t="str">
            <v>PK - 04</v>
          </cell>
          <cell r="F408" t="str">
            <v>Title I School (TA)</v>
          </cell>
          <cell r="G408" t="str">
            <v xml:space="preserve"> </v>
          </cell>
          <cell r="H408" t="str">
            <v xml:space="preserve"> </v>
          </cell>
        </row>
        <row r="409">
          <cell r="A409" t="str">
            <v>0086</v>
          </cell>
          <cell r="B409" t="str">
            <v>00860020</v>
          </cell>
          <cell r="C409" t="str">
            <v>Neil A Pepin</v>
          </cell>
          <cell r="D409">
            <v>201</v>
          </cell>
          <cell r="E409" t="str">
            <v>K  - 04</v>
          </cell>
          <cell r="F409" t="str">
            <v>Title I School (TA)</v>
          </cell>
          <cell r="G409" t="str">
            <v xml:space="preserve"> </v>
          </cell>
          <cell r="H409" t="str">
            <v xml:space="preserve"> </v>
          </cell>
        </row>
        <row r="410">
          <cell r="A410" t="str">
            <v>0086</v>
          </cell>
          <cell r="B410" t="str">
            <v>00860305</v>
          </cell>
          <cell r="C410" t="str">
            <v>White Brook Middle School</v>
          </cell>
          <cell r="D410">
            <v>470</v>
          </cell>
          <cell r="E410" t="str">
            <v>05 - 08</v>
          </cell>
          <cell r="F410" t="str">
            <v>Title I School (TA)</v>
          </cell>
          <cell r="G410" t="str">
            <v>Restructuring Year 1 - Subgroups</v>
          </cell>
          <cell r="H410" t="str">
            <v>Restructuring Year 2+ - Aggregate</v>
          </cell>
        </row>
        <row r="411">
          <cell r="A411" t="str">
            <v>0087</v>
          </cell>
          <cell r="B411" t="str">
            <v>00870305</v>
          </cell>
          <cell r="C411" t="str">
            <v>Birchland Park</v>
          </cell>
          <cell r="D411">
            <v>684</v>
          </cell>
          <cell r="E411" t="str">
            <v>06 - 08</v>
          </cell>
          <cell r="F411" t="str">
            <v>Title I School (TA)</v>
          </cell>
          <cell r="G411" t="str">
            <v>Corrective Action - Subgroups</v>
          </cell>
          <cell r="H411" t="str">
            <v>Restructuring Year 2+ - Subgroups</v>
          </cell>
        </row>
        <row r="412">
          <cell r="A412" t="str">
            <v>0087</v>
          </cell>
          <cell r="B412" t="str">
            <v>00870505</v>
          </cell>
          <cell r="C412" t="str">
            <v>East Longmeadow High</v>
          </cell>
          <cell r="D412">
            <v>905</v>
          </cell>
          <cell r="E412" t="str">
            <v>09 - 12</v>
          </cell>
          <cell r="F412" t="str">
            <v>Non-Title I School (NT)</v>
          </cell>
          <cell r="G412" t="str">
            <v>Improvement Year 1 - Subgroups</v>
          </cell>
          <cell r="H412" t="str">
            <v>Improvement Year 1 - Subgroups</v>
          </cell>
        </row>
        <row r="413">
          <cell r="A413" t="str">
            <v>0087</v>
          </cell>
          <cell r="B413" t="str">
            <v>00870010</v>
          </cell>
          <cell r="C413" t="str">
            <v>Mapleshade</v>
          </cell>
          <cell r="D413">
            <v>323</v>
          </cell>
          <cell r="E413" t="str">
            <v>03 - 05</v>
          </cell>
          <cell r="F413" t="str">
            <v>Title I School (TA)</v>
          </cell>
          <cell r="G413" t="str">
            <v>Corrective Action - Subgroups</v>
          </cell>
          <cell r="H413" t="str">
            <v>Corrective Action - Subgroups</v>
          </cell>
        </row>
        <row r="414">
          <cell r="A414" t="str">
            <v>0087</v>
          </cell>
          <cell r="B414" t="str">
            <v>00870013</v>
          </cell>
          <cell r="C414" t="str">
            <v>Meadow Brook</v>
          </cell>
          <cell r="D414">
            <v>612</v>
          </cell>
          <cell r="E414" t="str">
            <v>PK - 02</v>
          </cell>
          <cell r="F414" t="str">
            <v>Non-Title I School (NT)</v>
          </cell>
          <cell r="G414" t="str">
            <v xml:space="preserve"> </v>
          </cell>
          <cell r="H414" t="str">
            <v>Improvement Year 2 - Subgroups</v>
          </cell>
        </row>
        <row r="415">
          <cell r="A415" t="str">
            <v>0087</v>
          </cell>
          <cell r="B415" t="str">
            <v>00870015</v>
          </cell>
          <cell r="C415" t="str">
            <v>Mountain View</v>
          </cell>
          <cell r="D415">
            <v>322</v>
          </cell>
          <cell r="E415" t="str">
            <v>03 - 05</v>
          </cell>
          <cell r="F415" t="str">
            <v>Non-Title I School (NT)</v>
          </cell>
          <cell r="G415" t="str">
            <v>Improvement Year 2 - Subgroups</v>
          </cell>
          <cell r="H415" t="str">
            <v>Improvement Year 2 - Subgroups</v>
          </cell>
        </row>
        <row r="416">
          <cell r="A416" t="str">
            <v>0088</v>
          </cell>
          <cell r="B416" t="str">
            <v>00880003</v>
          </cell>
          <cell r="C416" t="str">
            <v>Center School</v>
          </cell>
          <cell r="D416">
            <v>281</v>
          </cell>
          <cell r="E416" t="str">
            <v>K  - 02</v>
          </cell>
          <cell r="F416" t="str">
            <v>Non-Title I School (NT)</v>
          </cell>
          <cell r="G416" t="str">
            <v>Improvement Year 1 - Aggregate</v>
          </cell>
          <cell r="H416" t="str">
            <v xml:space="preserve"> </v>
          </cell>
        </row>
        <row r="417">
          <cell r="A417" t="str">
            <v>0088</v>
          </cell>
          <cell r="B417" t="str">
            <v>00880405</v>
          </cell>
          <cell r="C417" t="str">
            <v>Easton Middle School</v>
          </cell>
          <cell r="D417">
            <v>906</v>
          </cell>
          <cell r="E417" t="str">
            <v>06 - 08</v>
          </cell>
          <cell r="F417" t="str">
            <v>Title I School (TA)</v>
          </cell>
          <cell r="G417" t="str">
            <v>Improvement Year 2 - Subgroups</v>
          </cell>
          <cell r="H417" t="str">
            <v>Improvement Year 2 - Subgroups</v>
          </cell>
        </row>
        <row r="418">
          <cell r="A418" t="str">
            <v>0088</v>
          </cell>
          <cell r="B418" t="str">
            <v>00880030</v>
          </cell>
          <cell r="C418" t="str">
            <v>F L Olmsted</v>
          </cell>
          <cell r="D418">
            <v>495</v>
          </cell>
          <cell r="E418" t="str">
            <v>03 - 05</v>
          </cell>
          <cell r="F418" t="str">
            <v>Non-Title I School (NT)</v>
          </cell>
          <cell r="G418" t="str">
            <v>Corrective Action - Subgroups</v>
          </cell>
          <cell r="H418" t="str">
            <v>Improvement Year 2 - Subgroups</v>
          </cell>
        </row>
        <row r="419">
          <cell r="A419" t="str">
            <v>0088</v>
          </cell>
          <cell r="B419" t="str">
            <v>00880025</v>
          </cell>
          <cell r="C419" t="str">
            <v>H H Richardson School</v>
          </cell>
          <cell r="D419">
            <v>443</v>
          </cell>
          <cell r="E419" t="str">
            <v>03 - 05</v>
          </cell>
          <cell r="F419" t="str">
            <v>Non-Title I School (NT)</v>
          </cell>
          <cell r="G419" t="str">
            <v>Restructuring Year 1 - Subgroups</v>
          </cell>
          <cell r="H419" t="str">
            <v>Corrective Action - Subgroups</v>
          </cell>
        </row>
        <row r="420">
          <cell r="A420" t="str">
            <v>0088</v>
          </cell>
          <cell r="B420" t="str">
            <v>00880020</v>
          </cell>
          <cell r="C420" t="str">
            <v>Moreau Hall</v>
          </cell>
          <cell r="D420">
            <v>223</v>
          </cell>
          <cell r="E420" t="str">
            <v>PK - 02</v>
          </cell>
          <cell r="F420" t="str">
            <v>Non-Title I School (NT)</v>
          </cell>
          <cell r="G420" t="str">
            <v xml:space="preserve"> </v>
          </cell>
          <cell r="H420" t="str">
            <v xml:space="preserve"> </v>
          </cell>
        </row>
        <row r="421">
          <cell r="A421" t="str">
            <v>0088</v>
          </cell>
          <cell r="B421" t="str">
            <v>00880505</v>
          </cell>
          <cell r="C421" t="str">
            <v>Oliver Ames High</v>
          </cell>
          <cell r="D421">
            <v>1180</v>
          </cell>
          <cell r="E421" t="str">
            <v>09 - 12</v>
          </cell>
          <cell r="F421" t="str">
            <v>Non-Title I School (NT)</v>
          </cell>
          <cell r="G421" t="str">
            <v xml:space="preserve"> </v>
          </cell>
          <cell r="H421" t="str">
            <v xml:space="preserve"> </v>
          </cell>
        </row>
        <row r="422">
          <cell r="A422" t="str">
            <v>0088</v>
          </cell>
          <cell r="B422" t="str">
            <v>00880015</v>
          </cell>
          <cell r="C422" t="str">
            <v>Parkview Elementary</v>
          </cell>
          <cell r="D422">
            <v>365</v>
          </cell>
          <cell r="E422" t="str">
            <v>PK - 02</v>
          </cell>
          <cell r="F422" t="str">
            <v>Non-Title I School (NT)</v>
          </cell>
          <cell r="G422" t="str">
            <v xml:space="preserve"> </v>
          </cell>
          <cell r="H422" t="str">
            <v xml:space="preserve"> </v>
          </cell>
        </row>
        <row r="423">
          <cell r="A423" t="str">
            <v>0089</v>
          </cell>
          <cell r="B423" t="str">
            <v>00890005</v>
          </cell>
          <cell r="C423" t="str">
            <v>Edgartown Elementary</v>
          </cell>
          <cell r="D423">
            <v>326</v>
          </cell>
          <cell r="E423" t="str">
            <v>PK - 08</v>
          </cell>
          <cell r="F423" t="str">
            <v>Title I School (TA)</v>
          </cell>
          <cell r="G423" t="str">
            <v xml:space="preserve"> </v>
          </cell>
          <cell r="H423" t="str">
            <v xml:space="preserve"> </v>
          </cell>
        </row>
        <row r="424">
          <cell r="A424" t="str">
            <v>0091</v>
          </cell>
          <cell r="B424" t="str">
            <v>00910030</v>
          </cell>
          <cell r="C424" t="str">
            <v>Erving Elementary</v>
          </cell>
          <cell r="D424">
            <v>164</v>
          </cell>
          <cell r="E424" t="str">
            <v>PK - 06</v>
          </cell>
          <cell r="F424" t="str">
            <v>Title I School (TA)</v>
          </cell>
          <cell r="G424" t="str">
            <v>Improvement Year 1 - Subgroups</v>
          </cell>
          <cell r="H424" t="str">
            <v xml:space="preserve"> </v>
          </cell>
        </row>
        <row r="425">
          <cell r="A425" t="str">
            <v>0093</v>
          </cell>
          <cell r="B425" t="str">
            <v>00930505</v>
          </cell>
          <cell r="C425" t="str">
            <v>Everett High</v>
          </cell>
          <cell r="D425">
            <v>1710</v>
          </cell>
          <cell r="E425" t="str">
            <v>09 - 12</v>
          </cell>
          <cell r="F425" t="str">
            <v>Non-Title I School (NT)</v>
          </cell>
          <cell r="G425" t="str">
            <v>Restructuring Year 2+ - Subgroups</v>
          </cell>
          <cell r="H425" t="str">
            <v>Restructuring Year 2+ - Subgroups</v>
          </cell>
        </row>
        <row r="426">
          <cell r="A426" t="str">
            <v>0093</v>
          </cell>
          <cell r="B426" t="str">
            <v>00930028</v>
          </cell>
          <cell r="C426" t="str">
            <v>George Keverian School</v>
          </cell>
          <cell r="D426">
            <v>811</v>
          </cell>
          <cell r="E426" t="str">
            <v>K  - 08</v>
          </cell>
          <cell r="F426" t="str">
            <v>Title I School (SW)</v>
          </cell>
          <cell r="G426" t="str">
            <v>Restructuring Year 2+ - Subgroups</v>
          </cell>
          <cell r="H426" t="str">
            <v>Restructuring Year 2+ - Aggregate</v>
          </cell>
        </row>
        <row r="427">
          <cell r="A427" t="str">
            <v>0093</v>
          </cell>
          <cell r="B427" t="str">
            <v>00930038</v>
          </cell>
          <cell r="C427" t="str">
            <v>Lafayette School</v>
          </cell>
          <cell r="D427">
            <v>887</v>
          </cell>
          <cell r="E427" t="str">
            <v>K  - 08</v>
          </cell>
          <cell r="F427" t="str">
            <v>Non-Title I School (NT)</v>
          </cell>
          <cell r="G427" t="str">
            <v>Restructuring Year 2+ - Subgroups</v>
          </cell>
          <cell r="H427" t="str">
            <v>Restructuring Year 2+ - Subgroups</v>
          </cell>
        </row>
        <row r="428">
          <cell r="A428" t="str">
            <v>0093</v>
          </cell>
          <cell r="B428" t="str">
            <v>00930018</v>
          </cell>
          <cell r="C428" t="str">
            <v>Madeline English School</v>
          </cell>
          <cell r="D428">
            <v>828</v>
          </cell>
          <cell r="E428" t="str">
            <v>PK - 08</v>
          </cell>
          <cell r="F428" t="str">
            <v>Title I School (SW)</v>
          </cell>
          <cell r="G428" t="str">
            <v>Restructuring Year 1 - Aggregate</v>
          </cell>
          <cell r="H428" t="str">
            <v>Restructuring Year 2+ - Aggregate</v>
          </cell>
        </row>
        <row r="429">
          <cell r="A429" t="str">
            <v>0093</v>
          </cell>
          <cell r="B429" t="str">
            <v>00930058</v>
          </cell>
          <cell r="C429" t="str">
            <v>Parlin School</v>
          </cell>
          <cell r="D429">
            <v>778</v>
          </cell>
          <cell r="E429" t="str">
            <v>K  - 08</v>
          </cell>
          <cell r="F429" t="str">
            <v>Title I School (SW)</v>
          </cell>
          <cell r="G429" t="str">
            <v>Restructuring Year 1 - Aggregate</v>
          </cell>
          <cell r="H429" t="str">
            <v>Improvement Year 2 - Aggregate</v>
          </cell>
        </row>
        <row r="430">
          <cell r="A430" t="str">
            <v>0093</v>
          </cell>
          <cell r="B430" t="str">
            <v>00930010</v>
          </cell>
          <cell r="C430" t="str">
            <v>Sumner G. Whittier School</v>
          </cell>
          <cell r="D430">
            <v>579</v>
          </cell>
          <cell r="E430" t="str">
            <v>PK - 08</v>
          </cell>
          <cell r="F430" t="str">
            <v>Title I School (SW)</v>
          </cell>
          <cell r="G430" t="str">
            <v>Restructuring Year 2+ - Aggregate</v>
          </cell>
          <cell r="H430" t="str">
            <v>Restructuring Year 2+ - Aggregate</v>
          </cell>
        </row>
        <row r="431">
          <cell r="A431" t="str">
            <v>0093</v>
          </cell>
          <cell r="B431" t="str">
            <v>00930015</v>
          </cell>
          <cell r="C431" t="str">
            <v>Webster School</v>
          </cell>
          <cell r="D431">
            <v>549</v>
          </cell>
          <cell r="E431" t="str">
            <v>PK - 05</v>
          </cell>
          <cell r="F431" t="str">
            <v>Non-Title I School (NT)</v>
          </cell>
          <cell r="G431" t="str">
            <v xml:space="preserve"> </v>
          </cell>
          <cell r="H431" t="str">
            <v xml:space="preserve"> </v>
          </cell>
        </row>
        <row r="432">
          <cell r="A432" t="str">
            <v>0094</v>
          </cell>
          <cell r="B432" t="str">
            <v>00940010</v>
          </cell>
          <cell r="C432" t="str">
            <v>East Fairhaven</v>
          </cell>
          <cell r="D432">
            <v>429</v>
          </cell>
          <cell r="E432" t="str">
            <v>PK - 05</v>
          </cell>
          <cell r="F432" t="str">
            <v>Title I School (TA)</v>
          </cell>
          <cell r="G432" t="str">
            <v xml:space="preserve"> </v>
          </cell>
          <cell r="H432" t="str">
            <v xml:space="preserve"> </v>
          </cell>
        </row>
        <row r="433">
          <cell r="A433" t="str">
            <v>0094</v>
          </cell>
          <cell r="B433" t="str">
            <v>00940505</v>
          </cell>
          <cell r="C433" t="str">
            <v>Fairhaven High</v>
          </cell>
          <cell r="D433">
            <v>615</v>
          </cell>
          <cell r="E433" t="str">
            <v>09 - 12</v>
          </cell>
          <cell r="F433" t="str">
            <v>Non-Title I School (NT)</v>
          </cell>
          <cell r="G433" t="str">
            <v xml:space="preserve"> </v>
          </cell>
          <cell r="H433" t="str">
            <v xml:space="preserve"> </v>
          </cell>
        </row>
        <row r="434">
          <cell r="A434" t="str">
            <v>0094</v>
          </cell>
          <cell r="B434" t="str">
            <v>00940305</v>
          </cell>
          <cell r="C434" t="str">
            <v>Hastings Middle</v>
          </cell>
          <cell r="D434">
            <v>480</v>
          </cell>
          <cell r="E434" t="str">
            <v>06 - 08</v>
          </cell>
          <cell r="F434" t="str">
            <v>Title I School (TA)</v>
          </cell>
          <cell r="G434" t="str">
            <v>Improvement Year 2 - Subgroups</v>
          </cell>
          <cell r="H434" t="str">
            <v>Restructuring Year 2+ - Aggregate</v>
          </cell>
        </row>
        <row r="435">
          <cell r="A435" t="str">
            <v>0094</v>
          </cell>
          <cell r="B435" t="str">
            <v>00940030</v>
          </cell>
          <cell r="C435" t="str">
            <v>Leroy Wood</v>
          </cell>
          <cell r="D435">
            <v>234</v>
          </cell>
          <cell r="E435" t="str">
            <v>K  - 05</v>
          </cell>
          <cell r="F435" t="str">
            <v>Non-Title I School (NT)</v>
          </cell>
          <cell r="G435" t="str">
            <v xml:space="preserve"> </v>
          </cell>
          <cell r="H435" t="str">
            <v xml:space="preserve"> </v>
          </cell>
        </row>
        <row r="436">
          <cell r="A436" t="str">
            <v>0094</v>
          </cell>
          <cell r="B436" t="str">
            <v>00940020</v>
          </cell>
          <cell r="C436" t="str">
            <v>Rogers</v>
          </cell>
          <cell r="D436">
            <v>226</v>
          </cell>
          <cell r="E436" t="str">
            <v>K  - 05</v>
          </cell>
          <cell r="F436" t="str">
            <v>Non-Title I School (NT)</v>
          </cell>
          <cell r="G436" t="str">
            <v xml:space="preserve"> </v>
          </cell>
          <cell r="H436" t="str">
            <v xml:space="preserve"> </v>
          </cell>
        </row>
        <row r="437">
          <cell r="A437" t="str">
            <v>0095</v>
          </cell>
          <cell r="B437" t="str">
            <v>00950055</v>
          </cell>
          <cell r="C437" t="str">
            <v>ACESE</v>
          </cell>
          <cell r="D437">
            <v>17</v>
          </cell>
          <cell r="E437" t="str">
            <v>01 - 05</v>
          </cell>
          <cell r="F437" t="str">
            <v>Title I School (TA)</v>
          </cell>
          <cell r="G437"/>
          <cell r="H437"/>
        </row>
        <row r="438">
          <cell r="A438" t="str">
            <v>0095</v>
          </cell>
          <cell r="B438" t="str">
            <v>00950505</v>
          </cell>
          <cell r="C438" t="str">
            <v>B M C Durfee High</v>
          </cell>
          <cell r="D438">
            <v>2258</v>
          </cell>
          <cell r="E438" t="str">
            <v>09 - 12</v>
          </cell>
          <cell r="F438" t="str">
            <v>Non-Title I School (NT)</v>
          </cell>
          <cell r="G438" t="str">
            <v>Restructuring Year 2+ - Subgroups</v>
          </cell>
          <cell r="H438" t="str">
            <v>Restructuring Year 2+ - Subgroups</v>
          </cell>
        </row>
        <row r="439">
          <cell r="A439" t="str">
            <v>0095</v>
          </cell>
          <cell r="B439" t="str">
            <v>00950009</v>
          </cell>
          <cell r="C439" t="str">
            <v>Carlton M. Viveiros Elementary School</v>
          </cell>
          <cell r="D439">
            <v>760</v>
          </cell>
          <cell r="E439" t="str">
            <v>K  - 05</v>
          </cell>
          <cell r="F439" t="str">
            <v>Title I School (SW)</v>
          </cell>
          <cell r="G439" t="str">
            <v>Restructuring Year 2+ - Aggregate</v>
          </cell>
          <cell r="H439" t="str">
            <v>Improvement Year 2 - Aggregate</v>
          </cell>
        </row>
        <row r="440">
          <cell r="A440" t="str">
            <v>0095</v>
          </cell>
          <cell r="B440" t="str">
            <v>00950305</v>
          </cell>
          <cell r="C440" t="str">
            <v>Edmond P Talbot Middle</v>
          </cell>
          <cell r="D440">
            <v>611</v>
          </cell>
          <cell r="E440" t="str">
            <v>06 - 08</v>
          </cell>
          <cell r="F440" t="str">
            <v>Title I School (SW)</v>
          </cell>
          <cell r="G440" t="str">
            <v>Restructuring Year 2+ - Subgroups</v>
          </cell>
          <cell r="H440" t="str">
            <v>Restructuring Year 2+ - Subgroups</v>
          </cell>
        </row>
        <row r="441">
          <cell r="A441" t="str">
            <v>0095</v>
          </cell>
          <cell r="B441" t="str">
            <v>00950310</v>
          </cell>
          <cell r="C441" t="str">
            <v>Henry Lord Middle</v>
          </cell>
          <cell r="D441">
            <v>469</v>
          </cell>
          <cell r="E441" t="str">
            <v>06 - 08</v>
          </cell>
          <cell r="F441" t="str">
            <v>Title I School (SW)</v>
          </cell>
          <cell r="G441" t="str">
            <v>Restructuring Year 2+ - Aggregate</v>
          </cell>
          <cell r="H441" t="str">
            <v>Restructuring Year 2+ - Subgroups</v>
          </cell>
        </row>
        <row r="442">
          <cell r="A442" t="str">
            <v>0095</v>
          </cell>
          <cell r="B442" t="str">
            <v>00950140</v>
          </cell>
          <cell r="C442" t="str">
            <v>James Tansey</v>
          </cell>
          <cell r="D442">
            <v>320</v>
          </cell>
          <cell r="E442" t="str">
            <v>K  - 05</v>
          </cell>
          <cell r="F442" t="str">
            <v>Non-Title I School (NT)</v>
          </cell>
          <cell r="G442" t="str">
            <v>Corrective Action - Subgroups</v>
          </cell>
          <cell r="H442" t="str">
            <v>Improvement Year 1 - Aggregate</v>
          </cell>
        </row>
        <row r="443">
          <cell r="A443" t="str">
            <v>0095</v>
          </cell>
          <cell r="B443" t="str">
            <v>00950045</v>
          </cell>
          <cell r="C443" t="str">
            <v>John J Doran</v>
          </cell>
          <cell r="D443">
            <v>447</v>
          </cell>
          <cell r="E443" t="str">
            <v>PK - 05</v>
          </cell>
          <cell r="F443" t="str">
            <v>Title I School (SW)</v>
          </cell>
          <cell r="G443" t="str">
            <v>Restructuring Year 2+ - Aggregate</v>
          </cell>
          <cell r="H443" t="str">
            <v>Restructuring Year 2+ - Aggregate</v>
          </cell>
        </row>
        <row r="444">
          <cell r="A444" t="str">
            <v>0095</v>
          </cell>
          <cell r="B444" t="str">
            <v>00950013</v>
          </cell>
          <cell r="C444" t="str">
            <v>Letourneau Elementary School</v>
          </cell>
          <cell r="D444">
            <v>589</v>
          </cell>
          <cell r="E444" t="str">
            <v>K  - 05</v>
          </cell>
          <cell r="F444" t="str">
            <v>Title I School (SW)</v>
          </cell>
          <cell r="G444" t="str">
            <v>Restructuring Year 2+ - Aggregate</v>
          </cell>
          <cell r="H444" t="str">
            <v>Restructuring Year 2+ - Aggregate</v>
          </cell>
        </row>
        <row r="445">
          <cell r="A445" t="str">
            <v>0095</v>
          </cell>
          <cell r="B445" t="str">
            <v>00950011</v>
          </cell>
          <cell r="C445" t="str">
            <v>Mary Fonseca Elementary School</v>
          </cell>
          <cell r="D445">
            <v>704</v>
          </cell>
          <cell r="E445" t="str">
            <v>K  - 05</v>
          </cell>
          <cell r="F445" t="str">
            <v>Title I School (SW)</v>
          </cell>
          <cell r="G445" t="str">
            <v>Improvement Year 2 - Aggregate</v>
          </cell>
          <cell r="H445" t="str">
            <v>Improvement Year 2 - Aggregate</v>
          </cell>
        </row>
        <row r="446">
          <cell r="A446" t="str">
            <v>0095</v>
          </cell>
          <cell r="B446" t="str">
            <v>00950320</v>
          </cell>
          <cell r="C446" t="str">
            <v>Matthew J Kuss Middle</v>
          </cell>
          <cell r="D446">
            <v>648</v>
          </cell>
          <cell r="E446" t="str">
            <v>06 - 08</v>
          </cell>
          <cell r="F446" t="str">
            <v>Title I School (SW)</v>
          </cell>
          <cell r="G446" t="str">
            <v>Restructuring Year 1 - Subgroups</v>
          </cell>
          <cell r="H446" t="str">
            <v>Restructuring Year 2+ - Subgroups</v>
          </cell>
        </row>
        <row r="447">
          <cell r="A447" t="str">
            <v>0095</v>
          </cell>
          <cell r="B447" t="str">
            <v>00950315</v>
          </cell>
          <cell r="C447" t="str">
            <v>Morton Middle</v>
          </cell>
          <cell r="D447">
            <v>559</v>
          </cell>
          <cell r="E447" t="str">
            <v>06 - 08</v>
          </cell>
          <cell r="F447" t="str">
            <v>Non-Title I School (NT)</v>
          </cell>
          <cell r="G447" t="str">
            <v>Restructuring Year 2+ - Subgroups</v>
          </cell>
          <cell r="H447" t="str">
            <v>Restructuring Year 2+ - Subgroups</v>
          </cell>
        </row>
        <row r="448">
          <cell r="A448" t="str">
            <v>0095</v>
          </cell>
          <cell r="B448" t="str">
            <v>00950005</v>
          </cell>
          <cell r="C448" t="str">
            <v>North End Elementary</v>
          </cell>
          <cell r="D448">
            <v>682</v>
          </cell>
          <cell r="E448" t="str">
            <v>PK - 05</v>
          </cell>
          <cell r="F448" t="str">
            <v>Non-Title I School (NT)</v>
          </cell>
          <cell r="G448" t="str">
            <v>Restructuring Year 1 - Subgroups</v>
          </cell>
          <cell r="H448" t="str">
            <v>Improvement Year 2 - Subgroups</v>
          </cell>
        </row>
        <row r="449">
          <cell r="A449" t="str">
            <v>0095</v>
          </cell>
          <cell r="B449" t="str">
            <v>00950325</v>
          </cell>
          <cell r="C449" t="str">
            <v>Resiliency Preparatory School</v>
          </cell>
          <cell r="D449">
            <v>163</v>
          </cell>
          <cell r="E449" t="str">
            <v>09 - 12</v>
          </cell>
          <cell r="F449" t="str">
            <v>Title I School (TA)</v>
          </cell>
          <cell r="G449" t="str">
            <v xml:space="preserve"> </v>
          </cell>
          <cell r="H449" t="str">
            <v xml:space="preserve"> </v>
          </cell>
        </row>
        <row r="450">
          <cell r="A450" t="str">
            <v>0095</v>
          </cell>
          <cell r="B450" t="str">
            <v>00950145</v>
          </cell>
          <cell r="C450" t="str">
            <v>Samuel Watson</v>
          </cell>
          <cell r="D450">
            <v>320</v>
          </cell>
          <cell r="E450" t="str">
            <v>K  - 05</v>
          </cell>
          <cell r="F450" t="str">
            <v>Title I School (SW)</v>
          </cell>
          <cell r="G450" t="str">
            <v>Corrective Action - Aggregate</v>
          </cell>
          <cell r="H450" t="str">
            <v>Restructuring Year 2+ - Aggregate</v>
          </cell>
        </row>
        <row r="451">
          <cell r="A451" t="str">
            <v>0095</v>
          </cell>
          <cell r="B451" t="str">
            <v>00950130</v>
          </cell>
          <cell r="C451" t="str">
            <v>Spencer Borden</v>
          </cell>
          <cell r="D451">
            <v>560</v>
          </cell>
          <cell r="E451" t="str">
            <v>PK - 05</v>
          </cell>
          <cell r="F451" t="str">
            <v>Non-Title I School (NT)</v>
          </cell>
          <cell r="G451" t="str">
            <v xml:space="preserve"> </v>
          </cell>
          <cell r="H451" t="str">
            <v xml:space="preserve"> </v>
          </cell>
        </row>
        <row r="452">
          <cell r="A452" t="str">
            <v>0095</v>
          </cell>
          <cell r="B452" t="str">
            <v>00950326</v>
          </cell>
          <cell r="C452" t="str">
            <v>Stone Theraputic Middle Day School</v>
          </cell>
          <cell r="D452">
            <v>21</v>
          </cell>
          <cell r="E452" t="str">
            <v>06 - 08</v>
          </cell>
          <cell r="F452" t="str">
            <v>Non-Title I School (NT)</v>
          </cell>
          <cell r="G452"/>
          <cell r="H452"/>
        </row>
        <row r="453">
          <cell r="A453" t="str">
            <v>0095</v>
          </cell>
          <cell r="B453" t="str">
            <v>00950065</v>
          </cell>
          <cell r="C453" t="str">
            <v>William S Greene</v>
          </cell>
          <cell r="D453">
            <v>745</v>
          </cell>
          <cell r="E453" t="str">
            <v>PK - 05</v>
          </cell>
          <cell r="F453" t="str">
            <v>Title I School (SW)</v>
          </cell>
          <cell r="G453" t="str">
            <v>Restructuring Year 1 - Aggregate</v>
          </cell>
          <cell r="H453" t="str">
            <v>Restructuring Year 2+ - Aggregate</v>
          </cell>
        </row>
        <row r="454">
          <cell r="A454" t="str">
            <v>0096</v>
          </cell>
          <cell r="B454" t="str">
            <v>00960005</v>
          </cell>
          <cell r="C454" t="str">
            <v>East Falmouth Elem</v>
          </cell>
          <cell r="D454">
            <v>347</v>
          </cell>
          <cell r="E454" t="str">
            <v>PK - 04</v>
          </cell>
          <cell r="F454" t="str">
            <v>Title I School (TA)</v>
          </cell>
          <cell r="G454" t="str">
            <v>Corrective Action - Subgroups</v>
          </cell>
          <cell r="H454" t="str">
            <v xml:space="preserve"> </v>
          </cell>
        </row>
        <row r="455">
          <cell r="A455" t="str">
            <v>0096</v>
          </cell>
          <cell r="B455" t="str">
            <v>00960505</v>
          </cell>
          <cell r="C455" t="str">
            <v>Falmouth High</v>
          </cell>
          <cell r="D455">
            <v>909</v>
          </cell>
          <cell r="E455" t="str">
            <v>09 - 12</v>
          </cell>
          <cell r="F455" t="str">
            <v>Non-Title I School (NT)</v>
          </cell>
          <cell r="G455" t="str">
            <v xml:space="preserve"> </v>
          </cell>
          <cell r="H455" t="str">
            <v xml:space="preserve"> </v>
          </cell>
        </row>
        <row r="456">
          <cell r="A456" t="str">
            <v>0096</v>
          </cell>
          <cell r="B456" t="str">
            <v>00960405</v>
          </cell>
          <cell r="C456" t="str">
            <v>Lawrence</v>
          </cell>
          <cell r="D456">
            <v>556</v>
          </cell>
          <cell r="E456" t="str">
            <v>07 - 08</v>
          </cell>
          <cell r="F456" t="str">
            <v>Non-Title I School (NT)</v>
          </cell>
          <cell r="G456" t="str">
            <v>Restructuring Year 2+ - Subgroups</v>
          </cell>
          <cell r="H456" t="str">
            <v>Restructuring Year 2+ - Subgroups</v>
          </cell>
        </row>
        <row r="457">
          <cell r="A457" t="str">
            <v>0096</v>
          </cell>
          <cell r="B457" t="str">
            <v>00960305</v>
          </cell>
          <cell r="C457" t="str">
            <v>Morse Pond School</v>
          </cell>
          <cell r="D457">
            <v>565</v>
          </cell>
          <cell r="E457" t="str">
            <v>05 - 06</v>
          </cell>
          <cell r="F457" t="str">
            <v>Non-Title I School (NT)</v>
          </cell>
          <cell r="G457" t="str">
            <v>Improvement Year 2 - Subgroups</v>
          </cell>
          <cell r="H457" t="str">
            <v>Restructuring Year 2+ - Subgroups</v>
          </cell>
        </row>
        <row r="458">
          <cell r="A458" t="str">
            <v>0096</v>
          </cell>
          <cell r="B458" t="str">
            <v>00960020</v>
          </cell>
          <cell r="C458" t="str">
            <v>Mullen-Hall</v>
          </cell>
          <cell r="D458">
            <v>512</v>
          </cell>
          <cell r="E458" t="str">
            <v>K  - 04</v>
          </cell>
          <cell r="F458" t="str">
            <v>Title I School (TA)</v>
          </cell>
          <cell r="G458" t="str">
            <v>Improvement Year 2 - Aggregate</v>
          </cell>
          <cell r="H458" t="str">
            <v xml:space="preserve"> </v>
          </cell>
        </row>
        <row r="459">
          <cell r="A459" t="str">
            <v>0096</v>
          </cell>
          <cell r="B459" t="str">
            <v>00960030</v>
          </cell>
          <cell r="C459" t="str">
            <v>North Falmouth Elem</v>
          </cell>
          <cell r="D459">
            <v>400</v>
          </cell>
          <cell r="E459" t="str">
            <v>PK - 04</v>
          </cell>
          <cell r="F459" t="str">
            <v>Non-Title I School (NT)</v>
          </cell>
          <cell r="G459" t="str">
            <v xml:space="preserve"> </v>
          </cell>
          <cell r="H459" t="str">
            <v xml:space="preserve"> </v>
          </cell>
        </row>
        <row r="460">
          <cell r="A460" t="str">
            <v>0096</v>
          </cell>
          <cell r="B460" t="str">
            <v>00960015</v>
          </cell>
          <cell r="C460" t="str">
            <v>Teaticket</v>
          </cell>
          <cell r="D460">
            <v>421</v>
          </cell>
          <cell r="E460" t="str">
            <v>PK - 04</v>
          </cell>
          <cell r="F460" t="str">
            <v>Title I School (TA)</v>
          </cell>
          <cell r="G460" t="str">
            <v xml:space="preserve"> </v>
          </cell>
          <cell r="H460" t="str">
            <v xml:space="preserve"> </v>
          </cell>
        </row>
        <row r="461">
          <cell r="A461" t="str">
            <v>0097</v>
          </cell>
          <cell r="B461" t="str">
            <v>00970315</v>
          </cell>
          <cell r="C461" t="str">
            <v>Arthur M Longsjo Middle School</v>
          </cell>
          <cell r="D461">
            <v>553</v>
          </cell>
          <cell r="E461" t="str">
            <v>05 - 08</v>
          </cell>
          <cell r="F461" t="str">
            <v>Title I School (SW)</v>
          </cell>
          <cell r="G461" t="str">
            <v>Restructuring Year 2+ - Aggregate</v>
          </cell>
          <cell r="H461" t="str">
            <v>Restructuring Year 2+ - Aggregate</v>
          </cell>
        </row>
        <row r="462">
          <cell r="A462" t="str">
            <v>0097</v>
          </cell>
          <cell r="B462" t="str">
            <v>00970016</v>
          </cell>
          <cell r="C462" t="str">
            <v>Crocker Elementary</v>
          </cell>
          <cell r="D462">
            <v>513</v>
          </cell>
          <cell r="E462" t="str">
            <v>PK - 04</v>
          </cell>
          <cell r="F462" t="str">
            <v>Title I School (SW)</v>
          </cell>
          <cell r="G462" t="str">
            <v>Restructuring Year 1 - Subgroups</v>
          </cell>
          <cell r="H462" t="str">
            <v>Corrective Action - Subgroups</v>
          </cell>
        </row>
        <row r="463">
          <cell r="A463" t="str">
            <v>0097</v>
          </cell>
          <cell r="B463" t="str">
            <v>00970510</v>
          </cell>
          <cell r="C463" t="str">
            <v>Fitchburg Alt. ED Program</v>
          </cell>
          <cell r="D463">
            <v>166</v>
          </cell>
          <cell r="E463" t="str">
            <v>09 - 12</v>
          </cell>
          <cell r="F463" t="str">
            <v>Non-Title I School (NT)</v>
          </cell>
          <cell r="G463"/>
          <cell r="H463"/>
        </row>
        <row r="464">
          <cell r="A464" t="str">
            <v>0097</v>
          </cell>
          <cell r="B464" t="str">
            <v>00970325</v>
          </cell>
          <cell r="C464" t="str">
            <v>Fitchburg Arts Academy</v>
          </cell>
          <cell r="D464">
            <v>232</v>
          </cell>
          <cell r="E464" t="str">
            <v>05 - 08</v>
          </cell>
          <cell r="F464" t="str">
            <v>Title I School (SW)</v>
          </cell>
          <cell r="G464" t="str">
            <v>Improvement Year 2 - Subgroups</v>
          </cell>
          <cell r="H464" t="str">
            <v>Corrective Action - Aggregate</v>
          </cell>
        </row>
        <row r="465">
          <cell r="A465" t="str">
            <v>0097</v>
          </cell>
          <cell r="B465" t="str">
            <v>00970505</v>
          </cell>
          <cell r="C465" t="str">
            <v>Fitchburg High</v>
          </cell>
          <cell r="D465">
            <v>1146</v>
          </cell>
          <cell r="E465" t="str">
            <v>09 - 12</v>
          </cell>
          <cell r="F465" t="str">
            <v>Title I School (TA)</v>
          </cell>
          <cell r="G465" t="str">
            <v>Restructuring Year 2+ - Subgroups</v>
          </cell>
          <cell r="H465" t="str">
            <v>Restructuring Year 2+ - Subgroups</v>
          </cell>
        </row>
        <row r="466">
          <cell r="A466" t="str">
            <v>0097</v>
          </cell>
          <cell r="B466" t="str">
            <v>00970030</v>
          </cell>
          <cell r="C466" t="str">
            <v>McKay Campus-FSC</v>
          </cell>
          <cell r="D466">
            <v>408</v>
          </cell>
          <cell r="E466" t="str">
            <v>PK - 04</v>
          </cell>
          <cell r="F466" t="str">
            <v>Title I School (SW)</v>
          </cell>
          <cell r="G466" t="str">
            <v>Corrective Action - Subgroups</v>
          </cell>
          <cell r="H466" t="str">
            <v>Corrective Action - Subgroups</v>
          </cell>
        </row>
        <row r="467">
          <cell r="A467" t="str">
            <v>0097</v>
          </cell>
          <cell r="B467" t="str">
            <v>00970048</v>
          </cell>
          <cell r="C467" t="str">
            <v>Memorial Intermediate</v>
          </cell>
          <cell r="D467">
            <v>689</v>
          </cell>
          <cell r="E467" t="str">
            <v>05 - 08</v>
          </cell>
          <cell r="F467" t="str">
            <v>Title I School (SW)</v>
          </cell>
          <cell r="G467" t="str">
            <v>Corrective Action - Aggregate</v>
          </cell>
          <cell r="H467" t="str">
            <v>Restructuring Year 1 - Subgroups</v>
          </cell>
        </row>
        <row r="468">
          <cell r="A468" t="str">
            <v>0097</v>
          </cell>
          <cell r="B468" t="str">
            <v>00970043</v>
          </cell>
          <cell r="C468" t="str">
            <v>Reingold Elementary</v>
          </cell>
          <cell r="D468">
            <v>583</v>
          </cell>
          <cell r="E468" t="str">
            <v>PK - 04</v>
          </cell>
          <cell r="F468" t="str">
            <v>Title I School (SW)</v>
          </cell>
          <cell r="G468" t="str">
            <v>Restructuring Year 1 - Aggregate</v>
          </cell>
          <cell r="H468" t="str">
            <v>Restructuring Year 2+ - Subgroups</v>
          </cell>
        </row>
        <row r="469">
          <cell r="A469" t="str">
            <v>0097</v>
          </cell>
          <cell r="B469" t="str">
            <v>00970060</v>
          </cell>
          <cell r="C469" t="str">
            <v>South Street Elementary</v>
          </cell>
          <cell r="D469">
            <v>591</v>
          </cell>
          <cell r="E469" t="str">
            <v>PK - 04</v>
          </cell>
          <cell r="F469" t="str">
            <v>Title I School (SW)</v>
          </cell>
          <cell r="G469" t="str">
            <v>Restructuring Year 2+ - Aggregate</v>
          </cell>
          <cell r="H469" t="str">
            <v>Restructuring Year 1 - Subgroups</v>
          </cell>
        </row>
        <row r="470">
          <cell r="A470" t="str">
            <v>0098</v>
          </cell>
          <cell r="B470" t="str">
            <v>00980005</v>
          </cell>
          <cell r="C470" t="str">
            <v>Abbott Memorial</v>
          </cell>
          <cell r="D470">
            <v>110</v>
          </cell>
          <cell r="E470" t="str">
            <v>PK - 08</v>
          </cell>
          <cell r="F470" t="str">
            <v>Title I School (TA)</v>
          </cell>
          <cell r="G470" t="str">
            <v xml:space="preserve"> </v>
          </cell>
          <cell r="H470" t="str">
            <v xml:space="preserve"> </v>
          </cell>
        </row>
        <row r="471">
          <cell r="A471" t="str">
            <v>0099</v>
          </cell>
          <cell r="B471" t="str">
            <v>00990050</v>
          </cell>
          <cell r="C471" t="str">
            <v>Charles Taylor Elem</v>
          </cell>
          <cell r="D471">
            <v>303</v>
          </cell>
          <cell r="E471" t="str">
            <v>K  - 04</v>
          </cell>
          <cell r="F471" t="str">
            <v>Non-Title I School (NT)</v>
          </cell>
          <cell r="G471" t="str">
            <v xml:space="preserve"> </v>
          </cell>
          <cell r="H471" t="str">
            <v xml:space="preserve"> </v>
          </cell>
        </row>
        <row r="472">
          <cell r="A472" t="str">
            <v>0099</v>
          </cell>
          <cell r="B472" t="str">
            <v>00990505</v>
          </cell>
          <cell r="C472" t="str">
            <v>Foxborough High</v>
          </cell>
          <cell r="D472">
            <v>840</v>
          </cell>
          <cell r="E472" t="str">
            <v>09 - 12</v>
          </cell>
          <cell r="F472" t="str">
            <v>Non-Title I School (NT)</v>
          </cell>
          <cell r="G472" t="str">
            <v xml:space="preserve"> </v>
          </cell>
          <cell r="H472" t="str">
            <v xml:space="preserve"> </v>
          </cell>
        </row>
        <row r="473">
          <cell r="A473" t="str">
            <v>0099</v>
          </cell>
          <cell r="B473" t="str">
            <v>00990405</v>
          </cell>
          <cell r="C473" t="str">
            <v>John J Ahern</v>
          </cell>
          <cell r="D473">
            <v>916</v>
          </cell>
          <cell r="E473" t="str">
            <v>05 - 08</v>
          </cell>
          <cell r="F473" t="str">
            <v>Non-Title I School (NT)</v>
          </cell>
          <cell r="G473" t="str">
            <v>Corrective Action - Subgroups</v>
          </cell>
          <cell r="H473" t="str">
            <v>Restructuring Year 2+ - Subgroups</v>
          </cell>
        </row>
        <row r="474">
          <cell r="A474" t="str">
            <v>0099</v>
          </cell>
          <cell r="B474" t="str">
            <v>00990015</v>
          </cell>
          <cell r="C474" t="str">
            <v>Mabelle M Burrell</v>
          </cell>
          <cell r="D474">
            <v>371</v>
          </cell>
          <cell r="E474" t="str">
            <v>PK - 04</v>
          </cell>
          <cell r="F474" t="str">
            <v>Non-Title I School (NT)</v>
          </cell>
          <cell r="G474" t="str">
            <v xml:space="preserve"> </v>
          </cell>
          <cell r="H474" t="str">
            <v xml:space="preserve"> </v>
          </cell>
        </row>
        <row r="475">
          <cell r="A475" t="str">
            <v>0099</v>
          </cell>
          <cell r="B475" t="str">
            <v>00990020</v>
          </cell>
          <cell r="C475" t="str">
            <v>Vincent M Igo Elem</v>
          </cell>
          <cell r="D475">
            <v>406</v>
          </cell>
          <cell r="E475" t="str">
            <v>K  - 04</v>
          </cell>
          <cell r="F475" t="str">
            <v>Title I School (TA)</v>
          </cell>
          <cell r="G475" t="str">
            <v>Corrective Action - Subgroups</v>
          </cell>
          <cell r="H475" t="str">
            <v xml:space="preserve"> </v>
          </cell>
        </row>
        <row r="476">
          <cell r="A476" t="str">
            <v>0100</v>
          </cell>
          <cell r="B476" t="str">
            <v>01000035</v>
          </cell>
          <cell r="C476" t="str">
            <v>Barbieri Elem</v>
          </cell>
          <cell r="D476">
            <v>520</v>
          </cell>
          <cell r="E476" t="str">
            <v>K  - 05</v>
          </cell>
          <cell r="F476" t="str">
            <v>Title I School (SW)</v>
          </cell>
          <cell r="G476" t="str">
            <v>Restructuring Year 2+ - Aggregate</v>
          </cell>
          <cell r="H476" t="str">
            <v>Restructuring Year 1 - Aggregate</v>
          </cell>
        </row>
        <row r="477">
          <cell r="A477" t="str">
            <v>0100</v>
          </cell>
          <cell r="B477" t="str">
            <v>01000003</v>
          </cell>
          <cell r="C477" t="str">
            <v>Blocks Pre-School @ King</v>
          </cell>
          <cell r="D477">
            <v>280</v>
          </cell>
          <cell r="E477" t="str">
            <v>PK</v>
          </cell>
          <cell r="F477" t="str">
            <v>Non-Title I School (NT)</v>
          </cell>
          <cell r="G477"/>
          <cell r="H477"/>
        </row>
        <row r="478">
          <cell r="A478" t="str">
            <v>0100</v>
          </cell>
          <cell r="B478" t="str">
            <v>01000006</v>
          </cell>
          <cell r="C478" t="str">
            <v>Brophy</v>
          </cell>
          <cell r="D478">
            <v>448</v>
          </cell>
          <cell r="E478" t="str">
            <v>K  - 05</v>
          </cell>
          <cell r="F478" t="str">
            <v>Title I School (SW)</v>
          </cell>
          <cell r="G478" t="str">
            <v>Restructuring Year 2+ - Aggregate</v>
          </cell>
          <cell r="H478" t="str">
            <v>Restructuring Year 2+ - Aggregate</v>
          </cell>
        </row>
        <row r="479">
          <cell r="A479" t="str">
            <v>0100</v>
          </cell>
          <cell r="B479" t="str">
            <v>01000302</v>
          </cell>
          <cell r="C479" t="str">
            <v>Cameron Middle School</v>
          </cell>
          <cell r="D479">
            <v>495</v>
          </cell>
          <cell r="E479" t="str">
            <v>06 - 08</v>
          </cell>
          <cell r="F479" t="str">
            <v>Title I School (SW)</v>
          </cell>
          <cell r="G479" t="str">
            <v>Corrective Action - Subgroups</v>
          </cell>
          <cell r="H479" t="str">
            <v>Restructuring Year 2+ - Subgroups</v>
          </cell>
        </row>
        <row r="480">
          <cell r="A480" t="str">
            <v>0100</v>
          </cell>
          <cell r="B480" t="str">
            <v>01000007</v>
          </cell>
          <cell r="C480" t="str">
            <v>Charlotte A Dunning</v>
          </cell>
          <cell r="D480">
            <v>479</v>
          </cell>
          <cell r="E480" t="str">
            <v>K  - 05</v>
          </cell>
          <cell r="F480" t="str">
            <v>Non-Title I School (NT)</v>
          </cell>
          <cell r="G480" t="str">
            <v>Corrective Action - Subgroups</v>
          </cell>
          <cell r="H480" t="str">
            <v>Improvement Year 2 - Aggregate</v>
          </cell>
        </row>
        <row r="481">
          <cell r="A481" t="str">
            <v>0100</v>
          </cell>
          <cell r="B481" t="str">
            <v>01000515</v>
          </cell>
          <cell r="C481" t="str">
            <v>Framingham H S</v>
          </cell>
          <cell r="D481">
            <v>2152</v>
          </cell>
          <cell r="E481" t="str">
            <v>09 - 12</v>
          </cell>
          <cell r="F481" t="str">
            <v>Non-Title I School (NT)</v>
          </cell>
          <cell r="G481" t="str">
            <v>Improvement Year 2 - Subgroups</v>
          </cell>
          <cell r="H481" t="str">
            <v>Corrective Action - Subgroups</v>
          </cell>
        </row>
        <row r="482">
          <cell r="A482" t="str">
            <v>0100</v>
          </cell>
          <cell r="B482" t="str">
            <v>01000305</v>
          </cell>
          <cell r="C482" t="str">
            <v>Fuller Middle</v>
          </cell>
          <cell r="D482">
            <v>511</v>
          </cell>
          <cell r="E482" t="str">
            <v>06 - 08</v>
          </cell>
          <cell r="F482" t="str">
            <v>Title I School (SW)</v>
          </cell>
          <cell r="G482" t="str">
            <v>Restructuring Year 2+ - Aggregate</v>
          </cell>
          <cell r="H482" t="str">
            <v>Restructuring Year 2+ - Aggregate</v>
          </cell>
        </row>
        <row r="483">
          <cell r="A483" t="str">
            <v>0100</v>
          </cell>
          <cell r="B483" t="str">
            <v>01000015</v>
          </cell>
          <cell r="C483" t="str">
            <v>Hemenway</v>
          </cell>
          <cell r="D483">
            <v>574</v>
          </cell>
          <cell r="E483" t="str">
            <v>K  - 05</v>
          </cell>
          <cell r="F483" t="str">
            <v>Non-Title I School (NT)</v>
          </cell>
          <cell r="G483" t="str">
            <v xml:space="preserve"> </v>
          </cell>
          <cell r="H483" t="str">
            <v xml:space="preserve"> </v>
          </cell>
        </row>
        <row r="484">
          <cell r="A484" t="str">
            <v>0100</v>
          </cell>
          <cell r="B484" t="str">
            <v>01000045</v>
          </cell>
          <cell r="C484" t="str">
            <v>Mary E Stapleton Elem</v>
          </cell>
          <cell r="D484">
            <v>388</v>
          </cell>
          <cell r="E484" t="str">
            <v>K  - 05</v>
          </cell>
          <cell r="F484" t="str">
            <v>Non-Title I School (NT)</v>
          </cell>
          <cell r="G484" t="str">
            <v>Corrective Action - Subgroups</v>
          </cell>
          <cell r="H484" t="str">
            <v>Improvement Year 2 - Subgroups</v>
          </cell>
        </row>
        <row r="485">
          <cell r="A485" t="str">
            <v>0100</v>
          </cell>
          <cell r="B485" t="str">
            <v>01000050</v>
          </cell>
          <cell r="C485" t="str">
            <v>Miriam F McCarthy Sch</v>
          </cell>
          <cell r="D485">
            <v>571</v>
          </cell>
          <cell r="E485" t="str">
            <v>K  - 05</v>
          </cell>
          <cell r="F485" t="str">
            <v>Title I School (SW)</v>
          </cell>
          <cell r="G485" t="str">
            <v>Corrective Action - Subgroups</v>
          </cell>
          <cell r="H485" t="str">
            <v>Restructuring Year 1 - Subgroups</v>
          </cell>
        </row>
        <row r="486">
          <cell r="A486" t="str">
            <v>0100</v>
          </cell>
          <cell r="B486" t="str">
            <v>01000039</v>
          </cell>
          <cell r="C486" t="str">
            <v>Potter Road</v>
          </cell>
          <cell r="D486">
            <v>499</v>
          </cell>
          <cell r="E486" t="str">
            <v>K  - 05</v>
          </cell>
          <cell r="F486" t="str">
            <v>Non-Title I School (NT)</v>
          </cell>
          <cell r="G486" t="str">
            <v>Improvement Year 2 - Subgroups</v>
          </cell>
          <cell r="H486" t="str">
            <v xml:space="preserve"> </v>
          </cell>
        </row>
        <row r="487">
          <cell r="A487" t="str">
            <v>0100</v>
          </cell>
          <cell r="B487" t="str">
            <v>01000310</v>
          </cell>
          <cell r="C487" t="str">
            <v>Walsh Middle</v>
          </cell>
          <cell r="D487">
            <v>723</v>
          </cell>
          <cell r="E487" t="str">
            <v>06 - 08</v>
          </cell>
          <cell r="F487" t="str">
            <v>Non-Title I School (NT)</v>
          </cell>
          <cell r="G487" t="str">
            <v>Restructuring Year 2+ - Subgroups</v>
          </cell>
          <cell r="H487" t="str">
            <v>Restructuring Year 2+ - Subgroups</v>
          </cell>
        </row>
        <row r="488">
          <cell r="A488" t="str">
            <v>0100</v>
          </cell>
          <cell r="B488" t="str">
            <v>01000055</v>
          </cell>
          <cell r="C488" t="str">
            <v>Woodrow Wilson</v>
          </cell>
          <cell r="D488">
            <v>542</v>
          </cell>
          <cell r="E488" t="str">
            <v>K  - 05</v>
          </cell>
          <cell r="F488" t="str">
            <v>Title I School (SW)</v>
          </cell>
          <cell r="G488" t="str">
            <v>Restructuring Year 2+ - Aggregate</v>
          </cell>
          <cell r="H488" t="str">
            <v>Restructuring Year 1 - Subgroups</v>
          </cell>
        </row>
        <row r="489">
          <cell r="A489" t="str">
            <v>0101</v>
          </cell>
          <cell r="B489" t="str">
            <v>01010040</v>
          </cell>
          <cell r="C489" t="str">
            <v>Annie Sullivan Middle School</v>
          </cell>
          <cell r="D489">
            <v>420</v>
          </cell>
          <cell r="E489" t="str">
            <v>06 - 08</v>
          </cell>
          <cell r="F489" t="str">
            <v>Non-Title I School (NT)</v>
          </cell>
          <cell r="G489" t="str">
            <v xml:space="preserve"> </v>
          </cell>
          <cell r="H489" t="str">
            <v>Improvement Year 2 - Subgroups</v>
          </cell>
        </row>
        <row r="490">
          <cell r="A490" t="str">
            <v>0101</v>
          </cell>
          <cell r="B490" t="str">
            <v>01010035</v>
          </cell>
          <cell r="C490" t="str">
            <v>Davis Thayer</v>
          </cell>
          <cell r="D490">
            <v>340</v>
          </cell>
          <cell r="E490" t="str">
            <v>K  - 05</v>
          </cell>
          <cell r="F490" t="str">
            <v>Title I School (TA)</v>
          </cell>
          <cell r="G490" t="str">
            <v xml:space="preserve"> </v>
          </cell>
          <cell r="H490" t="str">
            <v xml:space="preserve"> </v>
          </cell>
        </row>
        <row r="491">
          <cell r="A491" t="str">
            <v>0101</v>
          </cell>
          <cell r="B491" t="str">
            <v>01010003</v>
          </cell>
          <cell r="C491" t="str">
            <v>Franklin ECDC</v>
          </cell>
          <cell r="D491">
            <v>187</v>
          </cell>
          <cell r="E491" t="str">
            <v>PK</v>
          </cell>
          <cell r="F491" t="str">
            <v>Non-Title I School (NT)</v>
          </cell>
          <cell r="G491"/>
          <cell r="H491"/>
        </row>
        <row r="492">
          <cell r="A492" t="str">
            <v>0101</v>
          </cell>
          <cell r="B492" t="str">
            <v>01010505</v>
          </cell>
          <cell r="C492" t="str">
            <v>Franklin High</v>
          </cell>
          <cell r="D492">
            <v>1633</v>
          </cell>
          <cell r="E492" t="str">
            <v>09 - 12</v>
          </cell>
          <cell r="F492" t="str">
            <v>Non-Title I School (NT)</v>
          </cell>
          <cell r="G492" t="str">
            <v xml:space="preserve"> </v>
          </cell>
          <cell r="H492" t="str">
            <v xml:space="preserve"> </v>
          </cell>
        </row>
        <row r="493">
          <cell r="A493" t="str">
            <v>0101</v>
          </cell>
          <cell r="B493" t="str">
            <v>01010012</v>
          </cell>
          <cell r="C493" t="str">
            <v>Helen Keller Elementary</v>
          </cell>
          <cell r="D493">
            <v>595</v>
          </cell>
          <cell r="E493" t="str">
            <v>K  - 05</v>
          </cell>
          <cell r="F493" t="str">
            <v>Non-Title I School (NT)</v>
          </cell>
          <cell r="G493" t="str">
            <v xml:space="preserve"> </v>
          </cell>
          <cell r="H493" t="str">
            <v xml:space="preserve"> </v>
          </cell>
        </row>
        <row r="494">
          <cell r="A494" t="str">
            <v>0101</v>
          </cell>
          <cell r="B494" t="str">
            <v>01010405</v>
          </cell>
          <cell r="C494" t="str">
            <v>Horace Mann</v>
          </cell>
          <cell r="D494">
            <v>518</v>
          </cell>
          <cell r="E494" t="str">
            <v>06 - 08</v>
          </cell>
          <cell r="F494" t="str">
            <v>Non-Title I School (NT)</v>
          </cell>
          <cell r="G494" t="str">
            <v xml:space="preserve"> </v>
          </cell>
          <cell r="H494" t="str">
            <v>Improvement Year 1 - Subgroups</v>
          </cell>
        </row>
        <row r="495">
          <cell r="A495" t="str">
            <v>0101</v>
          </cell>
          <cell r="B495" t="str">
            <v>01010013</v>
          </cell>
          <cell r="C495" t="str">
            <v>J F Kennedy Memorial</v>
          </cell>
          <cell r="D495">
            <v>493</v>
          </cell>
          <cell r="E495" t="str">
            <v>K  - 05</v>
          </cell>
          <cell r="F495" t="str">
            <v>Non-Title I School (NT)</v>
          </cell>
          <cell r="G495" t="str">
            <v xml:space="preserve"> </v>
          </cell>
          <cell r="H495" t="str">
            <v xml:space="preserve"> </v>
          </cell>
        </row>
        <row r="496">
          <cell r="A496" t="str">
            <v>0101</v>
          </cell>
          <cell r="B496" t="str">
            <v>01010010</v>
          </cell>
          <cell r="C496" t="str">
            <v>Jefferson Elementary</v>
          </cell>
          <cell r="D496">
            <v>466</v>
          </cell>
          <cell r="E496" t="str">
            <v>K  - 05</v>
          </cell>
          <cell r="F496" t="str">
            <v>Non-Title I School (NT)</v>
          </cell>
          <cell r="G496" t="str">
            <v xml:space="preserve"> </v>
          </cell>
          <cell r="H496" t="str">
            <v xml:space="preserve"> </v>
          </cell>
        </row>
        <row r="497">
          <cell r="A497" t="str">
            <v>0101</v>
          </cell>
          <cell r="B497" t="str">
            <v>01010030</v>
          </cell>
          <cell r="C497" t="str">
            <v>Oak Street Elementary</v>
          </cell>
          <cell r="D497">
            <v>456</v>
          </cell>
          <cell r="E497" t="str">
            <v>K  - 05</v>
          </cell>
          <cell r="F497" t="str">
            <v>Non-Title I School (NT)</v>
          </cell>
          <cell r="G497" t="str">
            <v xml:space="preserve"> </v>
          </cell>
          <cell r="H497" t="str">
            <v xml:space="preserve"> </v>
          </cell>
        </row>
        <row r="498">
          <cell r="A498" t="str">
            <v>0101</v>
          </cell>
          <cell r="B498" t="str">
            <v>01010032</v>
          </cell>
          <cell r="C498" t="str">
            <v>Parmenter</v>
          </cell>
          <cell r="D498">
            <v>431</v>
          </cell>
          <cell r="E498" t="str">
            <v>K  - 05</v>
          </cell>
          <cell r="F498" t="str">
            <v>Title I School (TA)</v>
          </cell>
          <cell r="G498" t="str">
            <v>Improvement Year 1 - Subgroups</v>
          </cell>
          <cell r="H498" t="str">
            <v xml:space="preserve"> </v>
          </cell>
        </row>
        <row r="499">
          <cell r="A499" t="str">
            <v>0101</v>
          </cell>
          <cell r="B499" t="str">
            <v>01010310</v>
          </cell>
          <cell r="C499" t="str">
            <v>Remington Middle</v>
          </cell>
          <cell r="D499">
            <v>493</v>
          </cell>
          <cell r="E499" t="str">
            <v>06 - 08</v>
          </cell>
          <cell r="F499" t="str">
            <v>Non-Title I School (NT)</v>
          </cell>
          <cell r="G499" t="str">
            <v>Improvement Year 2 - Subgroups</v>
          </cell>
          <cell r="H499" t="str">
            <v xml:space="preserve"> </v>
          </cell>
        </row>
        <row r="500">
          <cell r="A500" t="str">
            <v>0103</v>
          </cell>
          <cell r="B500" t="str">
            <v>01030001</v>
          </cell>
          <cell r="C500" t="str">
            <v>Elm Street School</v>
          </cell>
          <cell r="D500">
            <v>500</v>
          </cell>
          <cell r="E500" t="str">
            <v>03 - 05</v>
          </cell>
          <cell r="F500" t="str">
            <v>Title I School (SW)</v>
          </cell>
          <cell r="G500" t="str">
            <v>Restructuring Year 2+ - Aggregate</v>
          </cell>
          <cell r="H500" t="str">
            <v>Restructuring Year 1 - Aggregate</v>
          </cell>
        </row>
        <row r="501">
          <cell r="A501" t="str">
            <v>0103</v>
          </cell>
          <cell r="B501" t="str">
            <v>01030515</v>
          </cell>
          <cell r="C501" t="str">
            <v>Gardner Academy for Learning and Technology</v>
          </cell>
          <cell r="D501">
            <v>55</v>
          </cell>
          <cell r="E501" t="str">
            <v>09 - 12</v>
          </cell>
          <cell r="F501" t="str">
            <v>Non-Title I School (NT)</v>
          </cell>
          <cell r="G501"/>
          <cell r="H501"/>
        </row>
        <row r="502">
          <cell r="A502" t="str">
            <v>0103</v>
          </cell>
          <cell r="B502" t="str">
            <v>01030505</v>
          </cell>
          <cell r="C502" t="str">
            <v>Gardner High</v>
          </cell>
          <cell r="D502">
            <v>679</v>
          </cell>
          <cell r="E502" t="str">
            <v>09 - 12</v>
          </cell>
          <cell r="F502" t="str">
            <v>Non-Title I School (NT)</v>
          </cell>
          <cell r="G502" t="str">
            <v>Restructuring Year 1 - Subgroups</v>
          </cell>
          <cell r="H502" t="str">
            <v>Restructuring Year 1 - Aggregate</v>
          </cell>
        </row>
        <row r="503">
          <cell r="A503" t="str">
            <v>0103</v>
          </cell>
          <cell r="B503" t="str">
            <v>01030405</v>
          </cell>
          <cell r="C503" t="str">
            <v>Gardner Middle School</v>
          </cell>
          <cell r="D503">
            <v>605</v>
          </cell>
          <cell r="E503" t="str">
            <v>06 - 08</v>
          </cell>
          <cell r="F503" t="str">
            <v>Title I School (SW)</v>
          </cell>
          <cell r="G503" t="str">
            <v>Restructuring Year 2+ - Subgroups</v>
          </cell>
          <cell r="H503" t="str">
            <v>Restructuring Year 2+ - Aggregate</v>
          </cell>
        </row>
        <row r="504">
          <cell r="A504" t="str">
            <v>0103</v>
          </cell>
          <cell r="B504" t="str">
            <v>01030015</v>
          </cell>
          <cell r="C504" t="str">
            <v>Helen Mae Sauter Elem</v>
          </cell>
          <cell r="D504">
            <v>233</v>
          </cell>
          <cell r="E504" t="str">
            <v>01 - 03</v>
          </cell>
          <cell r="F504" t="str">
            <v>Title I School (SW)</v>
          </cell>
          <cell r="G504" t="str">
            <v xml:space="preserve"> </v>
          </cell>
          <cell r="H504" t="str">
            <v xml:space="preserve"> </v>
          </cell>
        </row>
        <row r="505">
          <cell r="A505" t="str">
            <v>0103</v>
          </cell>
          <cell r="B505" t="str">
            <v>01030020</v>
          </cell>
          <cell r="C505" t="str">
            <v>Waterford Street</v>
          </cell>
          <cell r="D505">
            <v>491</v>
          </cell>
          <cell r="E505" t="str">
            <v>PK - 02</v>
          </cell>
          <cell r="F505" t="str">
            <v>Title I School (SW)</v>
          </cell>
          <cell r="G505" t="str">
            <v xml:space="preserve"> </v>
          </cell>
          <cell r="H505" t="str">
            <v xml:space="preserve"> </v>
          </cell>
        </row>
        <row r="506">
          <cell r="A506" t="str">
            <v>0105</v>
          </cell>
          <cell r="B506" t="str">
            <v>01050505</v>
          </cell>
          <cell r="C506" t="str">
            <v>Georgetown Middle/High</v>
          </cell>
          <cell r="D506">
            <v>818</v>
          </cell>
          <cell r="E506" t="str">
            <v>06 - 12</v>
          </cell>
          <cell r="F506" t="str">
            <v>Title I School (TA)</v>
          </cell>
          <cell r="G506" t="str">
            <v>Improvement Year 1 - Subgroups</v>
          </cell>
          <cell r="H506" t="str">
            <v>Improvement Year 1 - Subgroups</v>
          </cell>
        </row>
        <row r="507">
          <cell r="A507" t="str">
            <v>0105</v>
          </cell>
          <cell r="B507" t="str">
            <v>01050010</v>
          </cell>
          <cell r="C507" t="str">
            <v>Penn Brook</v>
          </cell>
          <cell r="D507">
            <v>517</v>
          </cell>
          <cell r="E507" t="str">
            <v>02 - 05</v>
          </cell>
          <cell r="F507" t="str">
            <v>Non-Title I School (NT)</v>
          </cell>
          <cell r="G507" t="str">
            <v>Improvement Year 2 - Subgroups</v>
          </cell>
          <cell r="H507" t="str">
            <v>Improvement Year 1 - Subgroups</v>
          </cell>
        </row>
        <row r="508">
          <cell r="A508" t="str">
            <v>0105</v>
          </cell>
          <cell r="B508" t="str">
            <v>01050005</v>
          </cell>
          <cell r="C508" t="str">
            <v>Perley Elementary</v>
          </cell>
          <cell r="D508">
            <v>317</v>
          </cell>
          <cell r="E508" t="str">
            <v>PK - 01</v>
          </cell>
          <cell r="F508" t="str">
            <v>Non-Title I School (NT)</v>
          </cell>
          <cell r="G508" t="str">
            <v xml:space="preserve"> </v>
          </cell>
          <cell r="H508" t="str">
            <v xml:space="preserve"> </v>
          </cell>
        </row>
        <row r="509">
          <cell r="A509" t="str">
            <v>0107</v>
          </cell>
          <cell r="B509" t="str">
            <v>01070010</v>
          </cell>
          <cell r="C509" t="str">
            <v>Beeman Memorial</v>
          </cell>
          <cell r="D509">
            <v>286</v>
          </cell>
          <cell r="E509" t="str">
            <v>K  - 05</v>
          </cell>
          <cell r="F509" t="str">
            <v>Title I School (TA)</v>
          </cell>
          <cell r="G509" t="str">
            <v>Improvement Year 2 - Subgroups</v>
          </cell>
          <cell r="H509" t="str">
            <v>Improvement Year 2 - Aggregate</v>
          </cell>
        </row>
        <row r="510">
          <cell r="A510" t="str">
            <v>0107</v>
          </cell>
          <cell r="B510" t="str">
            <v>01070020</v>
          </cell>
          <cell r="C510" t="str">
            <v>East Gloucester Elem</v>
          </cell>
          <cell r="D510">
            <v>262</v>
          </cell>
          <cell r="E510" t="str">
            <v>K  - 05</v>
          </cell>
          <cell r="F510" t="str">
            <v>Title I School (TA)</v>
          </cell>
          <cell r="G510" t="str">
            <v>Improvement Year 1 - Subgroups</v>
          </cell>
          <cell r="H510" t="str">
            <v xml:space="preserve"> </v>
          </cell>
        </row>
        <row r="511">
          <cell r="A511" t="str">
            <v>0107</v>
          </cell>
          <cell r="B511" t="str">
            <v>01070505</v>
          </cell>
          <cell r="C511" t="str">
            <v>Gloucester High</v>
          </cell>
          <cell r="D511">
            <v>1052</v>
          </cell>
          <cell r="E511" t="str">
            <v>09 - 12</v>
          </cell>
          <cell r="F511" t="str">
            <v>Non-Title I School (NT)</v>
          </cell>
          <cell r="G511" t="str">
            <v xml:space="preserve"> </v>
          </cell>
          <cell r="H511" t="str">
            <v>Improvement Year 2 - Subgroups</v>
          </cell>
        </row>
        <row r="512">
          <cell r="A512" t="str">
            <v>0107</v>
          </cell>
          <cell r="B512" t="str">
            <v>01070025</v>
          </cell>
          <cell r="C512" t="str">
            <v>Milton L Fuller Elem</v>
          </cell>
          <cell r="D512">
            <v>65</v>
          </cell>
          <cell r="E512" t="str">
            <v>PK</v>
          </cell>
          <cell r="F512" t="str">
            <v>Non-Title I School (NT)</v>
          </cell>
          <cell r="G512"/>
          <cell r="H512"/>
        </row>
        <row r="513">
          <cell r="A513" t="str">
            <v>0107</v>
          </cell>
          <cell r="B513" t="str">
            <v>01070042</v>
          </cell>
          <cell r="C513" t="str">
            <v>Plum Cove School</v>
          </cell>
          <cell r="D513">
            <v>221</v>
          </cell>
          <cell r="E513" t="str">
            <v>K  - 05</v>
          </cell>
          <cell r="F513" t="str">
            <v>Non-Title I School (NT)</v>
          </cell>
          <cell r="G513" t="str">
            <v>Improvement Year 1 - Aggregate</v>
          </cell>
          <cell r="H513" t="str">
            <v xml:space="preserve"> </v>
          </cell>
        </row>
        <row r="514">
          <cell r="A514" t="str">
            <v>0107</v>
          </cell>
          <cell r="B514" t="str">
            <v>01070305</v>
          </cell>
          <cell r="C514" t="str">
            <v>Ralph B O'Maley Middle</v>
          </cell>
          <cell r="D514">
            <v>695</v>
          </cell>
          <cell r="E514" t="str">
            <v>06 - 08</v>
          </cell>
          <cell r="F514" t="str">
            <v>Non-Title I School (NT)</v>
          </cell>
          <cell r="G514" t="str">
            <v>Restructuring Year 1 - Subgroups</v>
          </cell>
          <cell r="H514" t="str">
            <v>Restructuring Year 2+ - Subgroups</v>
          </cell>
        </row>
        <row r="515">
          <cell r="A515" t="str">
            <v>0107</v>
          </cell>
          <cell r="B515" t="str">
            <v>01070045</v>
          </cell>
          <cell r="C515" t="str">
            <v>Veterans Memorial</v>
          </cell>
          <cell r="D515">
            <v>238</v>
          </cell>
          <cell r="E515" t="str">
            <v>K  - 05</v>
          </cell>
          <cell r="F515" t="str">
            <v>Title I School (TA)</v>
          </cell>
          <cell r="G515" t="str">
            <v>Restructuring Year 2+ - Aggregate</v>
          </cell>
          <cell r="H515" t="str">
            <v>Corrective Action - Subgroups</v>
          </cell>
        </row>
        <row r="516">
          <cell r="A516" t="str">
            <v>0107</v>
          </cell>
          <cell r="B516" t="str">
            <v>01070050</v>
          </cell>
          <cell r="C516" t="str">
            <v>West Parish</v>
          </cell>
          <cell r="D516">
            <v>384</v>
          </cell>
          <cell r="E516" t="str">
            <v>K  - 05</v>
          </cell>
          <cell r="F516" t="str">
            <v>Non-Title I School (NT)</v>
          </cell>
          <cell r="G516" t="str">
            <v>Improvement Year 2 - Subgroups</v>
          </cell>
          <cell r="H516" t="str">
            <v>Corrective Action - Subgroups</v>
          </cell>
        </row>
        <row r="517">
          <cell r="A517" t="str">
            <v>0109</v>
          </cell>
          <cell r="B517" t="str">
            <v>01090005</v>
          </cell>
          <cell r="C517" t="str">
            <v>Cuttyhunk Elem</v>
          </cell>
          <cell r="D517">
            <v>4</v>
          </cell>
          <cell r="E517" t="str">
            <v>K  - 02</v>
          </cell>
          <cell r="F517" t="str">
            <v>Non-Title I School (NT)</v>
          </cell>
          <cell r="G517"/>
          <cell r="H517"/>
        </row>
        <row r="518">
          <cell r="A518" t="str">
            <v>0110</v>
          </cell>
          <cell r="B518" t="str">
            <v>01100200</v>
          </cell>
          <cell r="C518" t="str">
            <v>Grafton Elementary</v>
          </cell>
          <cell r="D518">
            <v>766</v>
          </cell>
          <cell r="E518" t="str">
            <v>PK - 05</v>
          </cell>
          <cell r="F518" t="str">
            <v>Title I School (TA)</v>
          </cell>
          <cell r="G518" t="str">
            <v>Restructuring Year 1 - Subgroups</v>
          </cell>
          <cell r="H518" t="str">
            <v>Restructuring Year 1 - Subgroups</v>
          </cell>
        </row>
        <row r="519">
          <cell r="A519" t="str">
            <v>0110</v>
          </cell>
          <cell r="B519" t="str">
            <v>01100505</v>
          </cell>
          <cell r="C519" t="str">
            <v>Grafton Memorial Senior</v>
          </cell>
          <cell r="D519">
            <v>670</v>
          </cell>
          <cell r="E519" t="str">
            <v>09 - 12</v>
          </cell>
          <cell r="F519" t="str">
            <v>Non-Title I School (NT)</v>
          </cell>
          <cell r="G519" t="str">
            <v xml:space="preserve"> </v>
          </cell>
          <cell r="H519" t="str">
            <v xml:space="preserve"> </v>
          </cell>
        </row>
        <row r="520">
          <cell r="A520" t="str">
            <v>0110</v>
          </cell>
          <cell r="B520" t="str">
            <v>01100305</v>
          </cell>
          <cell r="C520" t="str">
            <v>Grafton Middle</v>
          </cell>
          <cell r="D520">
            <v>662</v>
          </cell>
          <cell r="E520" t="str">
            <v>06 - 08</v>
          </cell>
          <cell r="F520" t="str">
            <v>Non-Title I School (NT)</v>
          </cell>
          <cell r="G520" t="str">
            <v>Corrective Action - Subgroups</v>
          </cell>
          <cell r="H520" t="str">
            <v>Corrective Action - Subgroups</v>
          </cell>
        </row>
        <row r="521">
          <cell r="A521" t="str">
            <v>0110</v>
          </cell>
          <cell r="B521" t="str">
            <v>01100025</v>
          </cell>
          <cell r="C521" t="str">
            <v>North Grafton Elementary</v>
          </cell>
          <cell r="D521">
            <v>354</v>
          </cell>
          <cell r="E521" t="str">
            <v>PK - 02</v>
          </cell>
          <cell r="F521" t="str">
            <v>Non-Title I School (NT)</v>
          </cell>
          <cell r="G521" t="str">
            <v xml:space="preserve"> </v>
          </cell>
          <cell r="H521" t="str">
            <v xml:space="preserve"> </v>
          </cell>
        </row>
        <row r="522">
          <cell r="A522" t="str">
            <v>0110</v>
          </cell>
          <cell r="B522" t="str">
            <v>01100005</v>
          </cell>
          <cell r="C522" t="str">
            <v>South Grafton Elementary</v>
          </cell>
          <cell r="D522">
            <v>420</v>
          </cell>
          <cell r="E522" t="str">
            <v>PK - 02</v>
          </cell>
          <cell r="F522" t="str">
            <v>Non-Title I School (NT)</v>
          </cell>
          <cell r="G522" t="str">
            <v xml:space="preserve"> </v>
          </cell>
          <cell r="H522" t="str">
            <v xml:space="preserve"> </v>
          </cell>
        </row>
        <row r="523">
          <cell r="A523" t="str">
            <v>0111</v>
          </cell>
          <cell r="B523" t="str">
            <v>01110004</v>
          </cell>
          <cell r="C523" t="str">
            <v>East Meadow</v>
          </cell>
          <cell r="D523">
            <v>269</v>
          </cell>
          <cell r="E523" t="str">
            <v>04 - 06</v>
          </cell>
          <cell r="F523" t="str">
            <v>Non-Title I School (NT)</v>
          </cell>
          <cell r="G523" t="str">
            <v>Restructuring Year 1 - Subgroups</v>
          </cell>
          <cell r="H523" t="str">
            <v>Improvement Year 2 - Subgroups</v>
          </cell>
        </row>
        <row r="524">
          <cell r="A524" t="str">
            <v>0111</v>
          </cell>
          <cell r="B524" t="str">
            <v>01110505</v>
          </cell>
          <cell r="C524" t="str">
            <v>Granby Jr Sr High Sch</v>
          </cell>
          <cell r="D524">
            <v>567</v>
          </cell>
          <cell r="E524" t="str">
            <v>07 - 12</v>
          </cell>
          <cell r="F524" t="str">
            <v>Non-Title I School (NT)</v>
          </cell>
          <cell r="G524" t="str">
            <v xml:space="preserve"> </v>
          </cell>
          <cell r="H524" t="str">
            <v>Improvement Year 1 - Aggregate</v>
          </cell>
        </row>
        <row r="525">
          <cell r="A525" t="str">
            <v>0111</v>
          </cell>
          <cell r="B525" t="str">
            <v>01110010</v>
          </cell>
          <cell r="C525" t="str">
            <v>West St</v>
          </cell>
          <cell r="D525">
            <v>295</v>
          </cell>
          <cell r="E525" t="str">
            <v>PK - 03</v>
          </cell>
          <cell r="F525" t="str">
            <v>Title I School (TA)</v>
          </cell>
          <cell r="G525" t="str">
            <v xml:space="preserve"> </v>
          </cell>
          <cell r="H525" t="str">
            <v xml:space="preserve"> </v>
          </cell>
        </row>
        <row r="526">
          <cell r="A526" t="str">
            <v>0112</v>
          </cell>
          <cell r="B526" t="str">
            <v>01120005</v>
          </cell>
          <cell r="C526" t="str">
            <v>Granville Village</v>
          </cell>
          <cell r="D526">
            <v>149</v>
          </cell>
          <cell r="E526" t="str">
            <v>K  - 08</v>
          </cell>
          <cell r="F526" t="str">
            <v>Title I School (TA)</v>
          </cell>
          <cell r="G526" t="str">
            <v xml:space="preserve"> </v>
          </cell>
          <cell r="H526" t="str">
            <v xml:space="preserve"> </v>
          </cell>
        </row>
        <row r="527">
          <cell r="A527" t="str">
            <v>0114</v>
          </cell>
          <cell r="B527" t="str">
            <v>01140010</v>
          </cell>
          <cell r="C527" t="str">
            <v>Federal</v>
          </cell>
          <cell r="D527">
            <v>205</v>
          </cell>
          <cell r="E527" t="str">
            <v>K  - 04</v>
          </cell>
          <cell r="F527" t="str">
            <v>Title I School (SW)</v>
          </cell>
          <cell r="G527" t="str">
            <v>Corrective Action - Aggregate</v>
          </cell>
          <cell r="H527" t="str">
            <v xml:space="preserve"> </v>
          </cell>
        </row>
        <row r="528">
          <cell r="A528" t="str">
            <v>0114</v>
          </cell>
          <cell r="B528" t="str">
            <v>01140025</v>
          </cell>
          <cell r="C528" t="str">
            <v>Four Corners</v>
          </cell>
          <cell r="D528">
            <v>162</v>
          </cell>
          <cell r="E528" t="str">
            <v>K  - 04</v>
          </cell>
          <cell r="F528" t="str">
            <v>Title I School (SW)</v>
          </cell>
          <cell r="G528" t="str">
            <v>Improvement Year 1 - Aggregate</v>
          </cell>
          <cell r="H528" t="str">
            <v xml:space="preserve"> </v>
          </cell>
        </row>
        <row r="529">
          <cell r="A529" t="str">
            <v>0114</v>
          </cell>
          <cell r="B529" t="str">
            <v>01140505</v>
          </cell>
          <cell r="C529" t="str">
            <v>Greenfield High</v>
          </cell>
          <cell r="D529">
            <v>483</v>
          </cell>
          <cell r="E529" t="str">
            <v>08 - 12</v>
          </cell>
          <cell r="F529" t="str">
            <v>Non-Title I School (NT)</v>
          </cell>
          <cell r="G529" t="str">
            <v xml:space="preserve"> </v>
          </cell>
          <cell r="H529" t="str">
            <v>Improvement Year 1 - Aggregate</v>
          </cell>
        </row>
        <row r="530">
          <cell r="A530" t="str">
            <v>0114</v>
          </cell>
          <cell r="B530" t="str">
            <v>01140305</v>
          </cell>
          <cell r="C530" t="str">
            <v>Greenfield Middle</v>
          </cell>
          <cell r="D530">
            <v>441</v>
          </cell>
          <cell r="E530" t="str">
            <v>04 - 07</v>
          </cell>
          <cell r="F530" t="str">
            <v>Title I School (SW)</v>
          </cell>
          <cell r="G530" t="str">
            <v>Restructuring Year 2+ - Subgroups</v>
          </cell>
          <cell r="H530" t="str">
            <v>Restructuring Year 2+ - Aggregate</v>
          </cell>
        </row>
        <row r="531">
          <cell r="A531" t="str">
            <v>0114</v>
          </cell>
          <cell r="B531" t="str">
            <v>01140900</v>
          </cell>
          <cell r="C531" t="str">
            <v>MAVA @ Greenfield</v>
          </cell>
          <cell r="D531">
            <v>217</v>
          </cell>
          <cell r="E531" t="str">
            <v>K  - 12</v>
          </cell>
          <cell r="F531" t="str">
            <v>Non-Title I School (NT)</v>
          </cell>
          <cell r="G531" t="str">
            <v xml:space="preserve"> </v>
          </cell>
          <cell r="H531" t="str">
            <v xml:space="preserve"> </v>
          </cell>
        </row>
        <row r="532">
          <cell r="A532" t="str">
            <v>0114</v>
          </cell>
          <cell r="B532" t="str">
            <v>01140035</v>
          </cell>
          <cell r="C532" t="str">
            <v>Newton School</v>
          </cell>
          <cell r="D532">
            <v>197</v>
          </cell>
          <cell r="E532" t="str">
            <v>K  - 03</v>
          </cell>
          <cell r="F532" t="str">
            <v>Title I School (SW)</v>
          </cell>
          <cell r="G532" t="str">
            <v xml:space="preserve"> </v>
          </cell>
          <cell r="H532" t="str">
            <v xml:space="preserve"> </v>
          </cell>
        </row>
        <row r="533">
          <cell r="A533" t="str">
            <v>0114</v>
          </cell>
          <cell r="B533" t="str">
            <v>01140005</v>
          </cell>
          <cell r="C533" t="str">
            <v>The Academy of Early Learning at North Parish</v>
          </cell>
          <cell r="D533">
            <v>85</v>
          </cell>
          <cell r="E533" t="str">
            <v>PK</v>
          </cell>
          <cell r="F533" t="str">
            <v>Non-Title I School (NT)</v>
          </cell>
          <cell r="G533"/>
          <cell r="H533"/>
        </row>
        <row r="534">
          <cell r="A534" t="str">
            <v>0117</v>
          </cell>
          <cell r="B534" t="str">
            <v>01170015</v>
          </cell>
          <cell r="C534" t="str">
            <v>Hadley Elem</v>
          </cell>
          <cell r="D534">
            <v>397</v>
          </cell>
          <cell r="E534" t="str">
            <v>PK - 06</v>
          </cell>
          <cell r="F534" t="str">
            <v>Title I School (TA)</v>
          </cell>
          <cell r="G534" t="str">
            <v>Improvement Year 1 - Aggregate</v>
          </cell>
          <cell r="H534" t="str">
            <v xml:space="preserve"> </v>
          </cell>
        </row>
        <row r="535">
          <cell r="A535" t="str">
            <v>0117</v>
          </cell>
          <cell r="B535" t="str">
            <v>01170505</v>
          </cell>
          <cell r="C535" t="str">
            <v>Hopkins Academy</v>
          </cell>
          <cell r="D535">
            <v>313</v>
          </cell>
          <cell r="E535" t="str">
            <v>07 - 12</v>
          </cell>
          <cell r="F535" t="str">
            <v>Non-Title I School (NT)</v>
          </cell>
          <cell r="G535" t="str">
            <v xml:space="preserve"> </v>
          </cell>
          <cell r="H535" t="str">
            <v>Improvement Year 1 - Aggregate</v>
          </cell>
        </row>
        <row r="536">
          <cell r="A536" t="str">
            <v>0118</v>
          </cell>
          <cell r="B536" t="str">
            <v>01180005</v>
          </cell>
          <cell r="C536" t="str">
            <v>Halifax Elementary</v>
          </cell>
          <cell r="D536">
            <v>628</v>
          </cell>
          <cell r="E536" t="str">
            <v>K  - 06</v>
          </cell>
          <cell r="F536" t="str">
            <v>Title I School (TA)</v>
          </cell>
          <cell r="G536" t="str">
            <v>Corrective Action - Subgroups</v>
          </cell>
          <cell r="H536" t="str">
            <v xml:space="preserve"> </v>
          </cell>
        </row>
        <row r="537">
          <cell r="A537" t="str">
            <v>0121</v>
          </cell>
          <cell r="B537" t="str">
            <v>01210005</v>
          </cell>
          <cell r="C537" t="str">
            <v>Hancock Elementary</v>
          </cell>
          <cell r="D537">
            <v>48</v>
          </cell>
          <cell r="E537" t="str">
            <v>PK - 06</v>
          </cell>
          <cell r="F537" t="str">
            <v>Non-Title I School (NT)</v>
          </cell>
          <cell r="G537" t="str">
            <v xml:space="preserve"> </v>
          </cell>
          <cell r="H537" t="str">
            <v xml:space="preserve"> </v>
          </cell>
        </row>
        <row r="538">
          <cell r="A538" t="str">
            <v>0122</v>
          </cell>
          <cell r="B538" t="str">
            <v>01220004</v>
          </cell>
          <cell r="C538" t="str">
            <v>Cedar Elementary</v>
          </cell>
          <cell r="D538">
            <v>480</v>
          </cell>
          <cell r="E538" t="str">
            <v>PK - 04</v>
          </cell>
          <cell r="F538" t="str">
            <v>Non-Title I School (NT)</v>
          </cell>
          <cell r="G538" t="str">
            <v>Improvement Year 1 - Subgroups</v>
          </cell>
          <cell r="H538" t="str">
            <v>Improvement Year 1 - Subgroups</v>
          </cell>
        </row>
        <row r="539">
          <cell r="A539" t="str">
            <v>0122</v>
          </cell>
          <cell r="B539" t="str">
            <v>01220005</v>
          </cell>
          <cell r="C539" t="str">
            <v>Center Elementary</v>
          </cell>
          <cell r="D539">
            <v>354</v>
          </cell>
          <cell r="E539" t="str">
            <v>PK - 02</v>
          </cell>
          <cell r="F539" t="str">
            <v>Non-Title I School (NT)</v>
          </cell>
          <cell r="G539" t="str">
            <v xml:space="preserve"> </v>
          </cell>
          <cell r="H539" t="str">
            <v xml:space="preserve"> </v>
          </cell>
        </row>
        <row r="540">
          <cell r="A540" t="str">
            <v>0122</v>
          </cell>
          <cell r="B540" t="str">
            <v>01220505</v>
          </cell>
          <cell r="C540" t="str">
            <v>Hanover High</v>
          </cell>
          <cell r="D540">
            <v>699</v>
          </cell>
          <cell r="E540" t="str">
            <v>09 - 12</v>
          </cell>
          <cell r="F540" t="str">
            <v>Non-Title I School (NT)</v>
          </cell>
          <cell r="G540" t="str">
            <v xml:space="preserve"> </v>
          </cell>
          <cell r="H540" t="str">
            <v xml:space="preserve"> </v>
          </cell>
        </row>
        <row r="541">
          <cell r="A541" t="str">
            <v>0122</v>
          </cell>
          <cell r="B541" t="str">
            <v>01220305</v>
          </cell>
          <cell r="C541" t="str">
            <v>Hanover Middle</v>
          </cell>
          <cell r="D541">
            <v>913</v>
          </cell>
          <cell r="E541" t="str">
            <v>05 - 08</v>
          </cell>
          <cell r="F541" t="str">
            <v>Title I School (TA)</v>
          </cell>
          <cell r="G541" t="str">
            <v>Improvement Year 1 - Subgroups</v>
          </cell>
          <cell r="H541" t="str">
            <v>Restructuring Year 2+ - Subgroups</v>
          </cell>
        </row>
        <row r="542">
          <cell r="A542" t="str">
            <v>0122</v>
          </cell>
          <cell r="B542" t="str">
            <v>01220015</v>
          </cell>
          <cell r="C542" t="str">
            <v>Sylvester</v>
          </cell>
          <cell r="D542">
            <v>239</v>
          </cell>
          <cell r="E542" t="str">
            <v>03 - 04</v>
          </cell>
          <cell r="F542" t="str">
            <v>Non-Title I School (NT)</v>
          </cell>
          <cell r="G542" t="str">
            <v>Improvement Year 2 - Subgroups</v>
          </cell>
          <cell r="H542" t="str">
            <v xml:space="preserve"> </v>
          </cell>
        </row>
        <row r="543">
          <cell r="A543" t="str">
            <v>0125</v>
          </cell>
          <cell r="B543" t="str">
            <v>01250505</v>
          </cell>
          <cell r="C543" t="str">
            <v>Bromfield</v>
          </cell>
          <cell r="D543">
            <v>749</v>
          </cell>
          <cell r="E543" t="str">
            <v>06 - 12</v>
          </cell>
          <cell r="F543" t="str">
            <v>Non-Title I School (NT)</v>
          </cell>
          <cell r="G543" t="str">
            <v xml:space="preserve"> </v>
          </cell>
          <cell r="H543" t="str">
            <v xml:space="preserve"> </v>
          </cell>
        </row>
        <row r="544">
          <cell r="A544" t="str">
            <v>0125</v>
          </cell>
          <cell r="B544" t="str">
            <v>01250005</v>
          </cell>
          <cell r="C544" t="str">
            <v>Hildreth Elementary School</v>
          </cell>
          <cell r="D544">
            <v>518</v>
          </cell>
          <cell r="E544" t="str">
            <v>PK - 05</v>
          </cell>
          <cell r="F544" t="str">
            <v>Non-Title I School (NT)</v>
          </cell>
          <cell r="G544" t="str">
            <v xml:space="preserve"> </v>
          </cell>
          <cell r="H544" t="str">
            <v xml:space="preserve"> </v>
          </cell>
        </row>
        <row r="545">
          <cell r="A545" t="str">
            <v>0126</v>
          </cell>
          <cell r="B545" t="str">
            <v>01260005</v>
          </cell>
          <cell r="C545" t="str">
            <v>Harwich Elementary</v>
          </cell>
          <cell r="D545">
            <v>579</v>
          </cell>
          <cell r="E545" t="str">
            <v>PK - 04</v>
          </cell>
          <cell r="F545" t="str">
            <v>Title I School (TA)</v>
          </cell>
          <cell r="G545" t="str">
            <v>Improvement Year 2 - Aggregate</v>
          </cell>
          <cell r="H545" t="str">
            <v>Improvement Year 1 - Aggregate</v>
          </cell>
        </row>
        <row r="546">
          <cell r="A546" t="str">
            <v>0126</v>
          </cell>
          <cell r="B546" t="str">
            <v>01260505</v>
          </cell>
          <cell r="C546" t="str">
            <v>Harwich High</v>
          </cell>
          <cell r="D546">
            <v>350</v>
          </cell>
          <cell r="E546" t="str">
            <v>09 - 12</v>
          </cell>
          <cell r="F546" t="str">
            <v>Non-Title I School (NT)</v>
          </cell>
          <cell r="G546" t="str">
            <v xml:space="preserve"> </v>
          </cell>
          <cell r="H546" t="str">
            <v xml:space="preserve"> </v>
          </cell>
        </row>
        <row r="547">
          <cell r="A547" t="str">
            <v>0126</v>
          </cell>
          <cell r="B547" t="str">
            <v>01260305</v>
          </cell>
          <cell r="C547" t="str">
            <v>Harwich Middle</v>
          </cell>
          <cell r="D547">
            <v>404</v>
          </cell>
          <cell r="E547" t="str">
            <v>05 - 08</v>
          </cell>
          <cell r="F547" t="str">
            <v>Non-Title I School (NT)</v>
          </cell>
          <cell r="G547" t="str">
            <v>Improvement Year 1 - Subgroups</v>
          </cell>
          <cell r="H547" t="str">
            <v>Corrective Action - Subgroups</v>
          </cell>
        </row>
        <row r="548">
          <cell r="A548" t="str">
            <v>0127</v>
          </cell>
          <cell r="B548" t="str">
            <v>01270005</v>
          </cell>
          <cell r="C548" t="str">
            <v>Hatfield Elementary</v>
          </cell>
          <cell r="D548">
            <v>262</v>
          </cell>
          <cell r="E548" t="str">
            <v>PK - 06</v>
          </cell>
          <cell r="F548" t="str">
            <v>Title I School (TA)</v>
          </cell>
          <cell r="G548" t="str">
            <v xml:space="preserve"> </v>
          </cell>
          <cell r="H548" t="str">
            <v xml:space="preserve"> </v>
          </cell>
        </row>
        <row r="549">
          <cell r="A549" t="str">
            <v>0127</v>
          </cell>
          <cell r="B549" t="str">
            <v>01270505</v>
          </cell>
          <cell r="C549" t="str">
            <v>Smith Academy</v>
          </cell>
          <cell r="D549">
            <v>207</v>
          </cell>
          <cell r="E549" t="str">
            <v>07 - 12</v>
          </cell>
          <cell r="F549" t="str">
            <v>Non-Title I School (NT)</v>
          </cell>
          <cell r="G549" t="str">
            <v xml:space="preserve"> </v>
          </cell>
          <cell r="H549" t="str">
            <v xml:space="preserve"> </v>
          </cell>
        </row>
        <row r="550">
          <cell r="A550" t="str">
            <v>0128</v>
          </cell>
          <cell r="B550" t="str">
            <v>01280008</v>
          </cell>
          <cell r="C550" t="str">
            <v>Bradford Elementary</v>
          </cell>
          <cell r="D550">
            <v>623</v>
          </cell>
          <cell r="E550" t="str">
            <v>K  - 05</v>
          </cell>
          <cell r="F550" t="str">
            <v>Non-Title I School (NT)</v>
          </cell>
          <cell r="G550" t="str">
            <v>Restructuring Year 1 - Subgroups</v>
          </cell>
          <cell r="H550" t="str">
            <v>Improvement Year 2 - Subgroups</v>
          </cell>
        </row>
        <row r="551">
          <cell r="A551" t="str">
            <v>0128</v>
          </cell>
          <cell r="B551" t="str">
            <v>01280035</v>
          </cell>
          <cell r="C551" t="str">
            <v>Caleb Dustin Hunking</v>
          </cell>
          <cell r="D551">
            <v>455</v>
          </cell>
          <cell r="E551" t="str">
            <v>06 - 08</v>
          </cell>
          <cell r="F551" t="str">
            <v>Non-Title I School (NT)</v>
          </cell>
          <cell r="G551" t="str">
            <v>Improvement Year 2 - Subgroups</v>
          </cell>
          <cell r="H551" t="str">
            <v>Restructuring Year 2+ - Subgroups</v>
          </cell>
        </row>
        <row r="552">
          <cell r="A552" t="str">
            <v>0128</v>
          </cell>
          <cell r="B552" t="str">
            <v>01280100</v>
          </cell>
          <cell r="C552" t="str">
            <v>Consentino</v>
          </cell>
          <cell r="D552">
            <v>695</v>
          </cell>
          <cell r="E552" t="str">
            <v>05 - 08</v>
          </cell>
          <cell r="F552" t="str">
            <v>Title I School (SW)</v>
          </cell>
          <cell r="G552" t="str">
            <v>Restructuring Year 2+ - Aggregate</v>
          </cell>
          <cell r="H552" t="str">
            <v>Restructuring Year 2+ - Aggregate</v>
          </cell>
        </row>
        <row r="553">
          <cell r="A553" t="str">
            <v>0128</v>
          </cell>
          <cell r="B553" t="str">
            <v>01280020</v>
          </cell>
          <cell r="C553" t="str">
            <v>Crowell</v>
          </cell>
          <cell r="D553">
            <v>62</v>
          </cell>
          <cell r="E553" t="str">
            <v>K  - 02</v>
          </cell>
          <cell r="F553" t="str">
            <v>Non-Title I School (NT)</v>
          </cell>
          <cell r="G553" t="str">
            <v xml:space="preserve"> </v>
          </cell>
          <cell r="H553" t="str">
            <v xml:space="preserve"> </v>
          </cell>
        </row>
        <row r="554">
          <cell r="A554" t="str">
            <v>0128</v>
          </cell>
          <cell r="B554" t="str">
            <v>01280050</v>
          </cell>
          <cell r="C554" t="str">
            <v>Dr Paul Nettle</v>
          </cell>
          <cell r="D554">
            <v>495</v>
          </cell>
          <cell r="E554" t="str">
            <v>05 - 08</v>
          </cell>
          <cell r="F554" t="str">
            <v>Title I School (SW)</v>
          </cell>
          <cell r="G554" t="str">
            <v>Restructuring Year 2+ - Aggregate</v>
          </cell>
          <cell r="H554" t="str">
            <v>Restructuring Year 2+ - Aggregate</v>
          </cell>
        </row>
        <row r="555">
          <cell r="A555" t="str">
            <v>0128</v>
          </cell>
          <cell r="B555" t="str">
            <v>01280026</v>
          </cell>
          <cell r="C555" t="str">
            <v>Golden Hill</v>
          </cell>
          <cell r="D555">
            <v>466</v>
          </cell>
          <cell r="E555" t="str">
            <v>K  - 04</v>
          </cell>
          <cell r="F555" t="str">
            <v>Title I School (SW)</v>
          </cell>
          <cell r="G555" t="str">
            <v>Restructuring Year 2+ - Subgroups</v>
          </cell>
          <cell r="H555" t="str">
            <v>Restructuring Year 2+ - Subgroups</v>
          </cell>
        </row>
        <row r="556">
          <cell r="A556" t="str">
            <v>0128</v>
          </cell>
          <cell r="B556" t="str">
            <v>01280027</v>
          </cell>
          <cell r="C556" t="str">
            <v>Greenleaf</v>
          </cell>
          <cell r="D556">
            <v>245</v>
          </cell>
          <cell r="E556" t="str">
            <v>K  - 02</v>
          </cell>
          <cell r="F556" t="str">
            <v>Non-Title I School (NT)</v>
          </cell>
          <cell r="G556" t="str">
            <v xml:space="preserve"> </v>
          </cell>
          <cell r="H556" t="str">
            <v xml:space="preserve"> </v>
          </cell>
        </row>
        <row r="557">
          <cell r="A557" t="str">
            <v>0128</v>
          </cell>
          <cell r="B557" t="str">
            <v>01280033</v>
          </cell>
          <cell r="C557" t="str">
            <v>Haverhill Alternative School</v>
          </cell>
          <cell r="D557">
            <v>48</v>
          </cell>
          <cell r="E557" t="str">
            <v>06 - 12</v>
          </cell>
          <cell r="F557" t="str">
            <v>Non-Title I School (NT)</v>
          </cell>
          <cell r="G557"/>
          <cell r="H557"/>
        </row>
        <row r="558">
          <cell r="A558" t="str">
            <v>0128</v>
          </cell>
          <cell r="B558" t="str">
            <v>01280505</v>
          </cell>
          <cell r="C558" t="str">
            <v>Haverhill High</v>
          </cell>
          <cell r="D558">
            <v>1748</v>
          </cell>
          <cell r="E558" t="str">
            <v>09 - 12</v>
          </cell>
          <cell r="F558" t="str">
            <v>Non-Title I School (NT)</v>
          </cell>
          <cell r="G558" t="str">
            <v>Restructuring Year 2+ - Subgroups</v>
          </cell>
          <cell r="H558" t="str">
            <v>Restructuring Year 2+ - Subgroups</v>
          </cell>
        </row>
        <row r="559">
          <cell r="A559" t="str">
            <v>0128</v>
          </cell>
          <cell r="B559" t="str">
            <v>01280085</v>
          </cell>
          <cell r="C559" t="str">
            <v>John G Whittier</v>
          </cell>
          <cell r="D559">
            <v>477</v>
          </cell>
          <cell r="E559" t="str">
            <v>05 - 08</v>
          </cell>
          <cell r="F559" t="str">
            <v>Non-Title I School (NT)</v>
          </cell>
          <cell r="G559" t="str">
            <v>Improvement Year 2 - Aggregate</v>
          </cell>
          <cell r="H559" t="str">
            <v>Restructuring Year 2+ - Subgroups</v>
          </cell>
        </row>
        <row r="560">
          <cell r="A560" t="str">
            <v>0128</v>
          </cell>
          <cell r="B560" t="str">
            <v>01280045</v>
          </cell>
          <cell r="C560" t="str">
            <v>Moody</v>
          </cell>
          <cell r="D560">
            <v>184</v>
          </cell>
          <cell r="E560" t="str">
            <v>PK</v>
          </cell>
          <cell r="F560" t="str">
            <v>Non-Title I School (NT)</v>
          </cell>
          <cell r="G560"/>
          <cell r="H560"/>
        </row>
        <row r="561">
          <cell r="A561" t="str">
            <v>0128</v>
          </cell>
          <cell r="B561" t="str">
            <v>01280054</v>
          </cell>
          <cell r="C561" t="str">
            <v>Pentucket Lake Elem</v>
          </cell>
          <cell r="D561">
            <v>497</v>
          </cell>
          <cell r="E561" t="str">
            <v>K  - 04</v>
          </cell>
          <cell r="F561" t="str">
            <v>Title I School (SW)</v>
          </cell>
          <cell r="G561" t="str">
            <v>Restructuring Year 2+ - Aggregate</v>
          </cell>
          <cell r="H561" t="str">
            <v>Improvement Year 2 - Aggregate</v>
          </cell>
        </row>
        <row r="562">
          <cell r="A562" t="str">
            <v>0128</v>
          </cell>
          <cell r="B562" t="str">
            <v>01280073</v>
          </cell>
          <cell r="C562" t="str">
            <v>TEACH</v>
          </cell>
          <cell r="D562">
            <v>40</v>
          </cell>
          <cell r="E562" t="str">
            <v>01 - 12</v>
          </cell>
          <cell r="F562" t="str">
            <v>Non-Title I School (NT)</v>
          </cell>
          <cell r="G562"/>
          <cell r="H562"/>
        </row>
        <row r="563">
          <cell r="A563" t="str">
            <v>0128</v>
          </cell>
          <cell r="B563" t="str">
            <v>01280075</v>
          </cell>
          <cell r="C563" t="str">
            <v>Tilton</v>
          </cell>
          <cell r="D563">
            <v>625</v>
          </cell>
          <cell r="E563" t="str">
            <v>K  - 04</v>
          </cell>
          <cell r="F563" t="str">
            <v>Title I School (SW)</v>
          </cell>
          <cell r="G563" t="str">
            <v>Restructuring Year 2+ - Aggregate</v>
          </cell>
          <cell r="H563" t="str">
            <v>Restructuring Year 1 - Aggregate</v>
          </cell>
        </row>
        <row r="564">
          <cell r="A564" t="str">
            <v>0128</v>
          </cell>
          <cell r="B564" t="str">
            <v>01280080</v>
          </cell>
          <cell r="C564" t="str">
            <v>Walnut Square</v>
          </cell>
          <cell r="D564">
            <v>144</v>
          </cell>
          <cell r="E564" t="str">
            <v>K  - 02</v>
          </cell>
          <cell r="F564" t="str">
            <v>Non-Title I School (NT)</v>
          </cell>
          <cell r="G564" t="str">
            <v xml:space="preserve"> </v>
          </cell>
          <cell r="H564" t="str">
            <v xml:space="preserve"> </v>
          </cell>
        </row>
        <row r="565">
          <cell r="A565" t="str">
            <v>0131</v>
          </cell>
          <cell r="B565" t="str">
            <v>01310005</v>
          </cell>
          <cell r="C565" t="str">
            <v>East Elementary School</v>
          </cell>
          <cell r="D565">
            <v>611</v>
          </cell>
          <cell r="E565" t="str">
            <v>PK - 05</v>
          </cell>
          <cell r="F565" t="str">
            <v>Title I School (TA)</v>
          </cell>
          <cell r="G565" t="str">
            <v xml:space="preserve"> </v>
          </cell>
          <cell r="H565" t="str">
            <v xml:space="preserve"> </v>
          </cell>
        </row>
        <row r="566">
          <cell r="A566" t="str">
            <v>0131</v>
          </cell>
          <cell r="B566" t="str">
            <v>01310505</v>
          </cell>
          <cell r="C566" t="str">
            <v>Hingham High</v>
          </cell>
          <cell r="D566">
            <v>1097</v>
          </cell>
          <cell r="E566" t="str">
            <v>09 - 12</v>
          </cell>
          <cell r="F566" t="str">
            <v>Non-Title I School (NT)</v>
          </cell>
          <cell r="G566" t="str">
            <v xml:space="preserve"> </v>
          </cell>
          <cell r="H566" t="str">
            <v xml:space="preserve"> </v>
          </cell>
        </row>
        <row r="567">
          <cell r="A567" t="str">
            <v>0131</v>
          </cell>
          <cell r="B567" t="str">
            <v>01310410</v>
          </cell>
          <cell r="C567" t="str">
            <v>Hingham Middle School</v>
          </cell>
          <cell r="D567">
            <v>931</v>
          </cell>
          <cell r="E567" t="str">
            <v>06 - 08</v>
          </cell>
          <cell r="F567" t="str">
            <v>Non-Title I School (NT)</v>
          </cell>
          <cell r="G567" t="str">
            <v>Improvement Year 1 - Subgroups</v>
          </cell>
          <cell r="H567" t="str">
            <v>Improvement Year 1 - Subgroups</v>
          </cell>
        </row>
        <row r="568">
          <cell r="A568" t="str">
            <v>0131</v>
          </cell>
          <cell r="B568" t="str">
            <v>01310019</v>
          </cell>
          <cell r="C568" t="str">
            <v>Plymouth River</v>
          </cell>
          <cell r="D568">
            <v>455</v>
          </cell>
          <cell r="E568" t="str">
            <v>K  - 05</v>
          </cell>
          <cell r="F568" t="str">
            <v>Non-Title I School (NT)</v>
          </cell>
          <cell r="G568" t="str">
            <v xml:space="preserve"> </v>
          </cell>
          <cell r="H568" t="str">
            <v xml:space="preserve"> </v>
          </cell>
        </row>
        <row r="569">
          <cell r="A569" t="str">
            <v>0131</v>
          </cell>
          <cell r="B569" t="str">
            <v>01310020</v>
          </cell>
          <cell r="C569" t="str">
            <v>South Elem</v>
          </cell>
          <cell r="D569">
            <v>519</v>
          </cell>
          <cell r="E569" t="str">
            <v>K  - 05</v>
          </cell>
          <cell r="F569" t="str">
            <v>Non-Title I School (NT)</v>
          </cell>
          <cell r="G569" t="str">
            <v>Corrective Action - Aggregate</v>
          </cell>
          <cell r="H569" t="str">
            <v xml:space="preserve"> </v>
          </cell>
        </row>
        <row r="570">
          <cell r="A570" t="str">
            <v>0131</v>
          </cell>
          <cell r="B570" t="str">
            <v>01310010</v>
          </cell>
          <cell r="C570" t="str">
            <v>Wm L Foster Elem</v>
          </cell>
          <cell r="D570">
            <v>487</v>
          </cell>
          <cell r="E570" t="str">
            <v>K  - 05</v>
          </cell>
          <cell r="F570" t="str">
            <v>Title I School (TA)</v>
          </cell>
          <cell r="G570" t="str">
            <v xml:space="preserve"> </v>
          </cell>
          <cell r="H570" t="str">
            <v xml:space="preserve"> </v>
          </cell>
        </row>
        <row r="571">
          <cell r="A571" t="str">
            <v>0133</v>
          </cell>
          <cell r="B571" t="str">
            <v>01330505</v>
          </cell>
          <cell r="C571" t="str">
            <v>Holbrook Jr Sr High</v>
          </cell>
          <cell r="D571">
            <v>472</v>
          </cell>
          <cell r="E571" t="str">
            <v>07 - 12</v>
          </cell>
          <cell r="F571" t="str">
            <v>Non-Title I School (NT)</v>
          </cell>
          <cell r="G571" t="str">
            <v xml:space="preserve"> </v>
          </cell>
          <cell r="H571" t="str">
            <v>Restructuring Year 2+ - Aggregate</v>
          </cell>
        </row>
        <row r="572">
          <cell r="A572" t="str">
            <v>0133</v>
          </cell>
          <cell r="B572" t="str">
            <v>01330018</v>
          </cell>
          <cell r="C572" t="str">
            <v>John F Kennedy</v>
          </cell>
          <cell r="D572">
            <v>425</v>
          </cell>
          <cell r="E572" t="str">
            <v>PK - 03</v>
          </cell>
          <cell r="F572" t="str">
            <v>Title I School (TA)</v>
          </cell>
          <cell r="G572" t="str">
            <v>Corrective Action - Subgroups</v>
          </cell>
          <cell r="H572" t="str">
            <v xml:space="preserve"> </v>
          </cell>
        </row>
        <row r="573">
          <cell r="A573" t="str">
            <v>0133</v>
          </cell>
          <cell r="B573" t="str">
            <v>01330025</v>
          </cell>
          <cell r="C573" t="str">
            <v>South</v>
          </cell>
          <cell r="D573">
            <v>290</v>
          </cell>
          <cell r="E573" t="str">
            <v>04 - 06</v>
          </cell>
          <cell r="F573" t="str">
            <v>Title I School (TA)</v>
          </cell>
          <cell r="G573" t="str">
            <v>Corrective Action - Subgroups</v>
          </cell>
          <cell r="H573" t="str">
            <v xml:space="preserve"> </v>
          </cell>
        </row>
        <row r="574">
          <cell r="A574" t="str">
            <v>0135</v>
          </cell>
          <cell r="B574" t="str">
            <v>01350005</v>
          </cell>
          <cell r="C574" t="str">
            <v>Holland Elementary</v>
          </cell>
          <cell r="D574">
            <v>245</v>
          </cell>
          <cell r="E574" t="str">
            <v>PK - 06</v>
          </cell>
          <cell r="F574" t="str">
            <v>Title I School (TA)</v>
          </cell>
          <cell r="G574" t="str">
            <v>Improvement Year 2 - Subgroups</v>
          </cell>
          <cell r="H574" t="str">
            <v>Improvement Year 2 - Subgroups</v>
          </cell>
        </row>
        <row r="575">
          <cell r="A575" t="str">
            <v>0136</v>
          </cell>
          <cell r="B575" t="str">
            <v>01360505</v>
          </cell>
          <cell r="C575" t="str">
            <v>Holliston High</v>
          </cell>
          <cell r="D575">
            <v>863</v>
          </cell>
          <cell r="E575" t="str">
            <v>09 - 12</v>
          </cell>
          <cell r="F575" t="str">
            <v>Non-Title I School (NT)</v>
          </cell>
          <cell r="G575" t="str">
            <v xml:space="preserve"> </v>
          </cell>
          <cell r="H575" t="str">
            <v xml:space="preserve"> </v>
          </cell>
        </row>
        <row r="576">
          <cell r="A576" t="str">
            <v>0136</v>
          </cell>
          <cell r="B576" t="str">
            <v>01360007</v>
          </cell>
          <cell r="C576" t="str">
            <v>Miller School</v>
          </cell>
          <cell r="D576">
            <v>662</v>
          </cell>
          <cell r="E576" t="str">
            <v>03 - 05</v>
          </cell>
          <cell r="F576" t="str">
            <v>Non-Title I School (NT)</v>
          </cell>
          <cell r="G576" t="str">
            <v xml:space="preserve"> </v>
          </cell>
          <cell r="H576" t="str">
            <v>Improvement Year 2 - Subgroups</v>
          </cell>
        </row>
        <row r="577">
          <cell r="A577" t="str">
            <v>0136</v>
          </cell>
          <cell r="B577" t="str">
            <v>01360010</v>
          </cell>
          <cell r="C577" t="str">
            <v>Placentino Elementary</v>
          </cell>
          <cell r="D577">
            <v>700</v>
          </cell>
          <cell r="E577" t="str">
            <v>PK - 02</v>
          </cell>
          <cell r="F577" t="str">
            <v>Title I School (TA)</v>
          </cell>
          <cell r="G577" t="str">
            <v xml:space="preserve"> </v>
          </cell>
          <cell r="H577" t="str">
            <v xml:space="preserve"> </v>
          </cell>
        </row>
        <row r="578">
          <cell r="A578" t="str">
            <v>0136</v>
          </cell>
          <cell r="B578" t="str">
            <v>01360305</v>
          </cell>
          <cell r="C578" t="str">
            <v>Robert H. Adams Middle School</v>
          </cell>
          <cell r="D578">
            <v>645</v>
          </cell>
          <cell r="E578" t="str">
            <v>06 - 08</v>
          </cell>
          <cell r="F578" t="str">
            <v>Non-Title I School (NT)</v>
          </cell>
          <cell r="G578" t="str">
            <v>Improvement Year 2 - Subgroups</v>
          </cell>
          <cell r="H578" t="str">
            <v>Corrective Action - Subgroups</v>
          </cell>
        </row>
        <row r="579">
          <cell r="A579" t="str">
            <v>0137</v>
          </cell>
          <cell r="B579" t="str">
            <v>01370525</v>
          </cell>
          <cell r="C579" t="str">
            <v>Center for Excellence</v>
          </cell>
          <cell r="D579">
            <v>178</v>
          </cell>
          <cell r="E579" t="str">
            <v>K  - 12</v>
          </cell>
          <cell r="F579" t="str">
            <v>Title I School (SW)</v>
          </cell>
          <cell r="G579" t="str">
            <v>Improvement Year 2 - Aggregate</v>
          </cell>
          <cell r="H579" t="str">
            <v>Improvement Year 2 - Aggregate</v>
          </cell>
        </row>
        <row r="580">
          <cell r="A580" t="str">
            <v>0137</v>
          </cell>
          <cell r="B580" t="str">
            <v>01370045</v>
          </cell>
          <cell r="C580" t="str">
            <v>E N White Elem</v>
          </cell>
          <cell r="D580">
            <v>500</v>
          </cell>
          <cell r="E580" t="str">
            <v>K  - 08</v>
          </cell>
          <cell r="F580" t="str">
            <v>Title I School (SW)</v>
          </cell>
          <cell r="G580" t="str">
            <v>Restructuring Year 2+ - Aggregate</v>
          </cell>
          <cell r="H580" t="str">
            <v>Restructuring Year 2+ - Aggregate</v>
          </cell>
        </row>
        <row r="581">
          <cell r="A581" t="str">
            <v>0137</v>
          </cell>
          <cell r="B581" t="str">
            <v>01370505</v>
          </cell>
          <cell r="C581" t="str">
            <v>Holyoke High</v>
          </cell>
          <cell r="D581">
            <v>1268</v>
          </cell>
          <cell r="E581" t="str">
            <v>09 - 12</v>
          </cell>
          <cell r="F581" t="str">
            <v>Title I School (SW)</v>
          </cell>
          <cell r="G581" t="str">
            <v>Improvement Year 2 - Subgroups</v>
          </cell>
          <cell r="H581" t="str">
            <v>Restructuring Year 1 - Subgroups</v>
          </cell>
        </row>
        <row r="582">
          <cell r="A582" t="str">
            <v>0137</v>
          </cell>
          <cell r="B582" t="str">
            <v>01370003</v>
          </cell>
          <cell r="C582" t="str">
            <v>Joseph Metcalf Preschool</v>
          </cell>
          <cell r="D582">
            <v>206</v>
          </cell>
          <cell r="E582" t="str">
            <v>PK</v>
          </cell>
          <cell r="F582" t="str">
            <v>Non-Title I School (NT)</v>
          </cell>
          <cell r="G582"/>
          <cell r="H582"/>
        </row>
        <row r="583">
          <cell r="A583" t="str">
            <v>0137</v>
          </cell>
          <cell r="B583" t="str">
            <v>01370040</v>
          </cell>
          <cell r="C583" t="str">
            <v>Kelly Elem</v>
          </cell>
          <cell r="D583">
            <v>573</v>
          </cell>
          <cell r="E583" t="str">
            <v>K  - 08</v>
          </cell>
          <cell r="F583" t="str">
            <v>Title I School (SW)</v>
          </cell>
          <cell r="G583" t="str">
            <v>Restructuring Year 2+ - Aggregate</v>
          </cell>
          <cell r="H583" t="str">
            <v>Restructuring Year 2+ - Aggregate</v>
          </cell>
        </row>
        <row r="584">
          <cell r="A584" t="str">
            <v>0137</v>
          </cell>
          <cell r="B584" t="str">
            <v>01370055</v>
          </cell>
          <cell r="C584" t="str">
            <v>Lt Clayre Sullivan Elem</v>
          </cell>
          <cell r="D584">
            <v>594</v>
          </cell>
          <cell r="E584" t="str">
            <v>K  - 08</v>
          </cell>
          <cell r="F584" t="str">
            <v>Title I School (SW)</v>
          </cell>
          <cell r="G584" t="str">
            <v>Restructuring Year 2+ - Subgroups</v>
          </cell>
          <cell r="H584" t="str">
            <v>Restructuring Year 2+ - Aggregate</v>
          </cell>
        </row>
        <row r="585">
          <cell r="A585" t="str">
            <v>0137</v>
          </cell>
          <cell r="B585" t="str">
            <v>01370015</v>
          </cell>
          <cell r="C585" t="str">
            <v>Lt Elmer J McMahon Elem</v>
          </cell>
          <cell r="D585">
            <v>461</v>
          </cell>
          <cell r="E585" t="str">
            <v>K  - 08</v>
          </cell>
          <cell r="F585" t="str">
            <v>Title I School (SW)</v>
          </cell>
          <cell r="G585" t="str">
            <v>Restructuring Year 2+ - Subgroups</v>
          </cell>
          <cell r="H585" t="str">
            <v>Corrective Action - Aggregate</v>
          </cell>
        </row>
        <row r="586">
          <cell r="A586" t="str">
            <v>0137</v>
          </cell>
          <cell r="B586" t="str">
            <v>01370060</v>
          </cell>
          <cell r="C586" t="str">
            <v>Maurice A Donahue Elem</v>
          </cell>
          <cell r="D586">
            <v>473</v>
          </cell>
          <cell r="E586" t="str">
            <v>K  - 08</v>
          </cell>
          <cell r="F586" t="str">
            <v>Title I School (SW)</v>
          </cell>
          <cell r="G586" t="str">
            <v>Restructuring Year 2+ - Subgroups</v>
          </cell>
          <cell r="H586" t="str">
            <v>Restructuring Year 1 - Aggregate</v>
          </cell>
        </row>
        <row r="587">
          <cell r="A587" t="str">
            <v>0137</v>
          </cell>
          <cell r="B587" t="str">
            <v>01370025</v>
          </cell>
          <cell r="C587" t="str">
            <v>Morgan Elem</v>
          </cell>
          <cell r="D587">
            <v>372</v>
          </cell>
          <cell r="E587" t="str">
            <v>K  - 08</v>
          </cell>
          <cell r="F587" t="str">
            <v>Title I School (SW)</v>
          </cell>
          <cell r="G587" t="str">
            <v>Restructuring Year 2+ - Aggregate</v>
          </cell>
          <cell r="H587" t="str">
            <v>Restructuring Year 2+ - Aggregate</v>
          </cell>
        </row>
        <row r="588">
          <cell r="A588" t="str">
            <v>0137</v>
          </cell>
          <cell r="B588" t="str">
            <v>01370030</v>
          </cell>
          <cell r="C588" t="str">
            <v>William R. Peck School</v>
          </cell>
          <cell r="D588">
            <v>612</v>
          </cell>
          <cell r="E588" t="str">
            <v>K  - 08</v>
          </cell>
          <cell r="F588" t="str">
            <v>Title I School (SW)</v>
          </cell>
          <cell r="G588" t="str">
            <v>Restructuring Year 2+ - Aggregate</v>
          </cell>
          <cell r="H588" t="str">
            <v>Restructuring Year 2+ - Aggregate</v>
          </cell>
        </row>
        <row r="589">
          <cell r="A589" t="str">
            <v>0137</v>
          </cell>
          <cell r="B589" t="str">
            <v>01370605</v>
          </cell>
          <cell r="C589" t="str">
            <v>Wm J Dean Voc Tech High</v>
          </cell>
          <cell r="D589">
            <v>659</v>
          </cell>
          <cell r="E589" t="str">
            <v>09 - 12</v>
          </cell>
          <cell r="F589" t="str">
            <v>Title I School (SW)</v>
          </cell>
          <cell r="G589" t="str">
            <v xml:space="preserve"> </v>
          </cell>
          <cell r="H589" t="str">
            <v xml:space="preserve"> </v>
          </cell>
        </row>
        <row r="590">
          <cell r="A590" t="str">
            <v>0138</v>
          </cell>
          <cell r="B590" t="str">
            <v>01380505</v>
          </cell>
          <cell r="C590" t="str">
            <v>Hopedale Jr Sr High</v>
          </cell>
          <cell r="D590">
            <v>529</v>
          </cell>
          <cell r="E590" t="str">
            <v>07 - 12</v>
          </cell>
          <cell r="F590" t="str">
            <v>Non-Title I School (NT)</v>
          </cell>
          <cell r="G590" t="str">
            <v xml:space="preserve"> </v>
          </cell>
          <cell r="H590" t="str">
            <v>Corrective Action - Subgroups</v>
          </cell>
        </row>
        <row r="591">
          <cell r="A591" t="str">
            <v>0138</v>
          </cell>
          <cell r="B591" t="str">
            <v>01380010</v>
          </cell>
          <cell r="C591" t="str">
            <v>Memorial</v>
          </cell>
          <cell r="D591">
            <v>631</v>
          </cell>
          <cell r="E591" t="str">
            <v>K  - 06</v>
          </cell>
          <cell r="F591" t="str">
            <v>Title I School (TA)</v>
          </cell>
          <cell r="G591" t="str">
            <v>Improvement Year 1 - Subgroups</v>
          </cell>
          <cell r="H591" t="str">
            <v xml:space="preserve"> </v>
          </cell>
        </row>
        <row r="592">
          <cell r="A592" t="str">
            <v>0138</v>
          </cell>
          <cell r="B592" t="str">
            <v>01380003</v>
          </cell>
          <cell r="C592" t="str">
            <v>Park Street School</v>
          </cell>
          <cell r="D592">
            <v>119</v>
          </cell>
          <cell r="E592" t="str">
            <v>PK</v>
          </cell>
          <cell r="F592" t="str">
            <v>Non-Title I School (NT)</v>
          </cell>
          <cell r="G592"/>
          <cell r="H592"/>
        </row>
        <row r="593">
          <cell r="A593" t="str">
            <v>0139</v>
          </cell>
          <cell r="B593" t="str">
            <v>01390005</v>
          </cell>
          <cell r="C593" t="str">
            <v>Center</v>
          </cell>
          <cell r="D593">
            <v>459</v>
          </cell>
          <cell r="E593" t="str">
            <v>K  - 01</v>
          </cell>
          <cell r="F593" t="str">
            <v>Non-Title I School (NT)</v>
          </cell>
          <cell r="G593" t="str">
            <v xml:space="preserve"> </v>
          </cell>
          <cell r="H593" t="str">
            <v xml:space="preserve"> </v>
          </cell>
        </row>
        <row r="594">
          <cell r="A594" t="str">
            <v>0139</v>
          </cell>
          <cell r="B594" t="str">
            <v>01390010</v>
          </cell>
          <cell r="C594" t="str">
            <v>Elmwood</v>
          </cell>
          <cell r="D594">
            <v>538</v>
          </cell>
          <cell r="E594" t="str">
            <v>02 - 03</v>
          </cell>
          <cell r="F594" t="str">
            <v>Non-Title I School (NT)</v>
          </cell>
          <cell r="G594" t="str">
            <v>Improvement Year 1 - Subgroups</v>
          </cell>
          <cell r="H594" t="str">
            <v xml:space="preserve"> </v>
          </cell>
        </row>
        <row r="595">
          <cell r="A595" t="str">
            <v>0139</v>
          </cell>
          <cell r="B595" t="str">
            <v>01390015</v>
          </cell>
          <cell r="C595" t="str">
            <v>Hopkins Elementary School</v>
          </cell>
          <cell r="D595">
            <v>537</v>
          </cell>
          <cell r="E595" t="str">
            <v>04 - 05</v>
          </cell>
          <cell r="F595" t="str">
            <v>Non-Title I School (NT)</v>
          </cell>
          <cell r="G595" t="str">
            <v>Restructuring Year 1 - Subgroups</v>
          </cell>
          <cell r="H595" t="str">
            <v xml:space="preserve"> </v>
          </cell>
        </row>
        <row r="596">
          <cell r="A596" t="str">
            <v>0139</v>
          </cell>
          <cell r="B596" t="str">
            <v>01390505</v>
          </cell>
          <cell r="C596" t="str">
            <v>Hopkinton High</v>
          </cell>
          <cell r="D596">
            <v>1047</v>
          </cell>
          <cell r="E596" t="str">
            <v>09 - 12</v>
          </cell>
          <cell r="F596" t="str">
            <v>Non-Title I School (NT)</v>
          </cell>
          <cell r="G596" t="str">
            <v xml:space="preserve"> </v>
          </cell>
          <cell r="H596" t="str">
            <v xml:space="preserve"> </v>
          </cell>
        </row>
        <row r="597">
          <cell r="A597" t="str">
            <v>0139</v>
          </cell>
          <cell r="B597" t="str">
            <v>01390305</v>
          </cell>
          <cell r="C597" t="str">
            <v>Hopkinton Middle School</v>
          </cell>
          <cell r="D597">
            <v>822</v>
          </cell>
          <cell r="E597" t="str">
            <v>06 - 08</v>
          </cell>
          <cell r="F597" t="str">
            <v>Non-Title I School (NT)</v>
          </cell>
          <cell r="G597" t="str">
            <v>Improvement Year 2 - Subgroups</v>
          </cell>
          <cell r="H597" t="str">
            <v>Restructuring Year 2+ - Subgroups</v>
          </cell>
        </row>
        <row r="598">
          <cell r="A598" t="str">
            <v>0139</v>
          </cell>
          <cell r="B598" t="str">
            <v>01390003</v>
          </cell>
          <cell r="C598" t="str">
            <v>Hopkinton Pre-School</v>
          </cell>
          <cell r="D598">
            <v>51</v>
          </cell>
          <cell r="E598" t="str">
            <v>PK</v>
          </cell>
          <cell r="F598" t="str">
            <v>Non-Title I School (NT)</v>
          </cell>
          <cell r="G598"/>
          <cell r="H598"/>
        </row>
        <row r="599">
          <cell r="A599" t="str">
            <v>0141</v>
          </cell>
          <cell r="B599" t="str">
            <v>01410030</v>
          </cell>
          <cell r="C599" t="str">
            <v>C A Farley</v>
          </cell>
          <cell r="D599">
            <v>519</v>
          </cell>
          <cell r="E599" t="str">
            <v>01 - 05</v>
          </cell>
          <cell r="F599" t="str">
            <v>Title I School (TA)</v>
          </cell>
          <cell r="G599" t="str">
            <v>Restructuring Year 1 - Aggregate</v>
          </cell>
          <cell r="H599" t="str">
            <v>Restructuring Year 2+ - Aggregate</v>
          </cell>
        </row>
        <row r="600">
          <cell r="A600" t="str">
            <v>0141</v>
          </cell>
          <cell r="B600" t="str">
            <v>01410011</v>
          </cell>
          <cell r="C600" t="str">
            <v>C R Hubert</v>
          </cell>
          <cell r="D600">
            <v>202</v>
          </cell>
          <cell r="E600" t="str">
            <v>K</v>
          </cell>
          <cell r="F600" t="str">
            <v>Non-Title I School (NT)</v>
          </cell>
          <cell r="G600"/>
          <cell r="H600"/>
        </row>
        <row r="601">
          <cell r="A601" t="str">
            <v>0141</v>
          </cell>
          <cell r="B601" t="str">
            <v>01410015</v>
          </cell>
          <cell r="C601" t="str">
            <v>Forest Avenue Elementary</v>
          </cell>
          <cell r="D601">
            <v>322</v>
          </cell>
          <cell r="E601" t="str">
            <v>01 - 05</v>
          </cell>
          <cell r="F601" t="str">
            <v>Title I School (TA)</v>
          </cell>
          <cell r="G601" t="str">
            <v>Corrective Action - Subgroups</v>
          </cell>
          <cell r="H601" t="str">
            <v>Corrective Action - Subgroups</v>
          </cell>
        </row>
        <row r="602">
          <cell r="A602" t="str">
            <v>0141</v>
          </cell>
          <cell r="B602" t="str">
            <v>01410505</v>
          </cell>
          <cell r="C602" t="str">
            <v>Hudson High</v>
          </cell>
          <cell r="D602">
            <v>1237</v>
          </cell>
          <cell r="E602" t="str">
            <v>PK, 08 - 12</v>
          </cell>
          <cell r="F602" t="str">
            <v>Non-Title I School (NT)</v>
          </cell>
          <cell r="G602" t="str">
            <v>Restructuring Year 1 - Subgroups</v>
          </cell>
          <cell r="H602" t="str">
            <v>Restructuring Year 1 - Subgroups</v>
          </cell>
        </row>
        <row r="603">
          <cell r="A603" t="str">
            <v>0141</v>
          </cell>
          <cell r="B603" t="str">
            <v>01410410</v>
          </cell>
          <cell r="C603" t="str">
            <v>John F Kennedy</v>
          </cell>
          <cell r="D603">
            <v>432</v>
          </cell>
          <cell r="E603" t="str">
            <v>06 - 07</v>
          </cell>
          <cell r="F603" t="str">
            <v>Non-Title I School (NT)</v>
          </cell>
          <cell r="G603" t="str">
            <v>Corrective Action - Subgroups</v>
          </cell>
          <cell r="H603" t="str">
            <v>Restructuring Year 1 - Subgroups</v>
          </cell>
        </row>
        <row r="604">
          <cell r="A604" t="str">
            <v>0141</v>
          </cell>
          <cell r="B604" t="str">
            <v>01410007</v>
          </cell>
          <cell r="C604" t="str">
            <v>Mulready Elementary</v>
          </cell>
          <cell r="D604">
            <v>281</v>
          </cell>
          <cell r="E604" t="str">
            <v>PK - 05</v>
          </cell>
          <cell r="F604" t="str">
            <v>Non-Title I School (NT)</v>
          </cell>
          <cell r="G604" t="str">
            <v xml:space="preserve"> </v>
          </cell>
          <cell r="H604" t="str">
            <v xml:space="preserve"> </v>
          </cell>
        </row>
        <row r="605">
          <cell r="A605" t="str">
            <v>0142</v>
          </cell>
          <cell r="B605" t="str">
            <v>01420505</v>
          </cell>
          <cell r="C605" t="str">
            <v>Hull High</v>
          </cell>
          <cell r="D605">
            <v>358</v>
          </cell>
          <cell r="E605" t="str">
            <v>09 - 12</v>
          </cell>
          <cell r="F605" t="str">
            <v>Non-Title I School (NT)</v>
          </cell>
          <cell r="G605" t="str">
            <v xml:space="preserve"> </v>
          </cell>
          <cell r="H605" t="str">
            <v xml:space="preserve"> </v>
          </cell>
        </row>
        <row r="606">
          <cell r="A606" t="str">
            <v>0142</v>
          </cell>
          <cell r="B606" t="str">
            <v>01420015</v>
          </cell>
          <cell r="C606" t="str">
            <v>Lillian M Jacobs</v>
          </cell>
          <cell r="D606">
            <v>542</v>
          </cell>
          <cell r="E606" t="str">
            <v>PK - 05</v>
          </cell>
          <cell r="F606" t="str">
            <v>Title I School (TA)</v>
          </cell>
          <cell r="G606" t="str">
            <v>Improvement Year 2 - Subgroups</v>
          </cell>
          <cell r="H606" t="str">
            <v>Improvement Year 1 - Aggregate</v>
          </cell>
        </row>
        <row r="607">
          <cell r="A607" t="str">
            <v>0142</v>
          </cell>
          <cell r="B607" t="str">
            <v>01420305</v>
          </cell>
          <cell r="C607" t="str">
            <v>Memorial Middle</v>
          </cell>
          <cell r="D607">
            <v>264</v>
          </cell>
          <cell r="E607" t="str">
            <v>06 - 08</v>
          </cell>
          <cell r="F607" t="str">
            <v>Non-Title I School (NT)</v>
          </cell>
          <cell r="G607" t="str">
            <v>Improvement Year 1 - Aggregate</v>
          </cell>
          <cell r="H607" t="str">
            <v>Improvement Year 2 - Subgroups</v>
          </cell>
        </row>
        <row r="608">
          <cell r="A608" t="str">
            <v>0144</v>
          </cell>
          <cell r="B608" t="str">
            <v>01440505</v>
          </cell>
          <cell r="C608" t="str">
            <v>Ipswich High</v>
          </cell>
          <cell r="D608">
            <v>657</v>
          </cell>
          <cell r="E608" t="str">
            <v>09 - 12</v>
          </cell>
          <cell r="F608" t="str">
            <v>Non-Title I School (NT)</v>
          </cell>
          <cell r="G608" t="str">
            <v xml:space="preserve"> </v>
          </cell>
          <cell r="H608" t="str">
            <v xml:space="preserve"> </v>
          </cell>
        </row>
        <row r="609">
          <cell r="A609" t="str">
            <v>0144</v>
          </cell>
          <cell r="B609" t="str">
            <v>01440305</v>
          </cell>
          <cell r="C609" t="str">
            <v>Ipswich Middle School</v>
          </cell>
          <cell r="D609">
            <v>519</v>
          </cell>
          <cell r="E609" t="str">
            <v>06 - 08</v>
          </cell>
          <cell r="F609" t="str">
            <v>Non-Title I School (NT)</v>
          </cell>
          <cell r="G609" t="str">
            <v>Improvement Year 1 - Subgroups</v>
          </cell>
          <cell r="H609" t="str">
            <v>Improvement Year 1 - Subgroups</v>
          </cell>
        </row>
        <row r="610">
          <cell r="A610" t="str">
            <v>0144</v>
          </cell>
          <cell r="B610" t="str">
            <v>01440007</v>
          </cell>
          <cell r="C610" t="str">
            <v>Paul F Doyon Memorial</v>
          </cell>
          <cell r="D610">
            <v>492</v>
          </cell>
          <cell r="E610" t="str">
            <v>PK - 05</v>
          </cell>
          <cell r="F610" t="str">
            <v>Non-Title I School (NT)</v>
          </cell>
          <cell r="G610" t="str">
            <v xml:space="preserve"> </v>
          </cell>
          <cell r="H610" t="str">
            <v xml:space="preserve"> </v>
          </cell>
        </row>
        <row r="611">
          <cell r="A611" t="str">
            <v>0144</v>
          </cell>
          <cell r="B611" t="str">
            <v>01440015</v>
          </cell>
          <cell r="C611" t="str">
            <v>Winthrop</v>
          </cell>
          <cell r="D611">
            <v>443</v>
          </cell>
          <cell r="E611" t="str">
            <v>PK - 05</v>
          </cell>
          <cell r="F611" t="str">
            <v>Title I School (TA)</v>
          </cell>
          <cell r="G611" t="str">
            <v>Improvement Year 2 - Subgroups</v>
          </cell>
          <cell r="H611" t="str">
            <v>Improvement Year 2 - Aggregate</v>
          </cell>
        </row>
        <row r="612">
          <cell r="A612" t="str">
            <v>0145</v>
          </cell>
          <cell r="B612" t="str">
            <v>01450005</v>
          </cell>
          <cell r="C612" t="str">
            <v>Kingston Elementary</v>
          </cell>
          <cell r="D612">
            <v>496</v>
          </cell>
          <cell r="E612" t="str">
            <v>K  - 02</v>
          </cell>
          <cell r="F612" t="str">
            <v>Title I School (TA)</v>
          </cell>
          <cell r="G612" t="str">
            <v xml:space="preserve"> </v>
          </cell>
          <cell r="H612" t="str">
            <v xml:space="preserve"> </v>
          </cell>
        </row>
        <row r="613">
          <cell r="A613" t="str">
            <v>0145</v>
          </cell>
          <cell r="B613" t="str">
            <v>01450020</v>
          </cell>
          <cell r="C613" t="str">
            <v>Kingston Intermediate</v>
          </cell>
          <cell r="D613">
            <v>693</v>
          </cell>
          <cell r="E613" t="str">
            <v>03 - 06</v>
          </cell>
          <cell r="F613" t="str">
            <v>Title I School (TA)</v>
          </cell>
          <cell r="G613" t="str">
            <v>Corrective Action - Subgroups</v>
          </cell>
          <cell r="H613" t="str">
            <v>Restructuring Year 1 - Subgroups</v>
          </cell>
        </row>
        <row r="614">
          <cell r="A614" t="str">
            <v>0148</v>
          </cell>
          <cell r="B614" t="str">
            <v>01480005</v>
          </cell>
          <cell r="C614" t="str">
            <v>Lanesborough Elementary</v>
          </cell>
          <cell r="D614">
            <v>255</v>
          </cell>
          <cell r="E614" t="str">
            <v>PK - 06</v>
          </cell>
          <cell r="F614" t="str">
            <v>Title I School (TA)</v>
          </cell>
          <cell r="G614" t="str">
            <v>Improvement Year 1 - Aggregate</v>
          </cell>
          <cell r="H614" t="str">
            <v xml:space="preserve"> </v>
          </cell>
        </row>
        <row r="615">
          <cell r="A615" t="str">
            <v>0149</v>
          </cell>
          <cell r="B615" t="str">
            <v>01490015</v>
          </cell>
          <cell r="C615" t="str">
            <v>Alexander B Bruce</v>
          </cell>
          <cell r="D615">
            <v>541</v>
          </cell>
          <cell r="E615" t="str">
            <v>02 - 08</v>
          </cell>
          <cell r="F615" t="str">
            <v>Title I School (SW)</v>
          </cell>
          <cell r="G615" t="str">
            <v>Restructuring Year 2+ - Aggregate</v>
          </cell>
          <cell r="H615" t="str">
            <v>Restructuring Year 2+ - Aggregate</v>
          </cell>
        </row>
        <row r="616">
          <cell r="A616" t="str">
            <v>0149</v>
          </cell>
          <cell r="B616" t="str">
            <v>01490008</v>
          </cell>
          <cell r="C616" t="str">
            <v>Arlington Elementary School</v>
          </cell>
          <cell r="D616">
            <v>524</v>
          </cell>
          <cell r="E616" t="str">
            <v>K  - 04</v>
          </cell>
          <cell r="F616" t="str">
            <v>Title I School (SW)</v>
          </cell>
          <cell r="G616" t="str">
            <v>Restructuring Year 2+ - Aggregate</v>
          </cell>
          <cell r="H616" t="str">
            <v>Corrective Action - Subgroups</v>
          </cell>
        </row>
        <row r="617">
          <cell r="A617" t="str">
            <v>0149</v>
          </cell>
          <cell r="B617" t="str">
            <v>01490017</v>
          </cell>
          <cell r="C617" t="str">
            <v>Arlington Middle School</v>
          </cell>
          <cell r="D617">
            <v>491</v>
          </cell>
          <cell r="E617" t="str">
            <v>05 - 08</v>
          </cell>
          <cell r="F617" t="str">
            <v>Title I School (SW)</v>
          </cell>
          <cell r="G617" t="str">
            <v>Restructuring Year 1 - Aggregate</v>
          </cell>
          <cell r="H617" t="str">
            <v>Restructuring Year 2+ - Aggregate</v>
          </cell>
        </row>
        <row r="618">
          <cell r="A618" t="str">
            <v>0149</v>
          </cell>
          <cell r="B618" t="str">
            <v>01490530</v>
          </cell>
          <cell r="C618" t="str">
            <v>Business Management &amp; Finance High School</v>
          </cell>
          <cell r="D618">
            <v>474</v>
          </cell>
          <cell r="E618" t="str">
            <v>09 - 12</v>
          </cell>
          <cell r="F618" t="str">
            <v>Title I School (SW)</v>
          </cell>
          <cell r="G618" t="str">
            <v>Restructuring Year 2+ - Subgroups</v>
          </cell>
          <cell r="H618" t="str">
            <v>Restructuring Year 2+ - Aggregate</v>
          </cell>
        </row>
        <row r="619">
          <cell r="A619" t="str">
            <v>0149</v>
          </cell>
          <cell r="B619" t="str">
            <v>01490053</v>
          </cell>
          <cell r="C619" t="str">
            <v>Edward F. Parthum</v>
          </cell>
          <cell r="D619">
            <v>586</v>
          </cell>
          <cell r="E619" t="str">
            <v>K  - 04</v>
          </cell>
          <cell r="F619" t="str">
            <v>Title I School (SW)</v>
          </cell>
          <cell r="G619" t="str">
            <v>Restructuring Year 2+ - Subgroups</v>
          </cell>
          <cell r="H619" t="str">
            <v>Restructuring Year 2+ - Aggregate</v>
          </cell>
        </row>
        <row r="620">
          <cell r="A620" t="str">
            <v>0149</v>
          </cell>
          <cell r="B620" t="str">
            <v>01490080</v>
          </cell>
          <cell r="C620" t="str">
            <v>Emily G Wetherbee</v>
          </cell>
          <cell r="D620">
            <v>641</v>
          </cell>
          <cell r="E620" t="str">
            <v>K  - 08</v>
          </cell>
          <cell r="F620" t="str">
            <v>Title I School (SW)</v>
          </cell>
          <cell r="G620" t="str">
            <v>Restructuring Year 2+ - Subgroups</v>
          </cell>
          <cell r="H620" t="str">
            <v>Restructuring Year 2+ - Aggregate</v>
          </cell>
        </row>
        <row r="621">
          <cell r="A621" t="str">
            <v>0149</v>
          </cell>
          <cell r="B621" t="str">
            <v>01490040</v>
          </cell>
          <cell r="C621" t="str">
            <v>Francis M Leahy</v>
          </cell>
          <cell r="D621">
            <v>493</v>
          </cell>
          <cell r="E621" t="str">
            <v>K  - 05</v>
          </cell>
          <cell r="F621" t="str">
            <v>Title I School (SW)</v>
          </cell>
          <cell r="G621" t="str">
            <v>Restructuring Year 2+ - Aggregate</v>
          </cell>
          <cell r="H621" t="str">
            <v>Restructuring Year 2+ - Subgroups</v>
          </cell>
        </row>
        <row r="622">
          <cell r="A622" t="str">
            <v>0149</v>
          </cell>
          <cell r="B622" t="str">
            <v>01490525</v>
          </cell>
          <cell r="C622" t="str">
            <v>Frost Middle School</v>
          </cell>
          <cell r="D622">
            <v>462</v>
          </cell>
          <cell r="E622" t="str">
            <v>05 - 08</v>
          </cell>
          <cell r="F622" t="str">
            <v>Title I School (SW)</v>
          </cell>
          <cell r="G622" t="str">
            <v>Restructuring Year 2+ - Subgroups</v>
          </cell>
          <cell r="H622" t="str">
            <v>Restructuring Year 2+ - Subgroups</v>
          </cell>
        </row>
        <row r="623">
          <cell r="A623" t="str">
            <v>0149</v>
          </cell>
          <cell r="B623" t="str">
            <v>01490022</v>
          </cell>
          <cell r="C623" t="str">
            <v>Gerard A. Guilmette</v>
          </cell>
          <cell r="D623">
            <v>581</v>
          </cell>
          <cell r="E623" t="str">
            <v>01 - 04</v>
          </cell>
          <cell r="F623" t="str">
            <v>Title I School (SW)</v>
          </cell>
          <cell r="G623" t="str">
            <v>Improvement Year 1 - Subgroups</v>
          </cell>
          <cell r="H623" t="str">
            <v>Improvement Year 2 - Aggregate</v>
          </cell>
        </row>
        <row r="624">
          <cell r="A624" t="str">
            <v>0149</v>
          </cell>
          <cell r="B624" t="str">
            <v>01490025</v>
          </cell>
          <cell r="C624" t="str">
            <v>Guilmette Middle School</v>
          </cell>
          <cell r="D624">
            <v>542</v>
          </cell>
          <cell r="E624" t="str">
            <v>05 - 08</v>
          </cell>
          <cell r="F624" t="str">
            <v>Title I School (SW)</v>
          </cell>
          <cell r="G624" t="str">
            <v>Corrective Action - Subgroups</v>
          </cell>
          <cell r="H624" t="str">
            <v>Restructuring Year 2+ - Aggregate</v>
          </cell>
        </row>
        <row r="625">
          <cell r="A625" t="str">
            <v>0149</v>
          </cell>
          <cell r="B625" t="str">
            <v>01490531</v>
          </cell>
          <cell r="C625" t="str">
            <v>Health &amp; Human Services High School</v>
          </cell>
          <cell r="D625">
            <v>533</v>
          </cell>
          <cell r="E625" t="str">
            <v>09 - 12</v>
          </cell>
          <cell r="F625" t="str">
            <v>Title I School (SW)</v>
          </cell>
          <cell r="G625" t="str">
            <v>Improvement Year 1 - Aggregate</v>
          </cell>
          <cell r="H625" t="str">
            <v>Restructuring Year 2+ - Aggregate</v>
          </cell>
        </row>
        <row r="626">
          <cell r="A626" t="str">
            <v>0149</v>
          </cell>
          <cell r="B626" t="str">
            <v>01490050</v>
          </cell>
          <cell r="C626" t="str">
            <v>Henry K Oliver</v>
          </cell>
          <cell r="D626">
            <v>653</v>
          </cell>
          <cell r="E626" t="str">
            <v>01 - 08</v>
          </cell>
          <cell r="F626" t="str">
            <v>Title I School (SW)</v>
          </cell>
          <cell r="G626" t="str">
            <v>Restructuring Year 1 - Aggregate</v>
          </cell>
          <cell r="H626" t="str">
            <v>Restructuring Year 2+ - Aggregate</v>
          </cell>
        </row>
        <row r="627">
          <cell r="A627" t="str">
            <v>0149</v>
          </cell>
          <cell r="B627" t="str">
            <v>01490536</v>
          </cell>
          <cell r="C627" t="str">
            <v>High School Learning Center</v>
          </cell>
          <cell r="D627">
            <v>270</v>
          </cell>
          <cell r="E627" t="str">
            <v>09 - 12</v>
          </cell>
          <cell r="F627" t="str">
            <v>Title I School (SW)</v>
          </cell>
          <cell r="G627"/>
          <cell r="H627"/>
        </row>
        <row r="628">
          <cell r="A628" t="str">
            <v>0149</v>
          </cell>
          <cell r="B628" t="str">
            <v>01490532</v>
          </cell>
          <cell r="C628" t="str">
            <v>Humanities &amp; Leadership Development High School</v>
          </cell>
          <cell r="D628">
            <v>542</v>
          </cell>
          <cell r="E628" t="str">
            <v>09 - 12</v>
          </cell>
          <cell r="F628" t="str">
            <v>Title I School (SW)</v>
          </cell>
          <cell r="G628" t="str">
            <v>Restructuring Year 2+ - Aggregate</v>
          </cell>
          <cell r="H628" t="str">
            <v>Restructuring Year 2+ - Aggregate</v>
          </cell>
        </row>
        <row r="629">
          <cell r="A629" t="str">
            <v>0149</v>
          </cell>
          <cell r="B629" t="str">
            <v>01490534</v>
          </cell>
          <cell r="C629" t="str">
            <v>International High School</v>
          </cell>
          <cell r="D629">
            <v>477</v>
          </cell>
          <cell r="E629" t="str">
            <v>09 - 12</v>
          </cell>
          <cell r="F629" t="str">
            <v>Title I School (SW)</v>
          </cell>
          <cell r="G629" t="str">
            <v>Restructuring Year 2+ - Aggregate</v>
          </cell>
          <cell r="H629" t="str">
            <v>Restructuring Year 2+ - Aggregate</v>
          </cell>
        </row>
        <row r="630">
          <cell r="A630" t="str">
            <v>0149</v>
          </cell>
          <cell r="B630" t="str">
            <v>01490020</v>
          </cell>
          <cell r="C630" t="str">
            <v>James F Hennessey</v>
          </cell>
          <cell r="D630">
            <v>388</v>
          </cell>
          <cell r="E630" t="str">
            <v>PK - 01</v>
          </cell>
          <cell r="F630" t="str">
            <v>Title I School (SW)</v>
          </cell>
          <cell r="G630" t="str">
            <v xml:space="preserve"> </v>
          </cell>
          <cell r="H630" t="str">
            <v xml:space="preserve"> </v>
          </cell>
        </row>
        <row r="631">
          <cell r="A631" t="str">
            <v>0149</v>
          </cell>
          <cell r="B631" t="str">
            <v>01490045</v>
          </cell>
          <cell r="C631" t="str">
            <v>James F Leonard</v>
          </cell>
          <cell r="D631">
            <v>304</v>
          </cell>
          <cell r="E631" t="str">
            <v>06 - 08</v>
          </cell>
          <cell r="F631" t="str">
            <v>Title I School (SW)</v>
          </cell>
          <cell r="G631" t="str">
            <v>Restructuring Year 1 - Subgroups</v>
          </cell>
          <cell r="H631" t="str">
            <v>Restructuring Year 2+ - Aggregate</v>
          </cell>
        </row>
        <row r="632">
          <cell r="A632" t="str">
            <v>0149</v>
          </cell>
          <cell r="B632" t="str">
            <v>01490003</v>
          </cell>
          <cell r="C632" t="str">
            <v>John Breen School</v>
          </cell>
          <cell r="D632">
            <v>352</v>
          </cell>
          <cell r="E632" t="str">
            <v>PK - K</v>
          </cell>
          <cell r="F632" t="str">
            <v>Title I School (SW)</v>
          </cell>
          <cell r="G632"/>
          <cell r="H632"/>
        </row>
        <row r="633">
          <cell r="A633" t="str">
            <v>0149</v>
          </cell>
          <cell r="B633" t="str">
            <v>01490075</v>
          </cell>
          <cell r="C633" t="str">
            <v>John K Tarbox</v>
          </cell>
          <cell r="D633">
            <v>284</v>
          </cell>
          <cell r="E633" t="str">
            <v>01 - 05</v>
          </cell>
          <cell r="F633" t="str">
            <v>Title I School (SW)</v>
          </cell>
          <cell r="G633" t="str">
            <v>Restructuring Year 2+ - Aggregate</v>
          </cell>
          <cell r="H633" t="str">
            <v xml:space="preserve"> </v>
          </cell>
        </row>
        <row r="634">
          <cell r="A634" t="str">
            <v>0149</v>
          </cell>
          <cell r="B634" t="str">
            <v>01490002</v>
          </cell>
          <cell r="C634" t="str">
            <v>Lawlor ECC</v>
          </cell>
          <cell r="D634">
            <v>181</v>
          </cell>
          <cell r="E634" t="str">
            <v>K</v>
          </cell>
          <cell r="F634" t="str">
            <v>Title I School (SW)</v>
          </cell>
          <cell r="G634"/>
          <cell r="H634"/>
        </row>
        <row r="635">
          <cell r="A635" t="str">
            <v>0149</v>
          </cell>
          <cell r="B635" t="str">
            <v>01490533</v>
          </cell>
          <cell r="C635" t="str">
            <v>Math, Science &amp; Technology High School</v>
          </cell>
          <cell r="D635">
            <v>502</v>
          </cell>
          <cell r="E635" t="str">
            <v>09 - 12</v>
          </cell>
          <cell r="F635" t="str">
            <v>Title I School (SW)</v>
          </cell>
          <cell r="G635" t="str">
            <v>Restructuring Year 2+ - Aggregate</v>
          </cell>
          <cell r="H635" t="str">
            <v>Restructuring Year 2+ - Aggregate</v>
          </cell>
        </row>
        <row r="636">
          <cell r="A636" t="str">
            <v>0149</v>
          </cell>
          <cell r="B636" t="str">
            <v>01490027</v>
          </cell>
          <cell r="C636" t="str">
            <v>Parthum Middle School</v>
          </cell>
          <cell r="D636">
            <v>550</v>
          </cell>
          <cell r="E636" t="str">
            <v>05 - 08</v>
          </cell>
          <cell r="F636" t="str">
            <v>Title I School (SW)</v>
          </cell>
          <cell r="G636" t="str">
            <v>Restructuring Year 2+ - Subgroups</v>
          </cell>
          <cell r="H636" t="str">
            <v>Restructuring Year 2+ - Aggregate</v>
          </cell>
        </row>
        <row r="637">
          <cell r="A637" t="str">
            <v>0149</v>
          </cell>
          <cell r="B637" t="str">
            <v>01490535</v>
          </cell>
          <cell r="C637" t="str">
            <v>Performing &amp; Fine Arts High School</v>
          </cell>
          <cell r="D637">
            <v>535</v>
          </cell>
          <cell r="E637" t="str">
            <v>09 - 12</v>
          </cell>
          <cell r="F637" t="str">
            <v>Title I School (SW)</v>
          </cell>
          <cell r="G637" t="str">
            <v>Restructuring Year 2+ - Aggregate</v>
          </cell>
          <cell r="H637" t="str">
            <v>Restructuring Year 2+ - Aggregate</v>
          </cell>
        </row>
        <row r="638">
          <cell r="A638" t="str">
            <v>0149</v>
          </cell>
          <cell r="B638" t="str">
            <v>01490018</v>
          </cell>
          <cell r="C638" t="str">
            <v>Robert Frost</v>
          </cell>
          <cell r="D638">
            <v>543</v>
          </cell>
          <cell r="E638" t="str">
            <v>K  - 04</v>
          </cell>
          <cell r="F638" t="str">
            <v>Title I School (SW)</v>
          </cell>
          <cell r="G638" t="str">
            <v>Restructuring Year 2+ - Aggregate</v>
          </cell>
          <cell r="H638" t="str">
            <v>Restructuring Year 2+ - Subgroups</v>
          </cell>
        </row>
        <row r="639">
          <cell r="A639" t="str">
            <v>0149</v>
          </cell>
          <cell r="B639" t="str">
            <v>01490001</v>
          </cell>
          <cell r="C639" t="str">
            <v>Rollins Early Childhood Center</v>
          </cell>
          <cell r="D639">
            <v>150</v>
          </cell>
          <cell r="E639" t="str">
            <v>PK - K</v>
          </cell>
          <cell r="F639" t="str">
            <v>Title I School (SW)</v>
          </cell>
          <cell r="G639"/>
          <cell r="H639"/>
        </row>
        <row r="640">
          <cell r="A640" t="str">
            <v>0149</v>
          </cell>
          <cell r="B640" t="str">
            <v>01490537</v>
          </cell>
          <cell r="C640" t="str">
            <v>School for Exceptional Studies</v>
          </cell>
          <cell r="D640">
            <v>198</v>
          </cell>
          <cell r="E640" t="str">
            <v>01 - 12</v>
          </cell>
          <cell r="F640" t="str">
            <v>Title I School (SW)</v>
          </cell>
          <cell r="G640" t="str">
            <v>Corrective Action - Subgroups</v>
          </cell>
          <cell r="H640" t="str">
            <v>Improvement Year 2 - Aggregate</v>
          </cell>
        </row>
        <row r="641">
          <cell r="A641" t="str">
            <v>0149</v>
          </cell>
          <cell r="B641" t="str">
            <v>01490004</v>
          </cell>
          <cell r="C641" t="str">
            <v>South Lawrence East Elementary School</v>
          </cell>
          <cell r="D641">
            <v>495</v>
          </cell>
          <cell r="E641" t="str">
            <v>01 - 04</v>
          </cell>
          <cell r="F641" t="str">
            <v>Title I School (SW)</v>
          </cell>
          <cell r="G641" t="str">
            <v>Restructuring Year 1 - Subgroups</v>
          </cell>
          <cell r="H641" t="str">
            <v>Improvement Year 1 - Subgroups</v>
          </cell>
        </row>
        <row r="642">
          <cell r="A642" t="str">
            <v>0149</v>
          </cell>
          <cell r="B642" t="str">
            <v>01490016</v>
          </cell>
          <cell r="C642" t="str">
            <v>South Lawrence East Middle School</v>
          </cell>
          <cell r="D642">
            <v>492</v>
          </cell>
          <cell r="E642" t="str">
            <v>05 - 08</v>
          </cell>
          <cell r="F642" t="str">
            <v>Title I School (SW)</v>
          </cell>
          <cell r="G642" t="str">
            <v>Restructuring Year 2+ - Subgroups</v>
          </cell>
          <cell r="H642" t="str">
            <v>Restructuring Year 2+ - Aggregate</v>
          </cell>
        </row>
        <row r="643">
          <cell r="A643" t="str">
            <v>0150</v>
          </cell>
          <cell r="B643" t="str">
            <v>01500025</v>
          </cell>
          <cell r="C643" t="str">
            <v>Lee Elementary</v>
          </cell>
          <cell r="D643">
            <v>355</v>
          </cell>
          <cell r="E643" t="str">
            <v>PK - 06</v>
          </cell>
          <cell r="F643" t="str">
            <v>Title I School (TA)</v>
          </cell>
          <cell r="G643" t="str">
            <v>Restructuring Year 1 - Aggregate</v>
          </cell>
          <cell r="H643" t="str">
            <v>Restructuring Year 2+ - Subgroups</v>
          </cell>
        </row>
        <row r="644">
          <cell r="A644" t="str">
            <v>0150</v>
          </cell>
          <cell r="B644" t="str">
            <v>01500505</v>
          </cell>
          <cell r="C644" t="str">
            <v>Lee Middle/High School</v>
          </cell>
          <cell r="D644">
            <v>466</v>
          </cell>
          <cell r="E644" t="str">
            <v>07 - 12</v>
          </cell>
          <cell r="F644" t="str">
            <v>Non-Title I School (NT)</v>
          </cell>
          <cell r="G644" t="str">
            <v>Improvement Year 1 - Subgroups</v>
          </cell>
          <cell r="H644" t="str">
            <v xml:space="preserve"> </v>
          </cell>
        </row>
        <row r="645">
          <cell r="A645" t="str">
            <v>0151</v>
          </cell>
          <cell r="B645" t="str">
            <v>01510505</v>
          </cell>
          <cell r="C645" t="str">
            <v>Leicester High</v>
          </cell>
          <cell r="D645">
            <v>530</v>
          </cell>
          <cell r="E645" t="str">
            <v>09 - 12</v>
          </cell>
          <cell r="F645" t="str">
            <v>Non-Title I School (NT)</v>
          </cell>
          <cell r="G645" t="str">
            <v xml:space="preserve"> </v>
          </cell>
          <cell r="H645" t="str">
            <v xml:space="preserve"> </v>
          </cell>
        </row>
        <row r="646">
          <cell r="A646" t="str">
            <v>0151</v>
          </cell>
          <cell r="B646" t="str">
            <v>01510005</v>
          </cell>
          <cell r="C646" t="str">
            <v>Leicester Memorial Elem</v>
          </cell>
          <cell r="D646">
            <v>410</v>
          </cell>
          <cell r="E646" t="str">
            <v>03 - 05</v>
          </cell>
          <cell r="F646" t="str">
            <v>Title I School (TA)</v>
          </cell>
          <cell r="G646" t="str">
            <v>Restructuring Year 1 - Subgroups</v>
          </cell>
          <cell r="H646" t="str">
            <v>Corrective Action - Subgroups</v>
          </cell>
        </row>
        <row r="647">
          <cell r="A647" t="str">
            <v>0151</v>
          </cell>
          <cell r="B647" t="str">
            <v>01510015</v>
          </cell>
          <cell r="C647" t="str">
            <v>Leicester Middle</v>
          </cell>
          <cell r="D647">
            <v>432</v>
          </cell>
          <cell r="E647" t="str">
            <v>06 - 08</v>
          </cell>
          <cell r="F647" t="str">
            <v>Non-Title I School (NT)</v>
          </cell>
          <cell r="G647" t="str">
            <v>Improvement Year 1 - Subgroups</v>
          </cell>
          <cell r="H647" t="str">
            <v>Restructuring Year 2+ - Subgroups</v>
          </cell>
        </row>
        <row r="648">
          <cell r="A648" t="str">
            <v>0151</v>
          </cell>
          <cell r="B648" t="str">
            <v>01510010</v>
          </cell>
          <cell r="C648" t="str">
            <v>Leicester Primary School</v>
          </cell>
          <cell r="D648">
            <v>487</v>
          </cell>
          <cell r="E648" t="str">
            <v>PK - 02</v>
          </cell>
          <cell r="F648" t="str">
            <v>Title I School (TA)</v>
          </cell>
          <cell r="G648" t="str">
            <v>Improvement Year 1 - Aggregate</v>
          </cell>
          <cell r="H648" t="str">
            <v xml:space="preserve"> </v>
          </cell>
        </row>
        <row r="649">
          <cell r="A649" t="str">
            <v>0152</v>
          </cell>
          <cell r="B649" t="str">
            <v>01520505</v>
          </cell>
          <cell r="C649" t="str">
            <v>Lenox Memorial High</v>
          </cell>
          <cell r="D649">
            <v>467</v>
          </cell>
          <cell r="E649" t="str">
            <v>06 - 12</v>
          </cell>
          <cell r="F649" t="str">
            <v>Non-Title I School (NT)</v>
          </cell>
          <cell r="G649" t="str">
            <v xml:space="preserve"> </v>
          </cell>
          <cell r="H649" t="str">
            <v xml:space="preserve"> </v>
          </cell>
        </row>
        <row r="650">
          <cell r="A650" t="str">
            <v>0152</v>
          </cell>
          <cell r="B650" t="str">
            <v>01520015</v>
          </cell>
          <cell r="C650" t="str">
            <v>Morris</v>
          </cell>
          <cell r="D650">
            <v>334</v>
          </cell>
          <cell r="E650" t="str">
            <v>PK - 05</v>
          </cell>
          <cell r="F650" t="str">
            <v>Title I School (TA)</v>
          </cell>
          <cell r="G650" t="str">
            <v xml:space="preserve"> </v>
          </cell>
          <cell r="H650" t="str">
            <v>Improvement Year 1 - Aggregate</v>
          </cell>
        </row>
        <row r="651">
          <cell r="A651" t="str">
            <v>0153</v>
          </cell>
          <cell r="B651" t="str">
            <v>01530003</v>
          </cell>
          <cell r="C651" t="str">
            <v>Bennett</v>
          </cell>
          <cell r="D651">
            <v>159</v>
          </cell>
          <cell r="E651" t="str">
            <v>PK - K</v>
          </cell>
          <cell r="F651" t="str">
            <v>Non-Title I School (NT)</v>
          </cell>
          <cell r="G651"/>
          <cell r="H651"/>
        </row>
        <row r="652">
          <cell r="A652" t="str">
            <v>0153</v>
          </cell>
          <cell r="B652" t="str">
            <v>01530007</v>
          </cell>
          <cell r="C652" t="str">
            <v>Fall Brook</v>
          </cell>
          <cell r="D652">
            <v>623</v>
          </cell>
          <cell r="E652" t="str">
            <v>K  - 05</v>
          </cell>
          <cell r="F652" t="str">
            <v>Title I School (SW)</v>
          </cell>
          <cell r="G652" t="str">
            <v>Restructuring Year 2+ - Aggregate</v>
          </cell>
          <cell r="H652" t="str">
            <v xml:space="preserve"> </v>
          </cell>
        </row>
        <row r="653">
          <cell r="A653" t="str">
            <v>0153</v>
          </cell>
          <cell r="B653" t="str">
            <v>01530025</v>
          </cell>
          <cell r="C653" t="str">
            <v>Johnny Appleseed</v>
          </cell>
          <cell r="D653">
            <v>661</v>
          </cell>
          <cell r="E653" t="str">
            <v>K  - 05</v>
          </cell>
          <cell r="F653" t="str">
            <v>Title I School (SW)</v>
          </cell>
          <cell r="G653" t="str">
            <v>Restructuring Year 2+ - Subgroups</v>
          </cell>
          <cell r="H653" t="str">
            <v>Corrective Action - Subgroups</v>
          </cell>
        </row>
        <row r="654">
          <cell r="A654" t="str">
            <v>0153</v>
          </cell>
          <cell r="B654" t="str">
            <v>01530605</v>
          </cell>
          <cell r="C654" t="str">
            <v>Leominster Ctr Tech Educ</v>
          </cell>
          <cell r="D654">
            <v>655</v>
          </cell>
          <cell r="E654" t="str">
            <v>09 - 12</v>
          </cell>
          <cell r="F654" t="str">
            <v>Title I School (SW)</v>
          </cell>
          <cell r="G654" t="str">
            <v xml:space="preserve"> </v>
          </cell>
          <cell r="H654" t="str">
            <v xml:space="preserve"> </v>
          </cell>
        </row>
        <row r="655">
          <cell r="A655" t="str">
            <v>0153</v>
          </cell>
          <cell r="B655" t="str">
            <v>01530505</v>
          </cell>
          <cell r="C655" t="str">
            <v>Leominster Senior High</v>
          </cell>
          <cell r="D655">
            <v>1188</v>
          </cell>
          <cell r="E655" t="str">
            <v>09 - 12</v>
          </cell>
          <cell r="F655" t="str">
            <v>Non-Title I School (NT)</v>
          </cell>
          <cell r="G655" t="str">
            <v xml:space="preserve"> </v>
          </cell>
          <cell r="H655" t="str">
            <v>Improvement Year 2 - Aggregate</v>
          </cell>
        </row>
        <row r="656">
          <cell r="A656" t="str">
            <v>0153</v>
          </cell>
          <cell r="B656" t="str">
            <v>01530005</v>
          </cell>
          <cell r="C656" t="str">
            <v>Lincoln School</v>
          </cell>
          <cell r="D656">
            <v>62</v>
          </cell>
          <cell r="E656" t="str">
            <v>PK</v>
          </cell>
          <cell r="F656" t="str">
            <v>Non-Title I School (NT)</v>
          </cell>
          <cell r="G656"/>
          <cell r="H656"/>
        </row>
        <row r="657">
          <cell r="A657" t="str">
            <v>0153</v>
          </cell>
          <cell r="B657" t="str">
            <v>01530030</v>
          </cell>
          <cell r="C657" t="str">
            <v>Northwest</v>
          </cell>
          <cell r="D657">
            <v>736</v>
          </cell>
          <cell r="E657" t="str">
            <v>K  - 05</v>
          </cell>
          <cell r="F657" t="str">
            <v>Title I School (SW)</v>
          </cell>
          <cell r="G657" t="str">
            <v>Restructuring Year 2+ - Subgroups</v>
          </cell>
          <cell r="H657" t="str">
            <v>Restructuring Year 1 - Subgroups</v>
          </cell>
        </row>
        <row r="658">
          <cell r="A658" t="str">
            <v>0153</v>
          </cell>
          <cell r="B658" t="str">
            <v>01530040</v>
          </cell>
          <cell r="C658" t="str">
            <v>Priest Street</v>
          </cell>
          <cell r="D658">
            <v>125</v>
          </cell>
          <cell r="E658" t="str">
            <v>K</v>
          </cell>
          <cell r="F658" t="str">
            <v>Title I School (SW)</v>
          </cell>
          <cell r="G658"/>
          <cell r="H658"/>
        </row>
        <row r="659">
          <cell r="A659" t="str">
            <v>0153</v>
          </cell>
          <cell r="B659" t="str">
            <v>01530045</v>
          </cell>
          <cell r="C659" t="str">
            <v>Samoset School</v>
          </cell>
          <cell r="D659">
            <v>495</v>
          </cell>
          <cell r="E659" t="str">
            <v>06 - 08</v>
          </cell>
          <cell r="F659" t="str">
            <v>Non-Title I School (NT)</v>
          </cell>
          <cell r="G659" t="str">
            <v>Restructuring Year 1 - Aggregate</v>
          </cell>
          <cell r="H659" t="str">
            <v>Restructuring Year 1 - Subgroups</v>
          </cell>
        </row>
        <row r="660">
          <cell r="A660" t="str">
            <v>0153</v>
          </cell>
          <cell r="B660" t="str">
            <v>01530320</v>
          </cell>
          <cell r="C660" t="str">
            <v>Sky View Middle School</v>
          </cell>
          <cell r="D660">
            <v>901</v>
          </cell>
          <cell r="E660" t="str">
            <v>06 - 08</v>
          </cell>
          <cell r="F660" t="str">
            <v>Non-Title I School (NT)</v>
          </cell>
          <cell r="G660" t="str">
            <v>Corrective Action - Subgroups</v>
          </cell>
          <cell r="H660" t="str">
            <v>Corrective Action - Aggregate</v>
          </cell>
        </row>
        <row r="661">
          <cell r="A661" t="str">
            <v>0153</v>
          </cell>
          <cell r="B661" t="str">
            <v>01530010</v>
          </cell>
          <cell r="C661" t="str">
            <v>Southeast School</v>
          </cell>
          <cell r="D661">
            <v>609</v>
          </cell>
          <cell r="E661" t="str">
            <v>K  - 05</v>
          </cell>
          <cell r="F661" t="str">
            <v>Title I School (SW)</v>
          </cell>
          <cell r="G661" t="str">
            <v>Corrective Action - Subgroups</v>
          </cell>
          <cell r="H661" t="str">
            <v>Corrective Action - Subgroups</v>
          </cell>
        </row>
        <row r="662">
          <cell r="A662" t="str">
            <v>0154</v>
          </cell>
          <cell r="B662" t="str">
            <v>01540005</v>
          </cell>
          <cell r="C662" t="str">
            <v>Leverett Elementary</v>
          </cell>
          <cell r="D662">
            <v>159</v>
          </cell>
          <cell r="E662" t="str">
            <v>PK - 06</v>
          </cell>
          <cell r="F662" t="str">
            <v>Non-Title I School (NT)</v>
          </cell>
          <cell r="G662" t="str">
            <v xml:space="preserve"> </v>
          </cell>
          <cell r="H662" t="str">
            <v xml:space="preserve"> </v>
          </cell>
        </row>
        <row r="663">
          <cell r="A663" t="str">
            <v>0155</v>
          </cell>
          <cell r="B663" t="str">
            <v>01550008</v>
          </cell>
          <cell r="C663" t="str">
            <v>Bowman</v>
          </cell>
          <cell r="D663">
            <v>531</v>
          </cell>
          <cell r="E663" t="str">
            <v>K  - 05</v>
          </cell>
          <cell r="F663" t="str">
            <v>Title I School (TA)</v>
          </cell>
          <cell r="G663" t="str">
            <v xml:space="preserve"> </v>
          </cell>
          <cell r="H663" t="str">
            <v xml:space="preserve"> </v>
          </cell>
        </row>
        <row r="664">
          <cell r="A664" t="str">
            <v>0155</v>
          </cell>
          <cell r="B664" t="str">
            <v>01550006</v>
          </cell>
          <cell r="C664" t="str">
            <v>Bridge</v>
          </cell>
          <cell r="D664">
            <v>518</v>
          </cell>
          <cell r="E664" t="str">
            <v>K  - 05</v>
          </cell>
          <cell r="F664" t="str">
            <v>Title I School (TA)</v>
          </cell>
          <cell r="G664" t="str">
            <v xml:space="preserve"> </v>
          </cell>
          <cell r="H664" t="str">
            <v xml:space="preserve"> </v>
          </cell>
        </row>
        <row r="665">
          <cell r="A665" t="str">
            <v>0155</v>
          </cell>
          <cell r="B665" t="str">
            <v>01550015</v>
          </cell>
          <cell r="C665" t="str">
            <v>Fiske</v>
          </cell>
          <cell r="D665">
            <v>472</v>
          </cell>
          <cell r="E665" t="str">
            <v>K  - 05</v>
          </cell>
          <cell r="F665" t="str">
            <v>Non-Title I School (NT)</v>
          </cell>
          <cell r="G665" t="str">
            <v>Improvement Year 1 - Subgroups</v>
          </cell>
          <cell r="H665" t="str">
            <v xml:space="preserve"> </v>
          </cell>
        </row>
        <row r="666">
          <cell r="A666" t="str">
            <v>0155</v>
          </cell>
          <cell r="B666" t="str">
            <v>01550030</v>
          </cell>
          <cell r="C666" t="str">
            <v>Harrington</v>
          </cell>
          <cell r="D666">
            <v>463</v>
          </cell>
          <cell r="E666" t="str">
            <v>PK - 05</v>
          </cell>
          <cell r="F666" t="str">
            <v>Non-Title I School (NT)</v>
          </cell>
          <cell r="G666" t="str">
            <v xml:space="preserve"> </v>
          </cell>
          <cell r="H666" t="str">
            <v xml:space="preserve"> </v>
          </cell>
        </row>
        <row r="667">
          <cell r="A667" t="str">
            <v>0155</v>
          </cell>
          <cell r="B667" t="str">
            <v>01550305</v>
          </cell>
          <cell r="C667" t="str">
            <v>Jonas Clarke Middle</v>
          </cell>
          <cell r="D667">
            <v>764</v>
          </cell>
          <cell r="E667" t="str">
            <v>06 - 08</v>
          </cell>
          <cell r="F667" t="str">
            <v>Non-Title I School (NT)</v>
          </cell>
          <cell r="G667" t="str">
            <v>Improvement Year 1 - Subgroups</v>
          </cell>
          <cell r="H667" t="str">
            <v xml:space="preserve"> </v>
          </cell>
        </row>
        <row r="668">
          <cell r="A668" t="str">
            <v>0155</v>
          </cell>
          <cell r="B668" t="str">
            <v>01550010</v>
          </cell>
          <cell r="C668" t="str">
            <v>Joseph Estabrook</v>
          </cell>
          <cell r="D668">
            <v>450</v>
          </cell>
          <cell r="E668" t="str">
            <v>K  - 05</v>
          </cell>
          <cell r="F668" t="str">
            <v>Non-Title I School (NT)</v>
          </cell>
          <cell r="G668" t="str">
            <v xml:space="preserve"> </v>
          </cell>
          <cell r="H668" t="str">
            <v xml:space="preserve"> </v>
          </cell>
        </row>
        <row r="669">
          <cell r="A669" t="str">
            <v>0155</v>
          </cell>
          <cell r="B669" t="str">
            <v>01550505</v>
          </cell>
          <cell r="C669" t="str">
            <v>Lexington High</v>
          </cell>
          <cell r="D669">
            <v>1983</v>
          </cell>
          <cell r="E669" t="str">
            <v>09 - 12</v>
          </cell>
          <cell r="F669" t="str">
            <v>Non-Title I School (NT)</v>
          </cell>
          <cell r="G669" t="str">
            <v xml:space="preserve"> </v>
          </cell>
          <cell r="H669" t="str">
            <v xml:space="preserve"> </v>
          </cell>
        </row>
        <row r="670">
          <cell r="A670" t="str">
            <v>0155</v>
          </cell>
          <cell r="B670" t="str">
            <v>01550035</v>
          </cell>
          <cell r="C670" t="str">
            <v>Maria Hastings</v>
          </cell>
          <cell r="D670">
            <v>443</v>
          </cell>
          <cell r="E670" t="str">
            <v>K  - 05</v>
          </cell>
          <cell r="F670" t="str">
            <v>Non-Title I School (NT)</v>
          </cell>
          <cell r="G670" t="str">
            <v xml:space="preserve"> </v>
          </cell>
          <cell r="H670" t="str">
            <v xml:space="preserve"> </v>
          </cell>
        </row>
        <row r="671">
          <cell r="A671" t="str">
            <v>0155</v>
          </cell>
          <cell r="B671" t="str">
            <v>01550310</v>
          </cell>
          <cell r="C671" t="str">
            <v>Wm Diamond Middle</v>
          </cell>
          <cell r="D671">
            <v>742</v>
          </cell>
          <cell r="E671" t="str">
            <v>06 - 08</v>
          </cell>
          <cell r="F671" t="str">
            <v>Non-Title I School (NT)</v>
          </cell>
          <cell r="G671" t="str">
            <v xml:space="preserve"> </v>
          </cell>
          <cell r="H671" t="str">
            <v>Improvement Year 2 - Subgroups</v>
          </cell>
        </row>
        <row r="672">
          <cell r="A672" t="str">
            <v>0157</v>
          </cell>
          <cell r="B672" t="str">
            <v>01570305</v>
          </cell>
          <cell r="C672" t="str">
            <v>Hanscom Middle</v>
          </cell>
          <cell r="D672">
            <v>184</v>
          </cell>
          <cell r="E672" t="str">
            <v>04 - 08</v>
          </cell>
          <cell r="F672" t="str">
            <v>Title I School (TA)</v>
          </cell>
          <cell r="G672" t="str">
            <v>Improvement Year 2 - Aggregate</v>
          </cell>
          <cell r="H672" t="str">
            <v>Improvement Year 2 - Aggregate</v>
          </cell>
        </row>
        <row r="673">
          <cell r="A673" t="str">
            <v>0157</v>
          </cell>
          <cell r="B673" t="str">
            <v>01570006</v>
          </cell>
          <cell r="C673" t="str">
            <v>Hanscom Primary</v>
          </cell>
          <cell r="D673">
            <v>269</v>
          </cell>
          <cell r="E673" t="str">
            <v>PK - 03</v>
          </cell>
          <cell r="F673" t="str">
            <v>Title I School (TA)</v>
          </cell>
          <cell r="G673" t="str">
            <v xml:space="preserve"> </v>
          </cell>
          <cell r="H673" t="str">
            <v xml:space="preserve"> </v>
          </cell>
        </row>
        <row r="674">
          <cell r="A674" t="str">
            <v>0157</v>
          </cell>
          <cell r="B674" t="str">
            <v>01570025</v>
          </cell>
          <cell r="C674" t="str">
            <v>Lincoln School</v>
          </cell>
          <cell r="D674">
            <v>624</v>
          </cell>
          <cell r="E674" t="str">
            <v>PK - 08</v>
          </cell>
          <cell r="F674" t="str">
            <v>Non-Title I School (NT)</v>
          </cell>
          <cell r="G674" t="str">
            <v>Corrective Action - Subgroups</v>
          </cell>
          <cell r="H674" t="str">
            <v>Restructuring Year 1 - Subgroups</v>
          </cell>
        </row>
        <row r="675">
          <cell r="A675" t="str">
            <v>0158</v>
          </cell>
          <cell r="B675" t="str">
            <v>01580505</v>
          </cell>
          <cell r="C675" t="str">
            <v>Littleton High School</v>
          </cell>
          <cell r="D675">
            <v>412</v>
          </cell>
          <cell r="E675" t="str">
            <v>09 - 12</v>
          </cell>
          <cell r="F675" t="str">
            <v>Non-Title I School (NT)</v>
          </cell>
          <cell r="G675" t="str">
            <v xml:space="preserve"> </v>
          </cell>
          <cell r="H675" t="str">
            <v xml:space="preserve"> </v>
          </cell>
        </row>
        <row r="676">
          <cell r="A676" t="str">
            <v>0158</v>
          </cell>
          <cell r="B676" t="str">
            <v>01580305</v>
          </cell>
          <cell r="C676" t="str">
            <v>Littleton Middle School</v>
          </cell>
          <cell r="D676">
            <v>378</v>
          </cell>
          <cell r="E676" t="str">
            <v>06 - 08</v>
          </cell>
          <cell r="F676" t="str">
            <v>Non-Title I School (NT)</v>
          </cell>
          <cell r="G676" t="str">
            <v xml:space="preserve"> </v>
          </cell>
          <cell r="H676" t="str">
            <v>Improvement Year 2 - Aggregate</v>
          </cell>
        </row>
        <row r="677">
          <cell r="A677" t="str">
            <v>0158</v>
          </cell>
          <cell r="B677" t="str">
            <v>01580015</v>
          </cell>
          <cell r="C677" t="str">
            <v>Russell St Elementary</v>
          </cell>
          <cell r="D677">
            <v>397</v>
          </cell>
          <cell r="E677" t="str">
            <v>03 - 05</v>
          </cell>
          <cell r="F677" t="str">
            <v>Title I School (TA)</v>
          </cell>
          <cell r="G677" t="str">
            <v>Improvement Year 2 - Subgroups</v>
          </cell>
          <cell r="H677" t="str">
            <v>Improvement Year 1 - Subgroups</v>
          </cell>
        </row>
        <row r="678">
          <cell r="A678" t="str">
            <v>0158</v>
          </cell>
          <cell r="B678" t="str">
            <v>01580005</v>
          </cell>
          <cell r="C678" t="str">
            <v>Shaker Lane Elementary</v>
          </cell>
          <cell r="D678">
            <v>397</v>
          </cell>
          <cell r="E678" t="str">
            <v>PK - 02</v>
          </cell>
          <cell r="F678" t="str">
            <v>Title I School (TA)</v>
          </cell>
          <cell r="G678" t="str">
            <v xml:space="preserve"> </v>
          </cell>
          <cell r="H678" t="str">
            <v xml:space="preserve"> </v>
          </cell>
        </row>
        <row r="679">
          <cell r="A679" t="str">
            <v>0159</v>
          </cell>
          <cell r="B679" t="str">
            <v>01590005</v>
          </cell>
          <cell r="C679" t="str">
            <v>Blueberry Hill</v>
          </cell>
          <cell r="D679">
            <v>497</v>
          </cell>
          <cell r="E679" t="str">
            <v>K  - 05</v>
          </cell>
          <cell r="F679" t="str">
            <v>Non-Title I School (NT)</v>
          </cell>
          <cell r="G679" t="str">
            <v>Improvement Year 2 - Subgroups</v>
          </cell>
          <cell r="H679" t="str">
            <v>Improvement Year 2 - Subgroups</v>
          </cell>
        </row>
        <row r="680">
          <cell r="A680" t="str">
            <v>0159</v>
          </cell>
          <cell r="B680" t="str">
            <v>01590010</v>
          </cell>
          <cell r="C680" t="str">
            <v>Center</v>
          </cell>
          <cell r="D680">
            <v>435</v>
          </cell>
          <cell r="E680" t="str">
            <v>PK - 05</v>
          </cell>
          <cell r="F680" t="str">
            <v>Non-Title I School (NT)</v>
          </cell>
          <cell r="G680" t="str">
            <v xml:space="preserve"> </v>
          </cell>
          <cell r="H680" t="str">
            <v>Improvement Year 1 - Subgroups</v>
          </cell>
        </row>
        <row r="681">
          <cell r="A681" t="str">
            <v>0159</v>
          </cell>
          <cell r="B681" t="str">
            <v>01590017</v>
          </cell>
          <cell r="C681" t="str">
            <v>Glenbrook Middle</v>
          </cell>
          <cell r="D681">
            <v>353</v>
          </cell>
          <cell r="E681" t="str">
            <v>06 - 08</v>
          </cell>
          <cell r="F681" t="str">
            <v>Non-Title I School (NT)</v>
          </cell>
          <cell r="G681" t="str">
            <v xml:space="preserve"> </v>
          </cell>
          <cell r="H681" t="str">
            <v xml:space="preserve"> </v>
          </cell>
        </row>
        <row r="682">
          <cell r="A682" t="str">
            <v>0159</v>
          </cell>
          <cell r="B682" t="str">
            <v>01590505</v>
          </cell>
          <cell r="C682" t="str">
            <v>Longmeadow High</v>
          </cell>
          <cell r="D682">
            <v>988</v>
          </cell>
          <cell r="E682" t="str">
            <v>09 - 12</v>
          </cell>
          <cell r="F682" t="str">
            <v>Non-Title I School (NT)</v>
          </cell>
          <cell r="G682" t="str">
            <v xml:space="preserve"> </v>
          </cell>
          <cell r="H682" t="str">
            <v xml:space="preserve"> </v>
          </cell>
        </row>
        <row r="683">
          <cell r="A683" t="str">
            <v>0159</v>
          </cell>
          <cell r="B683" t="str">
            <v>01590305</v>
          </cell>
          <cell r="C683" t="str">
            <v>Williams Middle</v>
          </cell>
          <cell r="D683">
            <v>379</v>
          </cell>
          <cell r="E683" t="str">
            <v>06 - 08</v>
          </cell>
          <cell r="F683" t="str">
            <v>Non-Title I School (NT)</v>
          </cell>
          <cell r="G683" t="str">
            <v>Improvement Year 1 - Subgroups</v>
          </cell>
          <cell r="H683" t="str">
            <v xml:space="preserve"> </v>
          </cell>
        </row>
        <row r="684">
          <cell r="A684" t="str">
            <v>0159</v>
          </cell>
          <cell r="B684" t="str">
            <v>01590025</v>
          </cell>
          <cell r="C684" t="str">
            <v>Wolf Swamp Road</v>
          </cell>
          <cell r="D684">
            <v>359</v>
          </cell>
          <cell r="E684" t="str">
            <v>K  - 05</v>
          </cell>
          <cell r="F684" t="str">
            <v>Title I School (TA)</v>
          </cell>
          <cell r="G684" t="str">
            <v>Corrective Action - Subgroups</v>
          </cell>
          <cell r="H684" t="str">
            <v>Improvement Year 2 - Subgroups</v>
          </cell>
        </row>
        <row r="685">
          <cell r="A685" t="str">
            <v>0160</v>
          </cell>
          <cell r="B685" t="str">
            <v>01600020</v>
          </cell>
          <cell r="C685" t="str">
            <v>Abraham Lincoln</v>
          </cell>
          <cell r="D685">
            <v>474</v>
          </cell>
          <cell r="E685" t="str">
            <v>PK - 04</v>
          </cell>
          <cell r="F685" t="str">
            <v>Title I School (SW)</v>
          </cell>
          <cell r="G685" t="str">
            <v>Restructuring Year 1 - Aggregate</v>
          </cell>
          <cell r="H685" t="str">
            <v>Improvement Year 2 - Aggregate</v>
          </cell>
        </row>
        <row r="686">
          <cell r="A686" t="str">
            <v>0160</v>
          </cell>
          <cell r="B686" t="str">
            <v>01600310</v>
          </cell>
          <cell r="C686" t="str">
            <v>B.F.Butler Middle Sch</v>
          </cell>
          <cell r="D686">
            <v>516</v>
          </cell>
          <cell r="E686" t="str">
            <v>05 - 08</v>
          </cell>
          <cell r="F686" t="str">
            <v>Title I School (SW)</v>
          </cell>
          <cell r="G686" t="str">
            <v>Restructuring Year 2+ - Subgroups</v>
          </cell>
          <cell r="H686" t="str">
            <v>Restructuring Year 2+ - Aggregate</v>
          </cell>
        </row>
        <row r="687">
          <cell r="A687" t="str">
            <v>0160</v>
          </cell>
          <cell r="B687" t="str">
            <v>01600090</v>
          </cell>
          <cell r="C687" t="str">
            <v>Bartlett Community Partnership</v>
          </cell>
          <cell r="D687">
            <v>511</v>
          </cell>
          <cell r="E687" t="str">
            <v>PK - 08</v>
          </cell>
          <cell r="F687" t="str">
            <v>Title I School (SW)</v>
          </cell>
          <cell r="G687" t="str">
            <v>Restructuring Year 2+ - Aggregate</v>
          </cell>
          <cell r="H687" t="str">
            <v>Restructuring Year 2+ - Aggregate</v>
          </cell>
        </row>
        <row r="688">
          <cell r="A688" t="str">
            <v>0160</v>
          </cell>
          <cell r="B688" t="str">
            <v>01600030</v>
          </cell>
          <cell r="C688" t="str">
            <v>Charles W Morey</v>
          </cell>
          <cell r="D688">
            <v>485</v>
          </cell>
          <cell r="E688" t="str">
            <v>PK - 04</v>
          </cell>
          <cell r="F688" t="str">
            <v>Title I School (SW)</v>
          </cell>
          <cell r="G688" t="str">
            <v xml:space="preserve"> </v>
          </cell>
          <cell r="H688" t="str">
            <v xml:space="preserve"> </v>
          </cell>
        </row>
        <row r="689">
          <cell r="A689" t="str">
            <v>0160</v>
          </cell>
          <cell r="B689" t="str">
            <v>01600080</v>
          </cell>
          <cell r="C689" t="str">
            <v>Charlotte M Murkland Elem</v>
          </cell>
          <cell r="D689">
            <v>500</v>
          </cell>
          <cell r="E689" t="str">
            <v>PK - 04</v>
          </cell>
          <cell r="F689" t="str">
            <v>Title I School (SW)</v>
          </cell>
          <cell r="G689" t="str">
            <v>Restructuring Year 2+ - Aggregate</v>
          </cell>
          <cell r="H689" t="str">
            <v>Restructuring Year 2+ - Aggregate</v>
          </cell>
        </row>
        <row r="690">
          <cell r="A690" t="str">
            <v>0160</v>
          </cell>
          <cell r="B690" t="str">
            <v>01600345</v>
          </cell>
          <cell r="C690" t="str">
            <v>Dr An Wang School</v>
          </cell>
          <cell r="D690">
            <v>663</v>
          </cell>
          <cell r="E690" t="str">
            <v>05 - 08</v>
          </cell>
          <cell r="F690" t="str">
            <v>Title I School (SW)</v>
          </cell>
          <cell r="G690" t="str">
            <v>Restructuring Year 2+ - Subgroups</v>
          </cell>
          <cell r="H690" t="str">
            <v>Restructuring Year 2+ - Subgroups</v>
          </cell>
        </row>
        <row r="691">
          <cell r="A691" t="str">
            <v>0160</v>
          </cell>
          <cell r="B691" t="str">
            <v>01600002</v>
          </cell>
          <cell r="C691" t="str">
            <v>Dr Gertrude Bailey</v>
          </cell>
          <cell r="D691">
            <v>483</v>
          </cell>
          <cell r="E691" t="str">
            <v>PK - 04</v>
          </cell>
          <cell r="F691" t="str">
            <v>Title I School (SW)</v>
          </cell>
          <cell r="G691" t="str">
            <v>Restructuring Year 2+ - Subgroups</v>
          </cell>
          <cell r="H691" t="str">
            <v xml:space="preserve"> </v>
          </cell>
        </row>
        <row r="692">
          <cell r="A692" t="str">
            <v>0160</v>
          </cell>
          <cell r="B692" t="str">
            <v>01600015</v>
          </cell>
          <cell r="C692" t="str">
            <v>Greenhalge</v>
          </cell>
          <cell r="D692">
            <v>465</v>
          </cell>
          <cell r="E692" t="str">
            <v>PK - 04</v>
          </cell>
          <cell r="F692" t="str">
            <v>Title I School (SW)</v>
          </cell>
          <cell r="G692" t="str">
            <v>Restructuring Year 2+ - Aggregate</v>
          </cell>
          <cell r="H692" t="str">
            <v>Restructuring Year 2+ - Aggregate</v>
          </cell>
        </row>
        <row r="693">
          <cell r="A693" t="str">
            <v>0160</v>
          </cell>
          <cell r="B693" t="str">
            <v>01600330</v>
          </cell>
          <cell r="C693" t="str">
            <v>Henry J Robinson Middle</v>
          </cell>
          <cell r="D693">
            <v>645</v>
          </cell>
          <cell r="E693" t="str">
            <v>05 - 08</v>
          </cell>
          <cell r="F693" t="str">
            <v>Title I School (SW)</v>
          </cell>
          <cell r="G693" t="str">
            <v>Restructuring Year 2+ - Aggregate</v>
          </cell>
          <cell r="H693" t="str">
            <v>Restructuring Year 2+ - Aggregate</v>
          </cell>
        </row>
        <row r="694">
          <cell r="A694" t="str">
            <v>0160</v>
          </cell>
          <cell r="B694" t="str">
            <v>01600315</v>
          </cell>
          <cell r="C694" t="str">
            <v>James S Daley Middle Sch</v>
          </cell>
          <cell r="D694">
            <v>675</v>
          </cell>
          <cell r="E694" t="str">
            <v>05 - 08</v>
          </cell>
          <cell r="F694" t="str">
            <v>Title I School (SW)</v>
          </cell>
          <cell r="G694" t="str">
            <v>Restructuring Year 2+ - Subgroups</v>
          </cell>
          <cell r="H694" t="str">
            <v>Restructuring Year 2+ - Subgroups</v>
          </cell>
        </row>
        <row r="695">
          <cell r="A695" t="str">
            <v>0160</v>
          </cell>
          <cell r="B695" t="str">
            <v>01600340</v>
          </cell>
          <cell r="C695" t="str">
            <v>James Sullivan Middle Sch</v>
          </cell>
          <cell r="D695">
            <v>657</v>
          </cell>
          <cell r="E695" t="str">
            <v>05 - 08</v>
          </cell>
          <cell r="F695" t="str">
            <v>Title I School (SW)</v>
          </cell>
          <cell r="G695" t="str">
            <v>Corrective Action - Aggregate</v>
          </cell>
          <cell r="H695" t="str">
            <v>Restructuring Year 2+ - Subgroups</v>
          </cell>
        </row>
        <row r="696">
          <cell r="A696" t="str">
            <v>0160</v>
          </cell>
          <cell r="B696" t="str">
            <v>01600050</v>
          </cell>
          <cell r="C696" t="str">
            <v>John J Shaughnessy</v>
          </cell>
          <cell r="D696">
            <v>470</v>
          </cell>
          <cell r="E696" t="str">
            <v>PK - 04</v>
          </cell>
          <cell r="F696" t="str">
            <v>Title I School (SW)</v>
          </cell>
          <cell r="G696" t="str">
            <v>Restructuring Year 2+ - Aggregate</v>
          </cell>
          <cell r="H696" t="str">
            <v>Restructuring Year 1 - Subgroups</v>
          </cell>
        </row>
        <row r="697">
          <cell r="A697" t="str">
            <v>0160</v>
          </cell>
          <cell r="B697" t="str">
            <v>01600010</v>
          </cell>
          <cell r="C697" t="str">
            <v>Joseph McAvinnue</v>
          </cell>
          <cell r="D697">
            <v>477</v>
          </cell>
          <cell r="E697" t="str">
            <v>PK - 04</v>
          </cell>
          <cell r="F697" t="str">
            <v>Title I School (SW)</v>
          </cell>
          <cell r="G697" t="str">
            <v>Restructuring Year 2+ - Aggregate</v>
          </cell>
          <cell r="H697" t="str">
            <v>Restructuring Year 2+ - Aggregate</v>
          </cell>
        </row>
        <row r="698">
          <cell r="A698" t="str">
            <v>0160</v>
          </cell>
          <cell r="B698" t="str">
            <v>01600360</v>
          </cell>
          <cell r="C698" t="str">
            <v>Kathryn P. Stoklosa Middle School</v>
          </cell>
          <cell r="D698">
            <v>666</v>
          </cell>
          <cell r="E698" t="str">
            <v>05 - 08</v>
          </cell>
          <cell r="F698" t="str">
            <v>Title I School (SW)</v>
          </cell>
          <cell r="G698" t="str">
            <v>Restructuring Year 2+ - Subgroups</v>
          </cell>
          <cell r="H698" t="str">
            <v>Restructuring Year 2+ - Subgroups</v>
          </cell>
        </row>
        <row r="699">
          <cell r="A699" t="str">
            <v>0160</v>
          </cell>
          <cell r="B699" t="str">
            <v>01600505</v>
          </cell>
          <cell r="C699" t="str">
            <v>Lowell High</v>
          </cell>
          <cell r="D699">
            <v>3403</v>
          </cell>
          <cell r="E699" t="str">
            <v>09 - 12</v>
          </cell>
          <cell r="F699" t="str">
            <v>Title I School (SW)</v>
          </cell>
          <cell r="G699" t="str">
            <v>Restructuring Year 2+ - Subgroups</v>
          </cell>
          <cell r="H699" t="str">
            <v>Restructuring Year 2+ - Subgroups</v>
          </cell>
        </row>
        <row r="700">
          <cell r="A700" t="str">
            <v>0160</v>
          </cell>
          <cell r="B700" t="str">
            <v>01600027</v>
          </cell>
          <cell r="C700" t="str">
            <v>Moody Elem</v>
          </cell>
          <cell r="D700">
            <v>227</v>
          </cell>
          <cell r="E700" t="str">
            <v>K  - 04</v>
          </cell>
          <cell r="F700" t="str">
            <v>Title I School (SW)</v>
          </cell>
          <cell r="G700" t="str">
            <v>Restructuring Year 1 - Aggregate</v>
          </cell>
          <cell r="H700" t="str">
            <v>Restructuring Year 1 - Subgroups</v>
          </cell>
        </row>
        <row r="701">
          <cell r="A701" t="str">
            <v>0160</v>
          </cell>
          <cell r="B701" t="str">
            <v>01600036</v>
          </cell>
          <cell r="C701" t="str">
            <v>Pawtucketville Memorial</v>
          </cell>
          <cell r="D701">
            <v>493</v>
          </cell>
          <cell r="E701" t="str">
            <v>PK - 04</v>
          </cell>
          <cell r="F701" t="str">
            <v>Title I School (SW)</v>
          </cell>
          <cell r="G701" t="str">
            <v>Restructuring Year 2+ - Aggregate</v>
          </cell>
          <cell r="H701" t="str">
            <v xml:space="preserve"> </v>
          </cell>
        </row>
        <row r="702">
          <cell r="A702" t="str">
            <v>0160</v>
          </cell>
          <cell r="B702" t="str">
            <v>01600040</v>
          </cell>
          <cell r="C702" t="str">
            <v>Peter W Reilly</v>
          </cell>
          <cell r="D702">
            <v>572</v>
          </cell>
          <cell r="E702" t="str">
            <v>K  - 04</v>
          </cell>
          <cell r="F702" t="str">
            <v>Title I School (SW)</v>
          </cell>
          <cell r="G702" t="str">
            <v>Restructuring Year 2+ - Aggregate</v>
          </cell>
          <cell r="H702" t="str">
            <v>Restructuring Year 2+ - Aggregate</v>
          </cell>
        </row>
        <row r="703">
          <cell r="A703" t="str">
            <v>0160</v>
          </cell>
          <cell r="B703" t="str">
            <v>01600018</v>
          </cell>
          <cell r="C703" t="str">
            <v>Pyne Arts</v>
          </cell>
          <cell r="D703">
            <v>513</v>
          </cell>
          <cell r="E703" t="str">
            <v>PK - 08</v>
          </cell>
          <cell r="F703" t="str">
            <v>Title I School (SW)</v>
          </cell>
          <cell r="G703" t="str">
            <v xml:space="preserve"> </v>
          </cell>
          <cell r="H703" t="str">
            <v>Improvement Year 2 - Subgroups</v>
          </cell>
        </row>
        <row r="704">
          <cell r="A704" t="str">
            <v>0160</v>
          </cell>
          <cell r="B704" t="str">
            <v>01600075</v>
          </cell>
          <cell r="C704" t="str">
            <v>S Christa McAuliffe Elementary</v>
          </cell>
          <cell r="D704">
            <v>471</v>
          </cell>
          <cell r="E704" t="str">
            <v>PK - 04</v>
          </cell>
          <cell r="F704" t="str">
            <v>Title I School (SW)</v>
          </cell>
          <cell r="G704" t="str">
            <v>Restructuring Year 2+ - Subgroups</v>
          </cell>
          <cell r="H704" t="str">
            <v>Restructuring Year 1 - Subgroups</v>
          </cell>
        </row>
        <row r="705">
          <cell r="A705" t="str">
            <v>0160</v>
          </cell>
          <cell r="B705" t="str">
            <v>01600055</v>
          </cell>
          <cell r="C705" t="str">
            <v>Washington</v>
          </cell>
          <cell r="D705">
            <v>234</v>
          </cell>
          <cell r="E705" t="str">
            <v>PK - 04</v>
          </cell>
          <cell r="F705" t="str">
            <v>Title I School (SW)</v>
          </cell>
          <cell r="G705" t="str">
            <v>Improvement Year 1 - Subgroups</v>
          </cell>
          <cell r="H705" t="str">
            <v xml:space="preserve"> </v>
          </cell>
        </row>
        <row r="706">
          <cell r="A706" t="str">
            <v>0161</v>
          </cell>
          <cell r="B706" t="str">
            <v>01610020</v>
          </cell>
          <cell r="C706" t="str">
            <v>Chapin Street Elementary School</v>
          </cell>
          <cell r="D706">
            <v>422</v>
          </cell>
          <cell r="E706" t="str">
            <v>02 - 03</v>
          </cell>
          <cell r="F706" t="str">
            <v>Title I School (TA)</v>
          </cell>
          <cell r="G706" t="str">
            <v>Improvement Year 1 - Aggregate</v>
          </cell>
          <cell r="H706" t="str">
            <v xml:space="preserve"> </v>
          </cell>
        </row>
        <row r="707">
          <cell r="A707" t="str">
            <v>0161</v>
          </cell>
          <cell r="B707" t="str">
            <v>01610010</v>
          </cell>
          <cell r="C707" t="str">
            <v>East Street Elementary School</v>
          </cell>
          <cell r="D707">
            <v>459</v>
          </cell>
          <cell r="E707" t="str">
            <v>PK - 01</v>
          </cell>
          <cell r="F707" t="str">
            <v>Title I School (TA)</v>
          </cell>
          <cell r="G707"/>
          <cell r="H707"/>
        </row>
        <row r="708">
          <cell r="A708" t="str">
            <v>0161</v>
          </cell>
          <cell r="B708" t="str">
            <v>01610505</v>
          </cell>
          <cell r="C708" t="str">
            <v>Ludlow Senior High</v>
          </cell>
          <cell r="D708">
            <v>1008</v>
          </cell>
          <cell r="E708" t="str">
            <v>09 - 12</v>
          </cell>
          <cell r="F708" t="str">
            <v>Non-Title I School (NT)</v>
          </cell>
          <cell r="G708" t="str">
            <v xml:space="preserve"> </v>
          </cell>
          <cell r="H708" t="str">
            <v xml:space="preserve"> </v>
          </cell>
        </row>
        <row r="709">
          <cell r="A709" t="str">
            <v>0161</v>
          </cell>
          <cell r="B709" t="str">
            <v>01610305</v>
          </cell>
          <cell r="C709" t="str">
            <v>Paul R Baird Middle</v>
          </cell>
          <cell r="D709">
            <v>683</v>
          </cell>
          <cell r="E709" t="str">
            <v>06 - 08</v>
          </cell>
          <cell r="F709" t="str">
            <v>Non-Title I School (NT)</v>
          </cell>
          <cell r="G709" t="str">
            <v>Corrective Action - Subgroups</v>
          </cell>
          <cell r="H709" t="str">
            <v>Restructuring Year 2+ - Subgroups</v>
          </cell>
        </row>
        <row r="710">
          <cell r="A710" t="str">
            <v>0161</v>
          </cell>
          <cell r="B710" t="str">
            <v>01610023</v>
          </cell>
          <cell r="C710" t="str">
            <v>Veterans Park Elem</v>
          </cell>
          <cell r="D710">
            <v>415</v>
          </cell>
          <cell r="E710" t="str">
            <v>04 - 05</v>
          </cell>
          <cell r="F710" t="str">
            <v>Title I School (TA)</v>
          </cell>
          <cell r="G710" t="str">
            <v>Corrective Action - Subgroups</v>
          </cell>
          <cell r="H710" t="str">
            <v>Improvement Year 1 - Aggregate</v>
          </cell>
        </row>
        <row r="711">
          <cell r="A711" t="str">
            <v>0162</v>
          </cell>
          <cell r="B711" t="str">
            <v>01620505</v>
          </cell>
          <cell r="C711" t="str">
            <v>Lunenburg High</v>
          </cell>
          <cell r="D711">
            <v>536</v>
          </cell>
          <cell r="E711" t="str">
            <v>09 - 12</v>
          </cell>
          <cell r="F711" t="str">
            <v>Non-Title I School (NT)</v>
          </cell>
          <cell r="G711" t="str">
            <v xml:space="preserve"> </v>
          </cell>
          <cell r="H711" t="str">
            <v xml:space="preserve"> </v>
          </cell>
        </row>
        <row r="712">
          <cell r="A712" t="str">
            <v>0162</v>
          </cell>
          <cell r="B712" t="str">
            <v>01620010</v>
          </cell>
          <cell r="C712" t="str">
            <v>Lunenburg Primary School</v>
          </cell>
          <cell r="D712">
            <v>373</v>
          </cell>
          <cell r="E712" t="str">
            <v>PK - 02</v>
          </cell>
          <cell r="F712" t="str">
            <v>Title I School (TA)</v>
          </cell>
          <cell r="G712" t="str">
            <v xml:space="preserve"> </v>
          </cell>
          <cell r="H712" t="str">
            <v xml:space="preserve"> </v>
          </cell>
        </row>
        <row r="713">
          <cell r="A713" t="str">
            <v>0162</v>
          </cell>
          <cell r="B713" t="str">
            <v>01620015</v>
          </cell>
          <cell r="C713" t="str">
            <v>Thomas C Passios Elem</v>
          </cell>
          <cell r="D713">
            <v>360</v>
          </cell>
          <cell r="E713" t="str">
            <v>03 - 05</v>
          </cell>
          <cell r="F713" t="str">
            <v>Non-Title I School (NT)</v>
          </cell>
          <cell r="G713" t="str">
            <v>Improvement Year 2 - Subgroups</v>
          </cell>
          <cell r="H713" t="str">
            <v>Corrective Action - Subgroups</v>
          </cell>
        </row>
        <row r="714">
          <cell r="A714" t="str">
            <v>0162</v>
          </cell>
          <cell r="B714" t="str">
            <v>01620020</v>
          </cell>
          <cell r="C714" t="str">
            <v>Turkey Hill Middle</v>
          </cell>
          <cell r="D714">
            <v>381</v>
          </cell>
          <cell r="E714" t="str">
            <v>06 - 08</v>
          </cell>
          <cell r="F714" t="str">
            <v>Non-Title I School (NT)</v>
          </cell>
          <cell r="G714" t="str">
            <v>Improvement Year 1 - Subgroups</v>
          </cell>
          <cell r="H714" t="str">
            <v>Corrective Action - Subgroups</v>
          </cell>
        </row>
        <row r="715">
          <cell r="A715" t="str">
            <v>0163</v>
          </cell>
          <cell r="B715" t="str">
            <v>01630016</v>
          </cell>
          <cell r="C715" t="str">
            <v>A Drewicz Elem</v>
          </cell>
          <cell r="D715">
            <v>431</v>
          </cell>
          <cell r="E715" t="str">
            <v>PK - 05</v>
          </cell>
          <cell r="F715" t="str">
            <v>Title I School (SW)</v>
          </cell>
          <cell r="G715" t="str">
            <v>Restructuring Year 2+ - Subgroups</v>
          </cell>
          <cell r="H715" t="str">
            <v>Improvement Year 2 - Aggregate</v>
          </cell>
        </row>
        <row r="716">
          <cell r="A716" t="str">
            <v>0163</v>
          </cell>
          <cell r="B716" t="str">
            <v>01630011</v>
          </cell>
          <cell r="C716" t="str">
            <v>Aborn</v>
          </cell>
          <cell r="D716">
            <v>238</v>
          </cell>
          <cell r="E716" t="str">
            <v>K  - 05</v>
          </cell>
          <cell r="F716" t="str">
            <v>Title I School (SW)</v>
          </cell>
          <cell r="G716" t="str">
            <v xml:space="preserve"> </v>
          </cell>
          <cell r="H716" t="str">
            <v xml:space="preserve"> </v>
          </cell>
        </row>
        <row r="717">
          <cell r="A717" t="str">
            <v>0163</v>
          </cell>
          <cell r="B717" t="str">
            <v>01630405</v>
          </cell>
          <cell r="C717" t="str">
            <v>Breed Middle School</v>
          </cell>
          <cell r="D717">
            <v>1168</v>
          </cell>
          <cell r="E717" t="str">
            <v>06 - 08</v>
          </cell>
          <cell r="F717" t="str">
            <v>Title I School (SW)</v>
          </cell>
          <cell r="G717" t="str">
            <v>Restructuring Year 2+ - Aggregate</v>
          </cell>
          <cell r="H717" t="str">
            <v>Restructuring Year 2+ - Aggregate</v>
          </cell>
        </row>
        <row r="718">
          <cell r="A718" t="str">
            <v>0163</v>
          </cell>
          <cell r="B718" t="str">
            <v>01630020</v>
          </cell>
          <cell r="C718" t="str">
            <v>Brickett Elementary</v>
          </cell>
          <cell r="D718">
            <v>318</v>
          </cell>
          <cell r="E718" t="str">
            <v>PK - 05</v>
          </cell>
          <cell r="F718" t="str">
            <v>Title I School (SW)</v>
          </cell>
          <cell r="G718" t="str">
            <v>Restructuring Year 1 - Aggregate</v>
          </cell>
          <cell r="H718" t="str">
            <v xml:space="preserve"> </v>
          </cell>
        </row>
        <row r="719">
          <cell r="A719" t="str">
            <v>0163</v>
          </cell>
          <cell r="B719" t="str">
            <v>01630090</v>
          </cell>
          <cell r="C719" t="str">
            <v>Capt William G Shoemaker</v>
          </cell>
          <cell r="D719">
            <v>353</v>
          </cell>
          <cell r="E719" t="str">
            <v>PK - 06</v>
          </cell>
          <cell r="F719" t="str">
            <v>Title I School (SW)</v>
          </cell>
          <cell r="G719" t="str">
            <v xml:space="preserve"> </v>
          </cell>
          <cell r="H719" t="str">
            <v>Improvement Year 2 - Subgroups</v>
          </cell>
        </row>
        <row r="720">
          <cell r="A720" t="str">
            <v>0163</v>
          </cell>
          <cell r="B720" t="str">
            <v>01630505</v>
          </cell>
          <cell r="C720" t="str">
            <v>Classical High</v>
          </cell>
          <cell r="D720">
            <v>1401</v>
          </cell>
          <cell r="E720" t="str">
            <v>09 - 12</v>
          </cell>
          <cell r="F720" t="str">
            <v>Non-Title I School (NT)</v>
          </cell>
          <cell r="G720" t="str">
            <v>Improvement Year 1 - Subgroups</v>
          </cell>
          <cell r="H720" t="str">
            <v>Restructuring Year 2+ - Subgroups</v>
          </cell>
        </row>
        <row r="721">
          <cell r="A721" t="str">
            <v>0163</v>
          </cell>
          <cell r="B721" t="str">
            <v>01630035</v>
          </cell>
          <cell r="C721" t="str">
            <v>Cobbet Elementary</v>
          </cell>
          <cell r="D721">
            <v>645</v>
          </cell>
          <cell r="E721" t="str">
            <v>K  - 05</v>
          </cell>
          <cell r="F721" t="str">
            <v>Title I School (SW)</v>
          </cell>
          <cell r="G721" t="str">
            <v>Restructuring Year 2+ - Aggregate</v>
          </cell>
          <cell r="H721" t="str">
            <v>Restructuring Year 1 - Aggregate</v>
          </cell>
        </row>
        <row r="722">
          <cell r="A722" t="str">
            <v>0163</v>
          </cell>
          <cell r="B722" t="str">
            <v>01630045</v>
          </cell>
          <cell r="C722" t="str">
            <v>E J Harrington</v>
          </cell>
          <cell r="D722">
            <v>563</v>
          </cell>
          <cell r="E722" t="str">
            <v>PK - 05</v>
          </cell>
          <cell r="F722" t="str">
            <v>Title I School (SW)</v>
          </cell>
          <cell r="G722" t="str">
            <v>Restructuring Year 1 - Aggregate</v>
          </cell>
          <cell r="H722" t="str">
            <v>Corrective Action - Subgroups</v>
          </cell>
        </row>
        <row r="723">
          <cell r="A723" t="str">
            <v>0163</v>
          </cell>
          <cell r="B723" t="str">
            <v>01630095</v>
          </cell>
          <cell r="C723" t="str">
            <v>Edward A Sisson</v>
          </cell>
          <cell r="D723">
            <v>427</v>
          </cell>
          <cell r="E723" t="str">
            <v>PK - 05</v>
          </cell>
          <cell r="F723" t="str">
            <v>Title I School (SW)</v>
          </cell>
          <cell r="G723" t="str">
            <v xml:space="preserve"> </v>
          </cell>
          <cell r="H723" t="str">
            <v>Improvement Year 2 - Subgroups</v>
          </cell>
        </row>
        <row r="724">
          <cell r="A724" t="str">
            <v>0163</v>
          </cell>
          <cell r="B724" t="str">
            <v>01630525</v>
          </cell>
          <cell r="C724" t="str">
            <v>Fecteau-Leary Junior/Senior High School</v>
          </cell>
          <cell r="D724">
            <v>147</v>
          </cell>
          <cell r="E724" t="str">
            <v>07 - 12</v>
          </cell>
          <cell r="F724" t="str">
            <v>Title I School (SW)</v>
          </cell>
          <cell r="G724" t="str">
            <v>Improvement Year 2 - Aggregate</v>
          </cell>
          <cell r="H724" t="str">
            <v>Improvement Year 2 - Aggregate</v>
          </cell>
        </row>
        <row r="725">
          <cell r="A725" t="str">
            <v>0163</v>
          </cell>
          <cell r="B725" t="str">
            <v>01630055</v>
          </cell>
          <cell r="C725" t="str">
            <v>Hood</v>
          </cell>
          <cell r="D725">
            <v>403</v>
          </cell>
          <cell r="E725" t="str">
            <v>K  - 05</v>
          </cell>
          <cell r="F725" t="str">
            <v>Title I School (SW)</v>
          </cell>
          <cell r="G725" t="str">
            <v>Restructuring Year 2+ - Subgroups</v>
          </cell>
          <cell r="H725" t="str">
            <v>Restructuring Year 1 - Subgroups</v>
          </cell>
        </row>
        <row r="726">
          <cell r="A726" t="str">
            <v>0163</v>
          </cell>
          <cell r="B726" t="str">
            <v>01630060</v>
          </cell>
          <cell r="C726" t="str">
            <v>Ingalls</v>
          </cell>
          <cell r="D726">
            <v>609</v>
          </cell>
          <cell r="E726" t="str">
            <v>PK - 08</v>
          </cell>
          <cell r="F726" t="str">
            <v>Title I School (SW)</v>
          </cell>
          <cell r="G726" t="str">
            <v>Restructuring Year 2+ - Aggregate</v>
          </cell>
          <cell r="H726" t="str">
            <v>Corrective Action - Subgroups</v>
          </cell>
        </row>
        <row r="727">
          <cell r="A727" t="str">
            <v>0163</v>
          </cell>
          <cell r="B727" t="str">
            <v>01630030</v>
          </cell>
          <cell r="C727" t="str">
            <v>Julia F Callahan</v>
          </cell>
          <cell r="D727">
            <v>467</v>
          </cell>
          <cell r="E727" t="str">
            <v>PK - 05</v>
          </cell>
          <cell r="F727" t="str">
            <v>Title I School (SW)</v>
          </cell>
          <cell r="G727" t="str">
            <v>Restructuring Year 2+ - Aggregate</v>
          </cell>
          <cell r="H727" t="str">
            <v>Improvement Year 2 - Aggregate</v>
          </cell>
        </row>
        <row r="728">
          <cell r="A728" t="str">
            <v>0163</v>
          </cell>
          <cell r="B728" t="str">
            <v>01630070</v>
          </cell>
          <cell r="C728" t="str">
            <v>Lincoln-Thomson</v>
          </cell>
          <cell r="D728">
            <v>259</v>
          </cell>
          <cell r="E728" t="str">
            <v>K  - 05</v>
          </cell>
          <cell r="F728" t="str">
            <v>Title I School (SW)</v>
          </cell>
          <cell r="G728" t="str">
            <v>Corrective Action - Aggregate</v>
          </cell>
          <cell r="H728" t="str">
            <v xml:space="preserve"> </v>
          </cell>
        </row>
        <row r="729">
          <cell r="A729" t="str">
            <v>0163</v>
          </cell>
          <cell r="B729" t="str">
            <v>01630510</v>
          </cell>
          <cell r="C729" t="str">
            <v>Lynn English High</v>
          </cell>
          <cell r="D729">
            <v>1739</v>
          </cell>
          <cell r="E729" t="str">
            <v>09 - 12</v>
          </cell>
          <cell r="F729" t="str">
            <v>Non-Title I School (NT)</v>
          </cell>
          <cell r="G729" t="str">
            <v>Improvement Year 2 - Subgroups</v>
          </cell>
          <cell r="H729" t="str">
            <v>Improvement Year 2 - Subgroups</v>
          </cell>
        </row>
        <row r="730">
          <cell r="A730" t="str">
            <v>0163</v>
          </cell>
          <cell r="B730" t="str">
            <v>01630605</v>
          </cell>
          <cell r="C730" t="str">
            <v>Lynn Voc Tech Institute</v>
          </cell>
          <cell r="D730">
            <v>809</v>
          </cell>
          <cell r="E730" t="str">
            <v>09 - 12</v>
          </cell>
          <cell r="F730" t="str">
            <v>Title I School (SW)</v>
          </cell>
          <cell r="G730" t="str">
            <v>Restructuring Year 2+ - Aggregate</v>
          </cell>
          <cell r="H730" t="str">
            <v>Restructuring Year 2+ - Aggregate</v>
          </cell>
        </row>
        <row r="731">
          <cell r="A731" t="str">
            <v>0163</v>
          </cell>
          <cell r="B731" t="str">
            <v>01630075</v>
          </cell>
          <cell r="C731" t="str">
            <v>Lynn Woods</v>
          </cell>
          <cell r="D731">
            <v>157</v>
          </cell>
          <cell r="E731" t="str">
            <v>K  - 05</v>
          </cell>
          <cell r="F731" t="str">
            <v>Title I School (SW)</v>
          </cell>
          <cell r="G731" t="str">
            <v>Corrective Action - Aggregate</v>
          </cell>
          <cell r="H731" t="str">
            <v>Improvement Year 1 - Aggregate</v>
          </cell>
        </row>
        <row r="732">
          <cell r="A732" t="str">
            <v>0163</v>
          </cell>
          <cell r="B732" t="str">
            <v>01630420</v>
          </cell>
          <cell r="C732" t="str">
            <v>Pickering Middle</v>
          </cell>
          <cell r="D732">
            <v>645</v>
          </cell>
          <cell r="E732" t="str">
            <v>06 - 08</v>
          </cell>
          <cell r="F732" t="str">
            <v>Title I School (SW)</v>
          </cell>
          <cell r="G732" t="str">
            <v>Restructuring Year 2+ - Subgroups</v>
          </cell>
          <cell r="H732" t="str">
            <v>Restructuring Year 2+ - Subgroups</v>
          </cell>
        </row>
        <row r="733">
          <cell r="A733" t="str">
            <v>0163</v>
          </cell>
          <cell r="B733" t="str">
            <v>01630050</v>
          </cell>
          <cell r="C733" t="str">
            <v>Robert L Ford</v>
          </cell>
          <cell r="D733">
            <v>547</v>
          </cell>
          <cell r="E733" t="str">
            <v>K  - 05</v>
          </cell>
          <cell r="F733" t="str">
            <v>Title I School (SW)</v>
          </cell>
          <cell r="G733" t="str">
            <v>Restructuring Year 2+ - Aggregate</v>
          </cell>
          <cell r="H733" t="str">
            <v>Restructuring Year 2+ - Aggregate</v>
          </cell>
        </row>
        <row r="734">
          <cell r="A734" t="str">
            <v>0163</v>
          </cell>
          <cell r="B734" t="str">
            <v>01630085</v>
          </cell>
          <cell r="C734" t="str">
            <v>Sewell-Anderson</v>
          </cell>
          <cell r="D734">
            <v>263</v>
          </cell>
          <cell r="E734" t="str">
            <v>PK - 05</v>
          </cell>
          <cell r="F734" t="str">
            <v>Title I School (SW)</v>
          </cell>
          <cell r="G734" t="str">
            <v>Corrective Action - Subgroups</v>
          </cell>
          <cell r="H734" t="str">
            <v>Corrective Action - Aggregate</v>
          </cell>
        </row>
        <row r="735">
          <cell r="A735" t="str">
            <v>0163</v>
          </cell>
          <cell r="B735" t="str">
            <v>01630305</v>
          </cell>
          <cell r="C735" t="str">
            <v>Thurgood Marshall Mid</v>
          </cell>
          <cell r="D735">
            <v>930</v>
          </cell>
          <cell r="E735" t="str">
            <v>06 - 08</v>
          </cell>
          <cell r="F735" t="str">
            <v>Title I School (SW)</v>
          </cell>
          <cell r="G735" t="str">
            <v>Restructuring Year 2+ - Aggregate</v>
          </cell>
          <cell r="H735" t="str">
            <v>Restructuring Year 2+ - Aggregate</v>
          </cell>
        </row>
        <row r="736">
          <cell r="A736" t="str">
            <v>0163</v>
          </cell>
          <cell r="B736" t="str">
            <v>01630100</v>
          </cell>
          <cell r="C736" t="str">
            <v>Tracy</v>
          </cell>
          <cell r="D736">
            <v>385</v>
          </cell>
          <cell r="E736" t="str">
            <v>K  - 05</v>
          </cell>
          <cell r="F736" t="str">
            <v>Title I School (SW)</v>
          </cell>
          <cell r="G736" t="str">
            <v>Improvement Year 1 - Aggregate</v>
          </cell>
          <cell r="H736" t="str">
            <v xml:space="preserve"> </v>
          </cell>
        </row>
        <row r="737">
          <cell r="A737" t="str">
            <v>0163</v>
          </cell>
          <cell r="B737" t="str">
            <v>01630005</v>
          </cell>
          <cell r="C737" t="str">
            <v>Washington Elementary School</v>
          </cell>
          <cell r="D737">
            <v>60</v>
          </cell>
          <cell r="E737" t="str">
            <v>PK - 06</v>
          </cell>
          <cell r="F737" t="str">
            <v>Title I School (SW)</v>
          </cell>
          <cell r="G737" t="str">
            <v>Improvement Year 2 - Aggregate</v>
          </cell>
          <cell r="H737" t="str">
            <v>Improvement Year 2 - Aggregate</v>
          </cell>
        </row>
        <row r="738">
          <cell r="A738" t="str">
            <v>0163</v>
          </cell>
          <cell r="B738" t="str">
            <v>01630040</v>
          </cell>
          <cell r="C738" t="str">
            <v>Wm P Connery</v>
          </cell>
          <cell r="D738">
            <v>583</v>
          </cell>
          <cell r="E738" t="str">
            <v>K  - 05</v>
          </cell>
          <cell r="F738" t="str">
            <v>Title I School (SW)</v>
          </cell>
          <cell r="G738" t="str">
            <v>Restructuring Year 2+ - Aggregate</v>
          </cell>
          <cell r="H738" t="str">
            <v>Corrective Action - Subgroups</v>
          </cell>
        </row>
        <row r="739">
          <cell r="A739" t="str">
            <v>0164</v>
          </cell>
          <cell r="B739" t="str">
            <v>01640010</v>
          </cell>
          <cell r="C739" t="str">
            <v>Huckleberry Hill</v>
          </cell>
          <cell r="D739">
            <v>375</v>
          </cell>
          <cell r="E739" t="str">
            <v>K  - 04</v>
          </cell>
          <cell r="F739" t="str">
            <v>Title I School (TA)</v>
          </cell>
          <cell r="G739" t="str">
            <v xml:space="preserve"> </v>
          </cell>
          <cell r="H739" t="str">
            <v xml:space="preserve"> </v>
          </cell>
        </row>
        <row r="740">
          <cell r="A740" t="str">
            <v>0164</v>
          </cell>
          <cell r="B740" t="str">
            <v>01640505</v>
          </cell>
          <cell r="C740" t="str">
            <v>Lynnfield High</v>
          </cell>
          <cell r="D740">
            <v>644</v>
          </cell>
          <cell r="E740" t="str">
            <v>09 - 12</v>
          </cell>
          <cell r="F740" t="str">
            <v>Non-Title I School (NT)</v>
          </cell>
          <cell r="G740" t="str">
            <v xml:space="preserve"> </v>
          </cell>
          <cell r="H740" t="str">
            <v xml:space="preserve"> </v>
          </cell>
        </row>
        <row r="741">
          <cell r="A741" t="str">
            <v>0164</v>
          </cell>
          <cell r="B741" t="str">
            <v>01640405</v>
          </cell>
          <cell r="C741" t="str">
            <v>Lynnfield Middle School</v>
          </cell>
          <cell r="D741">
            <v>773</v>
          </cell>
          <cell r="E741" t="str">
            <v>05 - 08</v>
          </cell>
          <cell r="F741" t="str">
            <v>Non-Title I School (NT)</v>
          </cell>
          <cell r="G741" t="str">
            <v>Improvement Year 2 - Subgroups</v>
          </cell>
          <cell r="H741" t="str">
            <v>Corrective Action - Subgroups</v>
          </cell>
        </row>
        <row r="742">
          <cell r="A742" t="str">
            <v>0164</v>
          </cell>
          <cell r="B742" t="str">
            <v>01640005</v>
          </cell>
          <cell r="C742" t="str">
            <v>Lynnfield Preschool</v>
          </cell>
          <cell r="D742">
            <v>53</v>
          </cell>
          <cell r="E742" t="str">
            <v>PK</v>
          </cell>
          <cell r="F742" t="str">
            <v>Non-Title I School (NT)</v>
          </cell>
          <cell r="G742"/>
          <cell r="H742"/>
        </row>
        <row r="743">
          <cell r="A743" t="str">
            <v>0164</v>
          </cell>
          <cell r="B743" t="str">
            <v>01640020</v>
          </cell>
          <cell r="C743" t="str">
            <v>Summer Street</v>
          </cell>
          <cell r="D743">
            <v>463</v>
          </cell>
          <cell r="E743" t="str">
            <v>K  - 04</v>
          </cell>
          <cell r="F743" t="str">
            <v>Non-Title I School (NT)</v>
          </cell>
          <cell r="G743" t="str">
            <v xml:space="preserve"> </v>
          </cell>
          <cell r="H743" t="str">
            <v xml:space="preserve"> </v>
          </cell>
        </row>
        <row r="744">
          <cell r="A744" t="str">
            <v>0165</v>
          </cell>
          <cell r="B744" t="str">
            <v>01650003</v>
          </cell>
          <cell r="C744" t="str">
            <v>Beebe</v>
          </cell>
          <cell r="D744">
            <v>914</v>
          </cell>
          <cell r="E744" t="str">
            <v>K  - 08</v>
          </cell>
          <cell r="F744" t="str">
            <v>Title I School (SW)</v>
          </cell>
          <cell r="G744" t="str">
            <v>Restructuring Year 2+ - Subgroups</v>
          </cell>
          <cell r="H744" t="str">
            <v>Restructuring Year 2+ - Aggregate</v>
          </cell>
        </row>
        <row r="745">
          <cell r="A745" t="str">
            <v>0165</v>
          </cell>
          <cell r="B745" t="str">
            <v>01650013</v>
          </cell>
          <cell r="C745" t="str">
            <v>Ferryway</v>
          </cell>
          <cell r="D745">
            <v>892</v>
          </cell>
          <cell r="E745" t="str">
            <v>K  - 08</v>
          </cell>
          <cell r="F745" t="str">
            <v>Title I School (SW)</v>
          </cell>
          <cell r="G745" t="str">
            <v>Restructuring Year 2+ - Subgroups</v>
          </cell>
          <cell r="H745" t="str">
            <v>Restructuring Year 2+ - Subgroups</v>
          </cell>
        </row>
        <row r="746">
          <cell r="A746" t="str">
            <v>0165</v>
          </cell>
          <cell r="B746" t="str">
            <v>01650027</v>
          </cell>
          <cell r="C746" t="str">
            <v>Forestdale</v>
          </cell>
          <cell r="D746">
            <v>572</v>
          </cell>
          <cell r="E746" t="str">
            <v>K  - 08</v>
          </cell>
          <cell r="F746" t="str">
            <v>Title I School (SW)</v>
          </cell>
          <cell r="G746" t="str">
            <v>Restructuring Year 2+ - Subgroups</v>
          </cell>
          <cell r="H746" t="str">
            <v>Restructuring Year 2+ - Subgroups</v>
          </cell>
        </row>
        <row r="747">
          <cell r="A747" t="str">
            <v>0165</v>
          </cell>
          <cell r="B747" t="str">
            <v>01650047</v>
          </cell>
          <cell r="C747" t="str">
            <v>Linden</v>
          </cell>
          <cell r="D747">
            <v>888</v>
          </cell>
          <cell r="E747" t="str">
            <v>K  - 08</v>
          </cell>
          <cell r="F747" t="str">
            <v>Title I School (SW)</v>
          </cell>
          <cell r="G747" t="str">
            <v>Restructuring Year 2+ - Subgroups</v>
          </cell>
          <cell r="H747" t="str">
            <v>Corrective Action - Subgroups</v>
          </cell>
        </row>
        <row r="748">
          <cell r="A748" t="str">
            <v>0165</v>
          </cell>
          <cell r="B748" t="str">
            <v>01650049</v>
          </cell>
          <cell r="C748" t="str">
            <v>Malden ELC</v>
          </cell>
          <cell r="D748">
            <v>284</v>
          </cell>
          <cell r="E748" t="str">
            <v>PK - K</v>
          </cell>
          <cell r="F748" t="str">
            <v>Non-Title I School (NT)</v>
          </cell>
          <cell r="G748"/>
          <cell r="H748"/>
        </row>
        <row r="749">
          <cell r="A749" t="str">
            <v>0165</v>
          </cell>
          <cell r="B749" t="str">
            <v>01650505</v>
          </cell>
          <cell r="C749" t="str">
            <v>Malden High</v>
          </cell>
          <cell r="D749">
            <v>1799</v>
          </cell>
          <cell r="E749" t="str">
            <v>09 - 12</v>
          </cell>
          <cell r="F749" t="str">
            <v>Non-Title I School (NT)</v>
          </cell>
          <cell r="G749" t="str">
            <v>Restructuring Year 2+ - Subgroups</v>
          </cell>
          <cell r="H749" t="str">
            <v>Restructuring Year 2+ - Subgroups</v>
          </cell>
        </row>
        <row r="750">
          <cell r="A750" t="str">
            <v>0165</v>
          </cell>
          <cell r="B750" t="str">
            <v>01650057</v>
          </cell>
          <cell r="C750" t="str">
            <v>Salemwood</v>
          </cell>
          <cell r="D750">
            <v>1216</v>
          </cell>
          <cell r="E750" t="str">
            <v>K  - 08</v>
          </cell>
          <cell r="F750" t="str">
            <v>Title I School (SW)</v>
          </cell>
          <cell r="G750" t="str">
            <v>Restructuring Year 2+ - Aggregate</v>
          </cell>
          <cell r="H750" t="str">
            <v>Restructuring Year 2+ - Aggregate</v>
          </cell>
        </row>
        <row r="751">
          <cell r="A751" t="str">
            <v>0167</v>
          </cell>
          <cell r="B751" t="str">
            <v>01670007</v>
          </cell>
          <cell r="C751" t="str">
            <v>Everett W Robinson</v>
          </cell>
          <cell r="D751">
            <v>982</v>
          </cell>
          <cell r="E751" t="str">
            <v>K  - 02</v>
          </cell>
          <cell r="F751" t="str">
            <v>Title I School (TA)</v>
          </cell>
          <cell r="G751" t="str">
            <v>Improvement Year 2 - Subgroups</v>
          </cell>
          <cell r="H751" t="str">
            <v>Improvement Year 1 - Subgroups</v>
          </cell>
        </row>
        <row r="752">
          <cell r="A752" t="str">
            <v>0167</v>
          </cell>
          <cell r="B752" t="str">
            <v>01670035</v>
          </cell>
          <cell r="C752" t="str">
            <v>Harold L Qualters Middle</v>
          </cell>
          <cell r="D752">
            <v>1150</v>
          </cell>
          <cell r="E752" t="str">
            <v>06 - 08</v>
          </cell>
          <cell r="F752" t="str">
            <v>Non-Title I School (NT)</v>
          </cell>
          <cell r="G752" t="str">
            <v>Corrective Action - Subgroups</v>
          </cell>
          <cell r="H752" t="str">
            <v>Restructuring Year 2+ - Subgroups</v>
          </cell>
        </row>
        <row r="753">
          <cell r="A753" t="str">
            <v>0167</v>
          </cell>
          <cell r="B753" t="str">
            <v>01670014</v>
          </cell>
          <cell r="C753" t="str">
            <v>Jordan/Jackson Elementary</v>
          </cell>
          <cell r="D753">
            <v>1090</v>
          </cell>
          <cell r="E753" t="str">
            <v>03 - 05</v>
          </cell>
          <cell r="F753" t="str">
            <v>Non-Title I School (NT)</v>
          </cell>
          <cell r="G753" t="str">
            <v>Restructuring Year 2+ - Subgroups</v>
          </cell>
          <cell r="H753" t="str">
            <v>Corrective Action - Subgroups</v>
          </cell>
        </row>
        <row r="754">
          <cell r="A754" t="str">
            <v>0167</v>
          </cell>
          <cell r="B754" t="str">
            <v>01670505</v>
          </cell>
          <cell r="C754" t="str">
            <v>Mansfield High</v>
          </cell>
          <cell r="D754">
            <v>1492</v>
          </cell>
          <cell r="E754" t="str">
            <v>09 - 12</v>
          </cell>
          <cell r="F754" t="str">
            <v>Non-Title I School (NT)</v>
          </cell>
          <cell r="G754" t="str">
            <v xml:space="preserve"> </v>
          </cell>
          <cell r="H754" t="str">
            <v xml:space="preserve"> </v>
          </cell>
        </row>
        <row r="755">
          <cell r="A755" t="str">
            <v>0167</v>
          </cell>
          <cell r="B755" t="str">
            <v>01670003</v>
          </cell>
          <cell r="C755" t="str">
            <v>Roland Green School</v>
          </cell>
          <cell r="D755">
            <v>112</v>
          </cell>
          <cell r="E755" t="str">
            <v>PK</v>
          </cell>
          <cell r="F755" t="str">
            <v>Non-Title I School (NT)</v>
          </cell>
          <cell r="G755"/>
          <cell r="H755"/>
        </row>
        <row r="756">
          <cell r="A756" t="str">
            <v>0168</v>
          </cell>
          <cell r="B756" t="str">
            <v>01680025</v>
          </cell>
          <cell r="C756" t="str">
            <v>Dr Samuel C Eveleth</v>
          </cell>
          <cell r="D756">
            <v>81</v>
          </cell>
          <cell r="E756" t="str">
            <v>K</v>
          </cell>
          <cell r="F756" t="str">
            <v>Non-Title I School (NT)</v>
          </cell>
          <cell r="G756"/>
          <cell r="H756"/>
        </row>
        <row r="757">
          <cell r="A757" t="str">
            <v>0168</v>
          </cell>
          <cell r="B757" t="str">
            <v>01680015</v>
          </cell>
          <cell r="C757" t="str">
            <v>Elbridge Gerry</v>
          </cell>
          <cell r="D757">
            <v>169</v>
          </cell>
          <cell r="E757" t="str">
            <v>K  - 01</v>
          </cell>
          <cell r="F757" t="str">
            <v>Non-Title I School (NT)</v>
          </cell>
          <cell r="G757" t="str">
            <v xml:space="preserve"> </v>
          </cell>
          <cell r="H757" t="str">
            <v xml:space="preserve"> </v>
          </cell>
        </row>
        <row r="758">
          <cell r="A758" t="str">
            <v>0168</v>
          </cell>
          <cell r="B758" t="str">
            <v>01680020</v>
          </cell>
          <cell r="C758" t="str">
            <v>Glover</v>
          </cell>
          <cell r="D758">
            <v>266</v>
          </cell>
          <cell r="E758" t="str">
            <v>01 - 03</v>
          </cell>
          <cell r="F758" t="str">
            <v>Non-Title I School (NT)</v>
          </cell>
          <cell r="G758" t="str">
            <v xml:space="preserve"> </v>
          </cell>
          <cell r="H758" t="str">
            <v xml:space="preserve"> </v>
          </cell>
        </row>
        <row r="759">
          <cell r="A759" t="str">
            <v>0168</v>
          </cell>
          <cell r="B759" t="str">
            <v>01680010</v>
          </cell>
          <cell r="C759" t="str">
            <v>L H Coffin</v>
          </cell>
          <cell r="D759">
            <v>167</v>
          </cell>
          <cell r="E759" t="str">
            <v>02 - 03</v>
          </cell>
          <cell r="F759" t="str">
            <v>Non-Title I School (NT)</v>
          </cell>
          <cell r="G759" t="str">
            <v xml:space="preserve"> </v>
          </cell>
          <cell r="H759" t="str">
            <v xml:space="preserve"> </v>
          </cell>
        </row>
        <row r="760">
          <cell r="A760" t="str">
            <v>0168</v>
          </cell>
          <cell r="B760" t="str">
            <v>01680005</v>
          </cell>
          <cell r="C760" t="str">
            <v>Malcolm L Bell</v>
          </cell>
          <cell r="D760">
            <v>382</v>
          </cell>
          <cell r="E760" t="str">
            <v>PK - 03</v>
          </cell>
          <cell r="F760" t="str">
            <v>Non-Title I School (NT)</v>
          </cell>
          <cell r="G760" t="str">
            <v xml:space="preserve"> </v>
          </cell>
          <cell r="H760" t="str">
            <v>Improvement Year 1 - Subgroups</v>
          </cell>
        </row>
        <row r="761">
          <cell r="A761" t="str">
            <v>0168</v>
          </cell>
          <cell r="B761" t="str">
            <v>01680505</v>
          </cell>
          <cell r="C761" t="str">
            <v>Marblehead High</v>
          </cell>
          <cell r="D761">
            <v>961</v>
          </cell>
          <cell r="E761" t="str">
            <v>09 - 12</v>
          </cell>
          <cell r="F761" t="str">
            <v>Non-Title I School (NT)</v>
          </cell>
          <cell r="G761" t="str">
            <v xml:space="preserve"> </v>
          </cell>
          <cell r="H761" t="str">
            <v xml:space="preserve"> </v>
          </cell>
        </row>
        <row r="762">
          <cell r="A762" t="str">
            <v>0168</v>
          </cell>
          <cell r="B762" t="str">
            <v>01680300</v>
          </cell>
          <cell r="C762" t="str">
            <v>Marblehead Veterans Middle School</v>
          </cell>
          <cell r="D762">
            <v>472</v>
          </cell>
          <cell r="E762" t="str">
            <v>07 - 08</v>
          </cell>
          <cell r="F762" t="str">
            <v>Title I School (TA)</v>
          </cell>
          <cell r="G762" t="str">
            <v xml:space="preserve"> </v>
          </cell>
          <cell r="H762" t="str">
            <v>Improvement Year 2 - Subgroups</v>
          </cell>
        </row>
        <row r="763">
          <cell r="A763" t="str">
            <v>0168</v>
          </cell>
          <cell r="B763" t="str">
            <v>01680016</v>
          </cell>
          <cell r="C763" t="str">
            <v>Village School</v>
          </cell>
          <cell r="D763">
            <v>708</v>
          </cell>
          <cell r="E763" t="str">
            <v>04 - 06</v>
          </cell>
          <cell r="F763" t="str">
            <v>Title I School (TA)</v>
          </cell>
          <cell r="G763" t="str">
            <v xml:space="preserve"> </v>
          </cell>
          <cell r="H763" t="str">
            <v>Restructuring Year 2+ - Subgroups</v>
          </cell>
        </row>
        <row r="764">
          <cell r="A764" t="str">
            <v>0169</v>
          </cell>
          <cell r="B764" t="str">
            <v>01690005</v>
          </cell>
          <cell r="C764" t="str">
            <v>Sippican</v>
          </cell>
          <cell r="D764">
            <v>463</v>
          </cell>
          <cell r="E764" t="str">
            <v>PK - 06</v>
          </cell>
          <cell r="F764" t="str">
            <v>Title I School (TA)</v>
          </cell>
          <cell r="G764" t="str">
            <v xml:space="preserve"> </v>
          </cell>
          <cell r="H764" t="str">
            <v xml:space="preserve"> </v>
          </cell>
        </row>
        <row r="765">
          <cell r="A765" t="str">
            <v>0170</v>
          </cell>
          <cell r="B765" t="str">
            <v>01700045</v>
          </cell>
          <cell r="C765" t="str">
            <v>1 LT Charles W. Whitcomb School</v>
          </cell>
          <cell r="D765">
            <v>1407</v>
          </cell>
          <cell r="E765" t="str">
            <v>04 - 07</v>
          </cell>
          <cell r="F765" t="str">
            <v>Title I School (TA)</v>
          </cell>
          <cell r="G765" t="str">
            <v>Restructuring Year 2+ - Aggregate</v>
          </cell>
          <cell r="H765" t="str">
            <v>Restructuring Year 2+ - Subgroups</v>
          </cell>
        </row>
        <row r="766">
          <cell r="A766" t="str">
            <v>0170</v>
          </cell>
          <cell r="B766" t="str">
            <v>01700030</v>
          </cell>
          <cell r="C766" t="str">
            <v>Charles Jaworek School</v>
          </cell>
          <cell r="D766">
            <v>585</v>
          </cell>
          <cell r="E766" t="str">
            <v>K  - 03</v>
          </cell>
          <cell r="F766" t="str">
            <v>Title I School (TA)</v>
          </cell>
          <cell r="G766" t="str">
            <v xml:space="preserve"> </v>
          </cell>
          <cell r="H766" t="str">
            <v xml:space="preserve"> </v>
          </cell>
        </row>
        <row r="767">
          <cell r="A767" t="str">
            <v>0170</v>
          </cell>
          <cell r="B767" t="str">
            <v>01700006</v>
          </cell>
          <cell r="C767" t="str">
            <v>Early Childhood Center</v>
          </cell>
          <cell r="D767">
            <v>157</v>
          </cell>
          <cell r="E767" t="str">
            <v>PK</v>
          </cell>
          <cell r="F767" t="str">
            <v>Non-Title I School (NT)</v>
          </cell>
          <cell r="G767"/>
          <cell r="H767"/>
        </row>
        <row r="768">
          <cell r="A768" t="str">
            <v>0170</v>
          </cell>
          <cell r="B768" t="str">
            <v>01700008</v>
          </cell>
          <cell r="C768" t="str">
            <v>Francis J Kane</v>
          </cell>
          <cell r="D768">
            <v>510</v>
          </cell>
          <cell r="E768" t="str">
            <v>K  - 03</v>
          </cell>
          <cell r="F768" t="str">
            <v>Title I School (TA)</v>
          </cell>
          <cell r="G768" t="str">
            <v>Corrective Action - Subgroups</v>
          </cell>
          <cell r="H768" t="str">
            <v xml:space="preserve"> </v>
          </cell>
        </row>
        <row r="769">
          <cell r="A769" t="str">
            <v>0170</v>
          </cell>
          <cell r="B769" t="str">
            <v>01700505</v>
          </cell>
          <cell r="C769" t="str">
            <v>Marlborough High</v>
          </cell>
          <cell r="D769">
            <v>1457</v>
          </cell>
          <cell r="E769" t="str">
            <v>08 - 12</v>
          </cell>
          <cell r="F769" t="str">
            <v>Non-Title I School (NT)</v>
          </cell>
          <cell r="G769" t="str">
            <v>Restructuring Year 1 - Subgroups</v>
          </cell>
          <cell r="H769" t="str">
            <v>Restructuring Year 2+ - Subgroups</v>
          </cell>
        </row>
        <row r="770">
          <cell r="A770" t="str">
            <v>0170</v>
          </cell>
          <cell r="B770" t="str">
            <v>01700025</v>
          </cell>
          <cell r="C770" t="str">
            <v>Richer</v>
          </cell>
          <cell r="D770">
            <v>457</v>
          </cell>
          <cell r="E770" t="str">
            <v>K  - 03</v>
          </cell>
          <cell r="F770" t="str">
            <v>Title I School (TA)</v>
          </cell>
          <cell r="G770" t="str">
            <v xml:space="preserve"> </v>
          </cell>
          <cell r="H770" t="str">
            <v xml:space="preserve"> </v>
          </cell>
        </row>
        <row r="771">
          <cell r="A771" t="str">
            <v>0171</v>
          </cell>
          <cell r="B771" t="str">
            <v>01710015</v>
          </cell>
          <cell r="C771" t="str">
            <v>Daniel Webster</v>
          </cell>
          <cell r="D771">
            <v>445</v>
          </cell>
          <cell r="E771" t="str">
            <v>PK - 05</v>
          </cell>
          <cell r="F771" t="str">
            <v>Title I School (TA)</v>
          </cell>
          <cell r="G771" t="str">
            <v xml:space="preserve"> </v>
          </cell>
          <cell r="H771" t="str">
            <v xml:space="preserve"> </v>
          </cell>
        </row>
        <row r="772">
          <cell r="A772" t="str">
            <v>0171</v>
          </cell>
          <cell r="B772" t="str">
            <v>01710005</v>
          </cell>
          <cell r="C772" t="str">
            <v>Eames Way School</v>
          </cell>
          <cell r="D772">
            <v>362</v>
          </cell>
          <cell r="E772" t="str">
            <v>K  - 05</v>
          </cell>
          <cell r="F772" t="str">
            <v>Non-Title I School (NT)</v>
          </cell>
          <cell r="G772" t="str">
            <v xml:space="preserve"> </v>
          </cell>
          <cell r="H772" t="str">
            <v xml:space="preserve"> </v>
          </cell>
        </row>
        <row r="773">
          <cell r="A773" t="str">
            <v>0171</v>
          </cell>
          <cell r="B773" t="str">
            <v>01710310</v>
          </cell>
          <cell r="C773" t="str">
            <v>Furnace Brook Middle</v>
          </cell>
          <cell r="D773">
            <v>1083</v>
          </cell>
          <cell r="E773" t="str">
            <v>06 - 08</v>
          </cell>
          <cell r="F773" t="str">
            <v>Title I School (TA)</v>
          </cell>
          <cell r="G773" t="str">
            <v>Improvement Year 1 - Subgroups</v>
          </cell>
          <cell r="H773" t="str">
            <v>Restructuring Year 2+ - Subgroups</v>
          </cell>
        </row>
        <row r="774">
          <cell r="A774" t="str">
            <v>0171</v>
          </cell>
          <cell r="B774" t="str">
            <v>01710020</v>
          </cell>
          <cell r="C774" t="str">
            <v>Gov Edward Winslow</v>
          </cell>
          <cell r="D774">
            <v>474</v>
          </cell>
          <cell r="E774" t="str">
            <v>PK - 05</v>
          </cell>
          <cell r="F774" t="str">
            <v>Title I School (TA)</v>
          </cell>
          <cell r="G774" t="str">
            <v xml:space="preserve"> </v>
          </cell>
          <cell r="H774" t="str">
            <v xml:space="preserve"> </v>
          </cell>
        </row>
        <row r="775">
          <cell r="A775" t="str">
            <v>0171</v>
          </cell>
          <cell r="B775" t="str">
            <v>01710505</v>
          </cell>
          <cell r="C775" t="str">
            <v>Marshfield High</v>
          </cell>
          <cell r="D775">
            <v>1373</v>
          </cell>
          <cell r="E775" t="str">
            <v>09 - 12</v>
          </cell>
          <cell r="F775" t="str">
            <v>Non-Title I School (NT)</v>
          </cell>
          <cell r="G775" t="str">
            <v xml:space="preserve"> </v>
          </cell>
          <cell r="H775" t="str">
            <v xml:space="preserve"> </v>
          </cell>
        </row>
        <row r="776">
          <cell r="A776" t="str">
            <v>0171</v>
          </cell>
          <cell r="B776" t="str">
            <v>01710025</v>
          </cell>
          <cell r="C776" t="str">
            <v>Martinson Elementary</v>
          </cell>
          <cell r="D776">
            <v>473</v>
          </cell>
          <cell r="E776" t="str">
            <v>K  - 05</v>
          </cell>
          <cell r="F776" t="str">
            <v>Title I School (TA)</v>
          </cell>
          <cell r="G776" t="str">
            <v xml:space="preserve"> </v>
          </cell>
          <cell r="H776" t="str">
            <v xml:space="preserve"> </v>
          </cell>
        </row>
        <row r="777">
          <cell r="A777" t="str">
            <v>0171</v>
          </cell>
          <cell r="B777" t="str">
            <v>01710010</v>
          </cell>
          <cell r="C777" t="str">
            <v>South River</v>
          </cell>
          <cell r="D777">
            <v>461</v>
          </cell>
          <cell r="E777" t="str">
            <v>K  - 05</v>
          </cell>
          <cell r="F777" t="str">
            <v>Non-Title I School (NT)</v>
          </cell>
          <cell r="G777" t="str">
            <v xml:space="preserve"> </v>
          </cell>
          <cell r="H777" t="str">
            <v xml:space="preserve"> </v>
          </cell>
        </row>
        <row r="778">
          <cell r="A778" t="str">
            <v>0172</v>
          </cell>
          <cell r="B778" t="str">
            <v>01720005</v>
          </cell>
          <cell r="C778" t="str">
            <v>Kenneth Coombs School</v>
          </cell>
          <cell r="D778">
            <v>506</v>
          </cell>
          <cell r="E778" t="str">
            <v>PK - 02</v>
          </cell>
          <cell r="F778" t="str">
            <v>Title I School (TA)</v>
          </cell>
          <cell r="G778" t="str">
            <v xml:space="preserve"> </v>
          </cell>
          <cell r="H778" t="str">
            <v xml:space="preserve"> </v>
          </cell>
        </row>
        <row r="779">
          <cell r="A779" t="str">
            <v>0172</v>
          </cell>
          <cell r="B779" t="str">
            <v>01720505</v>
          </cell>
          <cell r="C779" t="str">
            <v>Mashpee High</v>
          </cell>
          <cell r="D779">
            <v>467</v>
          </cell>
          <cell r="E779" t="str">
            <v>09 - 12</v>
          </cell>
          <cell r="F779" t="str">
            <v>Non-Title I School (NT)</v>
          </cell>
          <cell r="G779" t="str">
            <v xml:space="preserve"> </v>
          </cell>
          <cell r="H779" t="str">
            <v xml:space="preserve"> </v>
          </cell>
        </row>
        <row r="780">
          <cell r="A780" t="str">
            <v>0172</v>
          </cell>
          <cell r="B780" t="str">
            <v>01720020</v>
          </cell>
          <cell r="C780" t="str">
            <v>Mashpee Middle School</v>
          </cell>
          <cell r="D780">
            <v>261</v>
          </cell>
          <cell r="E780" t="str">
            <v>07 - 08</v>
          </cell>
          <cell r="F780" t="str">
            <v>Non-Title I School (NT)</v>
          </cell>
          <cell r="G780" t="str">
            <v>Restructuring Year 2+ - Subgroups</v>
          </cell>
          <cell r="H780" t="str">
            <v>Restructuring Year 2+ - Aggregate</v>
          </cell>
        </row>
        <row r="781">
          <cell r="A781" t="str">
            <v>0172</v>
          </cell>
          <cell r="B781" t="str">
            <v>01720035</v>
          </cell>
          <cell r="C781" t="str">
            <v>Quashnet School</v>
          </cell>
          <cell r="D781">
            <v>533</v>
          </cell>
          <cell r="E781" t="str">
            <v>03 - 06</v>
          </cell>
          <cell r="F781" t="str">
            <v>Non-Title I School (NT)</v>
          </cell>
          <cell r="G781" t="str">
            <v>Restructuring Year 2+ - Subgroups</v>
          </cell>
          <cell r="H781" t="str">
            <v>Restructuring Year 2+ - Subgroups</v>
          </cell>
        </row>
        <row r="782">
          <cell r="A782" t="str">
            <v>0173</v>
          </cell>
          <cell r="B782" t="str">
            <v>01730005</v>
          </cell>
          <cell r="C782" t="str">
            <v>Center</v>
          </cell>
          <cell r="D782">
            <v>293</v>
          </cell>
          <cell r="E782" t="str">
            <v>PK - 03</v>
          </cell>
          <cell r="F782" t="str">
            <v>Non-Title I School (NT)</v>
          </cell>
          <cell r="G782" t="str">
            <v xml:space="preserve"> </v>
          </cell>
          <cell r="H782" t="str">
            <v xml:space="preserve"> </v>
          </cell>
        </row>
        <row r="783">
          <cell r="A783" t="str">
            <v>0173</v>
          </cell>
          <cell r="B783" t="str">
            <v>01730010</v>
          </cell>
          <cell r="C783" t="str">
            <v>Old Hammondtown</v>
          </cell>
          <cell r="D783">
            <v>225</v>
          </cell>
          <cell r="E783" t="str">
            <v>04 - 06</v>
          </cell>
          <cell r="F783" t="str">
            <v>Title I School (TA)</v>
          </cell>
          <cell r="G783" t="str">
            <v xml:space="preserve"> </v>
          </cell>
          <cell r="H783" t="str">
            <v xml:space="preserve"> </v>
          </cell>
        </row>
        <row r="784">
          <cell r="A784" t="str">
            <v>0174</v>
          </cell>
          <cell r="B784" t="str">
            <v>01740305</v>
          </cell>
          <cell r="C784" t="str">
            <v>Fowler School</v>
          </cell>
          <cell r="D784">
            <v>476</v>
          </cell>
          <cell r="E784" t="str">
            <v>04 - 08</v>
          </cell>
          <cell r="F784" t="str">
            <v>Non-Title I School (NT)</v>
          </cell>
          <cell r="G784" t="str">
            <v>Corrective Action - Subgroups</v>
          </cell>
          <cell r="H784" t="str">
            <v>Corrective Action - Subgroups</v>
          </cell>
        </row>
        <row r="785">
          <cell r="A785" t="str">
            <v>0174</v>
          </cell>
          <cell r="B785" t="str">
            <v>01740010</v>
          </cell>
          <cell r="C785" t="str">
            <v>Green Meadow</v>
          </cell>
          <cell r="D785">
            <v>528</v>
          </cell>
          <cell r="E785" t="str">
            <v>PK - 03</v>
          </cell>
          <cell r="F785" t="str">
            <v>Title I School (TA)</v>
          </cell>
          <cell r="G785" t="str">
            <v xml:space="preserve"> </v>
          </cell>
          <cell r="H785" t="str">
            <v xml:space="preserve"> </v>
          </cell>
        </row>
        <row r="786">
          <cell r="A786" t="str">
            <v>0174</v>
          </cell>
          <cell r="B786" t="str">
            <v>01740505</v>
          </cell>
          <cell r="C786" t="str">
            <v>Maynard High</v>
          </cell>
          <cell r="D786">
            <v>308</v>
          </cell>
          <cell r="E786" t="str">
            <v>09 - 12</v>
          </cell>
          <cell r="F786" t="str">
            <v>Non-Title I School (NT)</v>
          </cell>
          <cell r="G786" t="str">
            <v xml:space="preserve"> </v>
          </cell>
          <cell r="H786" t="str">
            <v xml:space="preserve"> </v>
          </cell>
        </row>
        <row r="787">
          <cell r="A787" t="str">
            <v>0175</v>
          </cell>
          <cell r="B787" t="str">
            <v>01750005</v>
          </cell>
          <cell r="C787" t="str">
            <v>Dale Street</v>
          </cell>
          <cell r="D787">
            <v>454</v>
          </cell>
          <cell r="E787" t="str">
            <v>04 - 05</v>
          </cell>
          <cell r="F787" t="str">
            <v>Non-Title I School (NT)</v>
          </cell>
          <cell r="G787" t="str">
            <v xml:space="preserve"> </v>
          </cell>
          <cell r="H787" t="str">
            <v>Corrective Action - Subgroups</v>
          </cell>
        </row>
        <row r="788">
          <cell r="A788" t="str">
            <v>0175</v>
          </cell>
          <cell r="B788" t="str">
            <v>01750505</v>
          </cell>
          <cell r="C788" t="str">
            <v>Medfield Senior High</v>
          </cell>
          <cell r="D788">
            <v>937</v>
          </cell>
          <cell r="E788" t="str">
            <v>09 - 12</v>
          </cell>
          <cell r="F788" t="str">
            <v>Non-Title I School (NT)</v>
          </cell>
          <cell r="G788" t="str">
            <v xml:space="preserve"> </v>
          </cell>
          <cell r="H788" t="str">
            <v xml:space="preserve"> </v>
          </cell>
        </row>
        <row r="789">
          <cell r="A789" t="str">
            <v>0175</v>
          </cell>
          <cell r="B789" t="str">
            <v>01750003</v>
          </cell>
          <cell r="C789" t="str">
            <v>Memorial School</v>
          </cell>
          <cell r="D789">
            <v>418</v>
          </cell>
          <cell r="E789" t="str">
            <v>PK - 01</v>
          </cell>
          <cell r="F789" t="str">
            <v>Non-Title I School (NT)</v>
          </cell>
          <cell r="G789" t="str">
            <v xml:space="preserve"> </v>
          </cell>
          <cell r="H789" t="str">
            <v xml:space="preserve"> </v>
          </cell>
        </row>
        <row r="790">
          <cell r="A790" t="str">
            <v>0175</v>
          </cell>
          <cell r="B790" t="str">
            <v>01750007</v>
          </cell>
          <cell r="C790" t="str">
            <v>Ralph Wheelock School</v>
          </cell>
          <cell r="D790">
            <v>408</v>
          </cell>
          <cell r="E790" t="str">
            <v>02 - 03</v>
          </cell>
          <cell r="F790" t="str">
            <v>Non-Title I School (NT)</v>
          </cell>
          <cell r="G790" t="str">
            <v xml:space="preserve"> </v>
          </cell>
          <cell r="H790" t="str">
            <v xml:space="preserve"> </v>
          </cell>
        </row>
        <row r="791">
          <cell r="A791" t="str">
            <v>0175</v>
          </cell>
          <cell r="B791" t="str">
            <v>01750305</v>
          </cell>
          <cell r="C791" t="str">
            <v>Thomas Blake Middle</v>
          </cell>
          <cell r="D791">
            <v>722</v>
          </cell>
          <cell r="E791" t="str">
            <v>06 - 08</v>
          </cell>
          <cell r="F791" t="str">
            <v>Non-Title I School (NT)</v>
          </cell>
          <cell r="G791" t="str">
            <v>Improvement Year 1 - Subgroups</v>
          </cell>
          <cell r="H791" t="str">
            <v>Restructuring Year 2+ - Subgroups</v>
          </cell>
        </row>
        <row r="792">
          <cell r="A792" t="str">
            <v>0176</v>
          </cell>
          <cell r="B792" t="str">
            <v>01760130</v>
          </cell>
          <cell r="C792" t="str">
            <v>Brooks School</v>
          </cell>
          <cell r="D792">
            <v>585</v>
          </cell>
          <cell r="E792" t="str">
            <v>K  - 05</v>
          </cell>
          <cell r="F792" t="str">
            <v>Non-Title I School (NT)</v>
          </cell>
          <cell r="G792" t="str">
            <v>Corrective Action - Subgroups</v>
          </cell>
          <cell r="H792" t="str">
            <v>Corrective Action - Subgroups</v>
          </cell>
        </row>
        <row r="793">
          <cell r="A793" t="str">
            <v>0176</v>
          </cell>
          <cell r="B793" t="str">
            <v>01760140</v>
          </cell>
          <cell r="C793" t="str">
            <v>Christopher Columbus</v>
          </cell>
          <cell r="D793">
            <v>513</v>
          </cell>
          <cell r="E793" t="str">
            <v>K  - 05</v>
          </cell>
          <cell r="F793" t="str">
            <v>Title I School (TA)</v>
          </cell>
          <cell r="G793" t="str">
            <v>Improvement Year 1 - Aggregate</v>
          </cell>
          <cell r="H793" t="str">
            <v>Corrective Action - Subgroups</v>
          </cell>
        </row>
        <row r="794">
          <cell r="A794" t="str">
            <v>0176</v>
          </cell>
          <cell r="B794" t="str">
            <v>01760510</v>
          </cell>
          <cell r="C794" t="str">
            <v>Curtis-Tufts</v>
          </cell>
          <cell r="D794">
            <v>25</v>
          </cell>
          <cell r="E794" t="str">
            <v>09 - 12</v>
          </cell>
          <cell r="F794" t="str">
            <v>Non-Title I School (NT)</v>
          </cell>
          <cell r="G794"/>
          <cell r="H794"/>
        </row>
        <row r="795">
          <cell r="A795" t="str">
            <v>0176</v>
          </cell>
          <cell r="B795" t="str">
            <v>01760068</v>
          </cell>
          <cell r="C795" t="str">
            <v>John J McGlynn Elementary School</v>
          </cell>
          <cell r="D795">
            <v>608</v>
          </cell>
          <cell r="E795" t="str">
            <v>PK - 05</v>
          </cell>
          <cell r="F795" t="str">
            <v>Title I School (TA)</v>
          </cell>
          <cell r="G795" t="str">
            <v>Restructuring Year 1 - Subgroups</v>
          </cell>
          <cell r="H795" t="str">
            <v>Improvement Year 2 - Subgroups</v>
          </cell>
        </row>
        <row r="796">
          <cell r="A796" t="str">
            <v>0176</v>
          </cell>
          <cell r="B796" t="str">
            <v>01760320</v>
          </cell>
          <cell r="C796" t="str">
            <v>John J. McGlynn Middle School</v>
          </cell>
          <cell r="D796">
            <v>560</v>
          </cell>
          <cell r="E796" t="str">
            <v>06 - 08</v>
          </cell>
          <cell r="F796" t="str">
            <v>Non-Title I School (NT)</v>
          </cell>
          <cell r="G796" t="str">
            <v>Restructuring Year 1 - Subgroups</v>
          </cell>
          <cell r="H796" t="str">
            <v>Restructuring Year 1 - Subgroups</v>
          </cell>
        </row>
        <row r="797">
          <cell r="A797" t="str">
            <v>0176</v>
          </cell>
          <cell r="B797" t="str">
            <v>01760315</v>
          </cell>
          <cell r="C797" t="str">
            <v>Madeleine Dugger Andrews</v>
          </cell>
          <cell r="D797">
            <v>502</v>
          </cell>
          <cell r="E797" t="str">
            <v>06 - 08</v>
          </cell>
          <cell r="F797" t="str">
            <v>Non-Title I School (NT)</v>
          </cell>
          <cell r="G797" t="str">
            <v>Improvement Year 1 - Aggregate</v>
          </cell>
          <cell r="H797" t="str">
            <v>Restructuring Year 2+ - Aggregate</v>
          </cell>
        </row>
        <row r="798">
          <cell r="A798" t="str">
            <v>0176</v>
          </cell>
          <cell r="B798" t="str">
            <v>01760505</v>
          </cell>
          <cell r="C798" t="str">
            <v>Medford High</v>
          </cell>
          <cell r="D798">
            <v>1222</v>
          </cell>
          <cell r="E798" t="str">
            <v>09 - 12</v>
          </cell>
          <cell r="F798" t="str">
            <v>Non-Title I School (NT)</v>
          </cell>
          <cell r="G798" t="str">
            <v xml:space="preserve"> </v>
          </cell>
          <cell r="H798" t="str">
            <v xml:space="preserve"> </v>
          </cell>
        </row>
        <row r="799">
          <cell r="A799" t="str">
            <v>0176</v>
          </cell>
          <cell r="B799" t="str">
            <v>01760605</v>
          </cell>
          <cell r="C799" t="str">
            <v>Medford Voc Tech High</v>
          </cell>
          <cell r="D799">
            <v>229</v>
          </cell>
          <cell r="E799" t="str">
            <v>09 - 12</v>
          </cell>
          <cell r="F799" t="str">
            <v>Non-Title I School (NT)</v>
          </cell>
          <cell r="G799" t="str">
            <v xml:space="preserve"> </v>
          </cell>
          <cell r="H799" t="str">
            <v xml:space="preserve"> </v>
          </cell>
        </row>
        <row r="800">
          <cell r="A800" t="str">
            <v>0176</v>
          </cell>
          <cell r="B800" t="str">
            <v>01760150</v>
          </cell>
          <cell r="C800" t="str">
            <v>Milton Fuller Roberts</v>
          </cell>
          <cell r="D800">
            <v>605</v>
          </cell>
          <cell r="E800" t="str">
            <v>PK - 05</v>
          </cell>
          <cell r="F800" t="str">
            <v>Title I School (TA)</v>
          </cell>
          <cell r="G800" t="str">
            <v>Restructuring Year 2+ - Subgroups</v>
          </cell>
          <cell r="H800" t="str">
            <v>Restructuring Year 2+ - Aggregate</v>
          </cell>
        </row>
        <row r="801">
          <cell r="A801" t="str">
            <v>0177</v>
          </cell>
          <cell r="B801" t="str">
            <v>01770010</v>
          </cell>
          <cell r="C801" t="str">
            <v>Francis J Burke Elem</v>
          </cell>
          <cell r="D801">
            <v>208</v>
          </cell>
          <cell r="E801" t="str">
            <v>PK - K</v>
          </cell>
          <cell r="F801" t="str">
            <v>Title I School (TA)</v>
          </cell>
          <cell r="G801"/>
          <cell r="H801"/>
        </row>
        <row r="802">
          <cell r="A802" t="str">
            <v>0177</v>
          </cell>
          <cell r="B802" t="str">
            <v>01770013</v>
          </cell>
          <cell r="C802" t="str">
            <v>John D Mc Govern Elem</v>
          </cell>
          <cell r="D802">
            <v>359</v>
          </cell>
          <cell r="E802" t="str">
            <v>01 - 02</v>
          </cell>
          <cell r="F802" t="str">
            <v>Title I School (TA)</v>
          </cell>
          <cell r="G802" t="str">
            <v xml:space="preserve"> </v>
          </cell>
          <cell r="H802" t="str">
            <v xml:space="preserve"> </v>
          </cell>
        </row>
        <row r="803">
          <cell r="A803" t="str">
            <v>0177</v>
          </cell>
          <cell r="B803" t="str">
            <v>01770505</v>
          </cell>
          <cell r="C803" t="str">
            <v>Medway High</v>
          </cell>
          <cell r="D803">
            <v>804</v>
          </cell>
          <cell r="E803" t="str">
            <v>09 - 12</v>
          </cell>
          <cell r="F803" t="str">
            <v>Non-Title I School (NT)</v>
          </cell>
          <cell r="G803" t="str">
            <v xml:space="preserve"> </v>
          </cell>
          <cell r="H803" t="str">
            <v xml:space="preserve"> </v>
          </cell>
        </row>
        <row r="804">
          <cell r="A804" t="str">
            <v>0177</v>
          </cell>
          <cell r="B804" t="str">
            <v>01770305</v>
          </cell>
          <cell r="C804" t="str">
            <v>Medway Middle</v>
          </cell>
          <cell r="D804">
            <v>853</v>
          </cell>
          <cell r="E804" t="str">
            <v>05 - 08</v>
          </cell>
          <cell r="F804" t="str">
            <v>Title I School (TA)</v>
          </cell>
          <cell r="G804" t="str">
            <v xml:space="preserve"> </v>
          </cell>
          <cell r="H804" t="str">
            <v xml:space="preserve"> </v>
          </cell>
        </row>
        <row r="805">
          <cell r="A805" t="str">
            <v>0177</v>
          </cell>
          <cell r="B805" t="str">
            <v>01770015</v>
          </cell>
          <cell r="C805" t="str">
            <v>Memorial Elementary</v>
          </cell>
          <cell r="D805">
            <v>416</v>
          </cell>
          <cell r="E805" t="str">
            <v>03 - 04</v>
          </cell>
          <cell r="F805" t="str">
            <v>Title I School (TA)</v>
          </cell>
          <cell r="G805" t="str">
            <v>Restructuring Year 1 - Subgroups</v>
          </cell>
          <cell r="H805" t="str">
            <v xml:space="preserve"> </v>
          </cell>
        </row>
        <row r="806">
          <cell r="A806" t="str">
            <v>0178</v>
          </cell>
          <cell r="B806" t="str">
            <v>01780003</v>
          </cell>
          <cell r="C806" t="str">
            <v>Early Childhood Center</v>
          </cell>
          <cell r="D806">
            <v>255</v>
          </cell>
          <cell r="E806" t="str">
            <v>PK</v>
          </cell>
          <cell r="F806" t="str">
            <v>Title I School (TA)</v>
          </cell>
          <cell r="G806"/>
          <cell r="H806"/>
        </row>
        <row r="807">
          <cell r="A807" t="str">
            <v>0178</v>
          </cell>
          <cell r="B807" t="str">
            <v>01780017</v>
          </cell>
          <cell r="C807" t="str">
            <v>Herbert Clark Hoover</v>
          </cell>
          <cell r="D807">
            <v>271</v>
          </cell>
          <cell r="E807" t="str">
            <v>K  - 05</v>
          </cell>
          <cell r="F807" t="str">
            <v>Non-Title I School (NT)</v>
          </cell>
          <cell r="G807" t="str">
            <v xml:space="preserve"> </v>
          </cell>
          <cell r="H807" t="str">
            <v xml:space="preserve"> </v>
          </cell>
        </row>
        <row r="808">
          <cell r="A808" t="str">
            <v>0178</v>
          </cell>
          <cell r="B808" t="str">
            <v>01780025</v>
          </cell>
          <cell r="C808" t="str">
            <v>Horace Mann</v>
          </cell>
          <cell r="D808">
            <v>277</v>
          </cell>
          <cell r="E808" t="str">
            <v>K  - 05</v>
          </cell>
          <cell r="F808" t="str">
            <v>Non-Title I School (NT)</v>
          </cell>
          <cell r="G808" t="str">
            <v xml:space="preserve"> </v>
          </cell>
          <cell r="H808" t="str">
            <v xml:space="preserve"> </v>
          </cell>
        </row>
        <row r="809">
          <cell r="A809" t="str">
            <v>0178</v>
          </cell>
          <cell r="B809" t="str">
            <v>01780020</v>
          </cell>
          <cell r="C809" t="str">
            <v>Lincoln</v>
          </cell>
          <cell r="D809">
            <v>332</v>
          </cell>
          <cell r="E809" t="str">
            <v>K  - 05</v>
          </cell>
          <cell r="F809" t="str">
            <v>Title I School (TA)</v>
          </cell>
          <cell r="G809" t="str">
            <v>Improvement Year 2 - Subgroups</v>
          </cell>
          <cell r="H809" t="str">
            <v>Improvement Year 2 - Subgroups</v>
          </cell>
        </row>
        <row r="810">
          <cell r="A810" t="str">
            <v>0178</v>
          </cell>
          <cell r="B810" t="str">
            <v>01780505</v>
          </cell>
          <cell r="C810" t="str">
            <v>Melrose High</v>
          </cell>
          <cell r="D810">
            <v>984</v>
          </cell>
          <cell r="E810" t="str">
            <v>09 - 12</v>
          </cell>
          <cell r="F810" t="str">
            <v>Non-Title I School (NT)</v>
          </cell>
          <cell r="G810" t="str">
            <v xml:space="preserve"> </v>
          </cell>
          <cell r="H810" t="str">
            <v xml:space="preserve"> </v>
          </cell>
        </row>
        <row r="811">
          <cell r="A811" t="str">
            <v>0178</v>
          </cell>
          <cell r="B811" t="str">
            <v>01780305</v>
          </cell>
          <cell r="C811" t="str">
            <v>Melrose Middle</v>
          </cell>
          <cell r="D811">
            <v>877</v>
          </cell>
          <cell r="E811" t="str">
            <v>06 - 08</v>
          </cell>
          <cell r="F811" t="str">
            <v>Non-Title I School (NT)</v>
          </cell>
          <cell r="G811" t="str">
            <v>Corrective Action - Subgroups</v>
          </cell>
          <cell r="H811" t="str">
            <v>Corrective Action - Subgroups</v>
          </cell>
        </row>
        <row r="812">
          <cell r="A812" t="str">
            <v>0178</v>
          </cell>
          <cell r="B812" t="str">
            <v>01780035</v>
          </cell>
          <cell r="C812" t="str">
            <v>Roosevelt</v>
          </cell>
          <cell r="D812">
            <v>412</v>
          </cell>
          <cell r="E812" t="str">
            <v>K  - 05</v>
          </cell>
          <cell r="F812" t="str">
            <v>Non-Title I School (NT)</v>
          </cell>
          <cell r="G812" t="str">
            <v xml:space="preserve"> </v>
          </cell>
          <cell r="H812" t="str">
            <v xml:space="preserve"> </v>
          </cell>
        </row>
        <row r="813">
          <cell r="A813" t="str">
            <v>0178</v>
          </cell>
          <cell r="B813" t="str">
            <v>01780050</v>
          </cell>
          <cell r="C813" t="str">
            <v>Winthrop</v>
          </cell>
          <cell r="D813">
            <v>367</v>
          </cell>
          <cell r="E813" t="str">
            <v>K  - 05</v>
          </cell>
          <cell r="F813" t="str">
            <v>Non-Title I School (NT)</v>
          </cell>
          <cell r="G813" t="str">
            <v xml:space="preserve"> </v>
          </cell>
          <cell r="H813" t="str">
            <v xml:space="preserve"> </v>
          </cell>
        </row>
        <row r="814">
          <cell r="A814" t="str">
            <v>0181</v>
          </cell>
          <cell r="B814" t="str">
            <v>01810050</v>
          </cell>
          <cell r="C814" t="str">
            <v>Comprehensive Grammar School</v>
          </cell>
          <cell r="D814">
            <v>1187</v>
          </cell>
          <cell r="E814" t="str">
            <v>PK - 08</v>
          </cell>
          <cell r="F814" t="str">
            <v>Non-Title I School (NT)</v>
          </cell>
          <cell r="G814" t="str">
            <v>Restructuring Year 2+ - Subgroups</v>
          </cell>
          <cell r="H814" t="str">
            <v>Restructuring Year 2+ - Aggregate</v>
          </cell>
        </row>
        <row r="815">
          <cell r="A815" t="str">
            <v>0181</v>
          </cell>
          <cell r="B815" t="str">
            <v>01810060</v>
          </cell>
          <cell r="C815" t="str">
            <v>Donald P Timony Grammar</v>
          </cell>
          <cell r="D815">
            <v>1379</v>
          </cell>
          <cell r="E815" t="str">
            <v>PK - 08</v>
          </cell>
          <cell r="F815" t="str">
            <v>Title I School (TA)</v>
          </cell>
          <cell r="G815" t="str">
            <v>Restructuring Year 2+ - Aggregate</v>
          </cell>
          <cell r="H815" t="str">
            <v>Restructuring Year 2+ - Aggregate</v>
          </cell>
        </row>
        <row r="816">
          <cell r="A816" t="str">
            <v>0181</v>
          </cell>
          <cell r="B816" t="str">
            <v>01810030</v>
          </cell>
          <cell r="C816" t="str">
            <v>Marsh Grammar School</v>
          </cell>
          <cell r="D816">
            <v>1328</v>
          </cell>
          <cell r="E816" t="str">
            <v>PK - 08</v>
          </cell>
          <cell r="F816" t="str">
            <v>Non-Title I School (NT)</v>
          </cell>
          <cell r="G816" t="str">
            <v>Restructuring Year 2+ - Subgroups</v>
          </cell>
          <cell r="H816" t="str">
            <v>Restructuring Year 2+ - Subgroups</v>
          </cell>
        </row>
        <row r="817">
          <cell r="A817" t="str">
            <v>0181</v>
          </cell>
          <cell r="B817" t="str">
            <v>01810505</v>
          </cell>
          <cell r="C817" t="str">
            <v>Methuen High</v>
          </cell>
          <cell r="D817">
            <v>1807</v>
          </cell>
          <cell r="E817" t="str">
            <v>09 - 12</v>
          </cell>
          <cell r="F817" t="str">
            <v>Non-Title I School (NT)</v>
          </cell>
          <cell r="G817" t="str">
            <v>Corrective Action - Subgroups</v>
          </cell>
          <cell r="H817" t="str">
            <v>Corrective Action - Subgroups</v>
          </cell>
        </row>
        <row r="818">
          <cell r="A818" t="str">
            <v>0181</v>
          </cell>
          <cell r="B818" t="str">
            <v>01810004</v>
          </cell>
          <cell r="C818" t="str">
            <v>Pleasant Valley School</v>
          </cell>
          <cell r="D818">
            <v>35</v>
          </cell>
          <cell r="E818" t="str">
            <v>PK</v>
          </cell>
          <cell r="F818" t="str">
            <v>Non-Title I School (NT)</v>
          </cell>
          <cell r="G818"/>
          <cell r="H818"/>
        </row>
        <row r="819">
          <cell r="A819" t="str">
            <v>0181</v>
          </cell>
          <cell r="B819" t="str">
            <v>01810055</v>
          </cell>
          <cell r="C819" t="str">
            <v>Tenney Grammar School</v>
          </cell>
          <cell r="D819">
            <v>1376</v>
          </cell>
          <cell r="E819" t="str">
            <v>PK - 08</v>
          </cell>
          <cell r="F819" t="str">
            <v>Title I School (TA)</v>
          </cell>
          <cell r="G819" t="str">
            <v>Restructuring Year 2+ - Subgroups</v>
          </cell>
          <cell r="H819" t="str">
            <v>Restructuring Year 2+ - Subgroups</v>
          </cell>
        </row>
        <row r="820">
          <cell r="A820" t="str">
            <v>0182</v>
          </cell>
          <cell r="B820" t="str">
            <v>01820008</v>
          </cell>
          <cell r="C820" t="str">
            <v>Henry B Burkland Intermed</v>
          </cell>
          <cell r="D820">
            <v>815</v>
          </cell>
          <cell r="E820" t="str">
            <v>03 - 05</v>
          </cell>
          <cell r="F820" t="str">
            <v>Title I School (TA)</v>
          </cell>
          <cell r="G820" t="str">
            <v>Restructuring Year 2+ - Aggregate</v>
          </cell>
          <cell r="H820" t="str">
            <v>Corrective Action - Subgroups</v>
          </cell>
        </row>
        <row r="821">
          <cell r="A821" t="str">
            <v>0182</v>
          </cell>
          <cell r="B821" t="str">
            <v>01820305</v>
          </cell>
          <cell r="C821" t="str">
            <v>John T. Nichols Middle</v>
          </cell>
          <cell r="D821">
            <v>892</v>
          </cell>
          <cell r="E821" t="str">
            <v>06 - 08</v>
          </cell>
          <cell r="F821" t="str">
            <v>Non-Title I School (NT)</v>
          </cell>
          <cell r="G821" t="str">
            <v>Restructuring Year 2+ - Subgroups</v>
          </cell>
          <cell r="H821" t="str">
            <v>Restructuring Year 2+ - Subgroups</v>
          </cell>
        </row>
        <row r="822">
          <cell r="A822" t="str">
            <v>0182</v>
          </cell>
          <cell r="B822" t="str">
            <v>01820011</v>
          </cell>
          <cell r="C822" t="str">
            <v>Memorial Early Childhood Center</v>
          </cell>
          <cell r="D822">
            <v>330</v>
          </cell>
          <cell r="E822" t="str">
            <v>PK - K</v>
          </cell>
          <cell r="F822" t="str">
            <v>Non-Title I School (NT)</v>
          </cell>
          <cell r="G822"/>
          <cell r="H822"/>
        </row>
        <row r="823">
          <cell r="A823" t="str">
            <v>0182</v>
          </cell>
          <cell r="B823" t="str">
            <v>01820505</v>
          </cell>
          <cell r="C823" t="str">
            <v>Middleborough High</v>
          </cell>
          <cell r="D823">
            <v>852</v>
          </cell>
          <cell r="E823" t="str">
            <v>09 - 12</v>
          </cell>
          <cell r="F823" t="str">
            <v>Non-Title I School (NT)</v>
          </cell>
          <cell r="G823" t="str">
            <v xml:space="preserve"> </v>
          </cell>
          <cell r="H823" t="str">
            <v xml:space="preserve"> </v>
          </cell>
        </row>
        <row r="824">
          <cell r="A824" t="str">
            <v>0184</v>
          </cell>
          <cell r="B824" t="str">
            <v>01840003</v>
          </cell>
          <cell r="C824" t="str">
            <v>Fuller Meadow</v>
          </cell>
          <cell r="D824">
            <v>454</v>
          </cell>
          <cell r="E824" t="str">
            <v>PK - 03</v>
          </cell>
          <cell r="F824" t="str">
            <v>Title I School (TA)</v>
          </cell>
          <cell r="G824" t="str">
            <v xml:space="preserve"> </v>
          </cell>
          <cell r="H824" t="str">
            <v xml:space="preserve"> </v>
          </cell>
        </row>
        <row r="825">
          <cell r="A825" t="str">
            <v>0184</v>
          </cell>
          <cell r="B825" t="str">
            <v>01840005</v>
          </cell>
          <cell r="C825" t="str">
            <v>Howe-Manning</v>
          </cell>
          <cell r="D825">
            <v>364</v>
          </cell>
          <cell r="E825" t="str">
            <v>04 - 06</v>
          </cell>
          <cell r="F825" t="str">
            <v>Non-Title I School (NT)</v>
          </cell>
          <cell r="G825" t="str">
            <v xml:space="preserve"> </v>
          </cell>
          <cell r="H825" t="str">
            <v>Improvement Year 2 - Subgroups</v>
          </cell>
        </row>
        <row r="826">
          <cell r="A826" t="str">
            <v>0185</v>
          </cell>
          <cell r="B826" t="str">
            <v>01850065</v>
          </cell>
          <cell r="C826" t="str">
            <v>Brookside</v>
          </cell>
          <cell r="D826">
            <v>539</v>
          </cell>
          <cell r="E826" t="str">
            <v>K  - 03</v>
          </cell>
          <cell r="F826" t="str">
            <v>Title I School (TA)</v>
          </cell>
          <cell r="G826" t="str">
            <v>Improvement Year 1 - Aggregate</v>
          </cell>
          <cell r="H826" t="str">
            <v xml:space="preserve"> </v>
          </cell>
        </row>
        <row r="827">
          <cell r="A827" t="str">
            <v>0185</v>
          </cell>
          <cell r="B827" t="str">
            <v>01850010</v>
          </cell>
          <cell r="C827" t="str">
            <v>Memorial</v>
          </cell>
          <cell r="D827">
            <v>448</v>
          </cell>
          <cell r="E827" t="str">
            <v>K  - 02</v>
          </cell>
          <cell r="F827" t="str">
            <v>Title I School (TA)</v>
          </cell>
          <cell r="G827" t="str">
            <v xml:space="preserve"> </v>
          </cell>
          <cell r="H827" t="str">
            <v xml:space="preserve"> </v>
          </cell>
        </row>
        <row r="828">
          <cell r="A828" t="str">
            <v>0185</v>
          </cell>
          <cell r="B828" t="str">
            <v>01850505</v>
          </cell>
          <cell r="C828" t="str">
            <v>Milford High</v>
          </cell>
          <cell r="D828">
            <v>1144</v>
          </cell>
          <cell r="E828" t="str">
            <v>09 - 12</v>
          </cell>
          <cell r="F828" t="str">
            <v>Non-Title I School (NT)</v>
          </cell>
          <cell r="G828" t="str">
            <v xml:space="preserve"> </v>
          </cell>
          <cell r="H828" t="str">
            <v xml:space="preserve"> </v>
          </cell>
        </row>
        <row r="829">
          <cell r="A829" t="str">
            <v>0185</v>
          </cell>
          <cell r="B829" t="str">
            <v>01850310</v>
          </cell>
          <cell r="C829" t="str">
            <v>Milford Middle East</v>
          </cell>
          <cell r="D829">
            <v>311</v>
          </cell>
          <cell r="E829" t="str">
            <v>08</v>
          </cell>
          <cell r="F829" t="str">
            <v>Non-Title I School (NT)</v>
          </cell>
          <cell r="G829" t="str">
            <v xml:space="preserve"> </v>
          </cell>
          <cell r="H829" t="str">
            <v>Restructuring Year 1 - Aggregate</v>
          </cell>
        </row>
        <row r="830">
          <cell r="A830" t="str">
            <v>0185</v>
          </cell>
          <cell r="B830" t="str">
            <v>01850075</v>
          </cell>
          <cell r="C830" t="str">
            <v>Shining Star ECC</v>
          </cell>
          <cell r="D830">
            <v>154</v>
          </cell>
          <cell r="E830" t="str">
            <v>PK - 02</v>
          </cell>
          <cell r="F830" t="str">
            <v>Non-Title I School (NT)</v>
          </cell>
          <cell r="G830"/>
          <cell r="H830"/>
        </row>
        <row r="831">
          <cell r="A831" t="str">
            <v>0185</v>
          </cell>
          <cell r="B831" t="str">
            <v>01850305</v>
          </cell>
          <cell r="C831" t="str">
            <v>Stacy Middle</v>
          </cell>
          <cell r="D831">
            <v>960</v>
          </cell>
          <cell r="E831" t="str">
            <v>05 - 07</v>
          </cell>
          <cell r="F831" t="str">
            <v>Title I School (TA)</v>
          </cell>
          <cell r="G831" t="str">
            <v>Corrective Action - Subgroups</v>
          </cell>
          <cell r="H831" t="str">
            <v>Improvement Year 2 - Subgroups</v>
          </cell>
        </row>
        <row r="832">
          <cell r="A832" t="str">
            <v>0185</v>
          </cell>
          <cell r="B832" t="str">
            <v>01850090</v>
          </cell>
          <cell r="C832" t="str">
            <v>Woodland</v>
          </cell>
          <cell r="D832">
            <v>629</v>
          </cell>
          <cell r="E832" t="str">
            <v>03 - 04</v>
          </cell>
          <cell r="F832" t="str">
            <v>Title I School (TA)</v>
          </cell>
          <cell r="G832" t="str">
            <v>Restructuring Year 2+ - Subgroups</v>
          </cell>
          <cell r="H832" t="str">
            <v>Restructuring Year 2+ - Subgroups</v>
          </cell>
        </row>
        <row r="833">
          <cell r="A833" t="str">
            <v>0186</v>
          </cell>
          <cell r="B833" t="str">
            <v>01860017</v>
          </cell>
          <cell r="C833" t="str">
            <v>Elmwood Street</v>
          </cell>
          <cell r="D833">
            <v>651</v>
          </cell>
          <cell r="E833" t="str">
            <v>PK - 03</v>
          </cell>
          <cell r="F833" t="str">
            <v>Title I School (TA)</v>
          </cell>
          <cell r="G833" t="str">
            <v xml:space="preserve"> </v>
          </cell>
          <cell r="H833" t="str">
            <v xml:space="preserve"> </v>
          </cell>
        </row>
        <row r="834">
          <cell r="A834" t="str">
            <v>0186</v>
          </cell>
          <cell r="B834" t="str">
            <v>01860505</v>
          </cell>
          <cell r="C834" t="str">
            <v>Millbury Jr/Sr High</v>
          </cell>
          <cell r="D834">
            <v>824</v>
          </cell>
          <cell r="E834" t="str">
            <v>07 - 12</v>
          </cell>
          <cell r="F834" t="str">
            <v>Non-Title I School (NT)</v>
          </cell>
          <cell r="G834" t="str">
            <v xml:space="preserve"> </v>
          </cell>
          <cell r="H834" t="str">
            <v>Restructuring Year 2+ - Subgroups</v>
          </cell>
        </row>
        <row r="835">
          <cell r="A835" t="str">
            <v>0186</v>
          </cell>
          <cell r="B835" t="str">
            <v>01860025</v>
          </cell>
          <cell r="C835" t="str">
            <v>Raymond E. Shaw Elementary</v>
          </cell>
          <cell r="D835">
            <v>369</v>
          </cell>
          <cell r="E835" t="str">
            <v>04 - 06</v>
          </cell>
          <cell r="F835" t="str">
            <v>Title I School (TA)</v>
          </cell>
          <cell r="G835" t="str">
            <v>Restructuring Year 2+ - Subgroups</v>
          </cell>
          <cell r="H835" t="str">
            <v xml:space="preserve"> </v>
          </cell>
        </row>
        <row r="836">
          <cell r="A836" t="str">
            <v>0187</v>
          </cell>
          <cell r="B836" t="str">
            <v>01870005</v>
          </cell>
          <cell r="C836" t="str">
            <v>Clyde F Brown</v>
          </cell>
          <cell r="D836">
            <v>638</v>
          </cell>
          <cell r="E836" t="str">
            <v>PK - 04</v>
          </cell>
          <cell r="F836" t="str">
            <v>Title I School (TA)</v>
          </cell>
          <cell r="G836" t="str">
            <v xml:space="preserve"> </v>
          </cell>
          <cell r="H836" t="str">
            <v xml:space="preserve"> </v>
          </cell>
        </row>
        <row r="837">
          <cell r="A837" t="str">
            <v>0187</v>
          </cell>
          <cell r="B837" t="str">
            <v>01870505</v>
          </cell>
          <cell r="C837" t="str">
            <v>Millis High School</v>
          </cell>
          <cell r="D837">
            <v>381</v>
          </cell>
          <cell r="E837" t="str">
            <v>09 - 12</v>
          </cell>
          <cell r="F837" t="str">
            <v>Non-Title I School (NT)</v>
          </cell>
          <cell r="G837" t="str">
            <v xml:space="preserve"> </v>
          </cell>
          <cell r="H837" t="str">
            <v xml:space="preserve"> </v>
          </cell>
        </row>
        <row r="838">
          <cell r="A838" t="str">
            <v>0187</v>
          </cell>
          <cell r="B838" t="str">
            <v>01870020</v>
          </cell>
          <cell r="C838" t="str">
            <v>Millis Middle</v>
          </cell>
          <cell r="D838">
            <v>446</v>
          </cell>
          <cell r="E838" t="str">
            <v>05 - 08</v>
          </cell>
          <cell r="F838" t="str">
            <v>Non-Title I School (NT)</v>
          </cell>
          <cell r="G838" t="str">
            <v>Improvement Year 1 - Subgroups</v>
          </cell>
          <cell r="H838" t="str">
            <v>Restructuring Year 1 - Subgroups</v>
          </cell>
        </row>
        <row r="839">
          <cell r="A839" t="str">
            <v>0189</v>
          </cell>
          <cell r="B839" t="str">
            <v>01890410</v>
          </cell>
          <cell r="C839" t="str">
            <v>Charles S Pierce Middle</v>
          </cell>
          <cell r="D839">
            <v>847</v>
          </cell>
          <cell r="E839" t="str">
            <v>06 - 08</v>
          </cell>
          <cell r="F839" t="str">
            <v>Non-Title I School (NT)</v>
          </cell>
          <cell r="G839" t="str">
            <v>Restructuring Year 2+ - Subgroups</v>
          </cell>
          <cell r="H839" t="str">
            <v>Restructuring Year 2+ - Subgroups</v>
          </cell>
        </row>
        <row r="840">
          <cell r="A840" t="str">
            <v>0189</v>
          </cell>
          <cell r="B840" t="str">
            <v>01890005</v>
          </cell>
          <cell r="C840" t="str">
            <v>Collicot</v>
          </cell>
          <cell r="D840">
            <v>637</v>
          </cell>
          <cell r="E840" t="str">
            <v>PK - 05</v>
          </cell>
          <cell r="F840" t="str">
            <v>Non-Title I School (NT)</v>
          </cell>
          <cell r="G840" t="str">
            <v xml:space="preserve"> </v>
          </cell>
          <cell r="H840" t="str">
            <v>Improvement Year 2 - Subgroups</v>
          </cell>
        </row>
        <row r="841">
          <cell r="A841" t="str">
            <v>0189</v>
          </cell>
          <cell r="B841" t="str">
            <v>01890007</v>
          </cell>
          <cell r="C841" t="str">
            <v>Cunningham School</v>
          </cell>
          <cell r="D841">
            <v>475</v>
          </cell>
          <cell r="E841" t="str">
            <v>K  - 05</v>
          </cell>
          <cell r="F841" t="str">
            <v>Non-Title I School (NT)</v>
          </cell>
          <cell r="G841" t="str">
            <v xml:space="preserve"> </v>
          </cell>
          <cell r="H841" t="str">
            <v xml:space="preserve"> </v>
          </cell>
        </row>
        <row r="842">
          <cell r="A842" t="str">
            <v>0189</v>
          </cell>
          <cell r="B842" t="str">
            <v>01890010</v>
          </cell>
          <cell r="C842" t="str">
            <v>Glover</v>
          </cell>
          <cell r="D842">
            <v>545</v>
          </cell>
          <cell r="E842" t="str">
            <v>K  - 05</v>
          </cell>
          <cell r="F842" t="str">
            <v>Non-Title I School (NT)</v>
          </cell>
          <cell r="G842" t="str">
            <v xml:space="preserve"> </v>
          </cell>
          <cell r="H842" t="str">
            <v xml:space="preserve"> </v>
          </cell>
        </row>
        <row r="843">
          <cell r="A843" t="str">
            <v>0189</v>
          </cell>
          <cell r="B843" t="str">
            <v>01890505</v>
          </cell>
          <cell r="C843" t="str">
            <v>Milton High</v>
          </cell>
          <cell r="D843">
            <v>1050</v>
          </cell>
          <cell r="E843" t="str">
            <v>09 - 12</v>
          </cell>
          <cell r="F843" t="str">
            <v>Non-Title I School (NT)</v>
          </cell>
          <cell r="G843" t="str">
            <v>Improvement Year 1 - Subgroups</v>
          </cell>
          <cell r="H843" t="str">
            <v xml:space="preserve"> </v>
          </cell>
        </row>
        <row r="844">
          <cell r="A844" t="str">
            <v>0189</v>
          </cell>
          <cell r="B844" t="str">
            <v>01890020</v>
          </cell>
          <cell r="C844" t="str">
            <v>Tucker</v>
          </cell>
          <cell r="D844">
            <v>367</v>
          </cell>
          <cell r="E844" t="str">
            <v>K  - 05</v>
          </cell>
          <cell r="F844" t="str">
            <v>Title I School (TA)</v>
          </cell>
          <cell r="G844" t="str">
            <v>Corrective Action - Subgroups</v>
          </cell>
          <cell r="H844" t="str">
            <v xml:space="preserve"> </v>
          </cell>
        </row>
        <row r="845">
          <cell r="A845" t="str">
            <v>0191</v>
          </cell>
          <cell r="B845" t="str">
            <v>01910310</v>
          </cell>
          <cell r="C845" t="str">
            <v>Granite Valley Middle</v>
          </cell>
          <cell r="D845">
            <v>464</v>
          </cell>
          <cell r="E845" t="str">
            <v>05 - 08</v>
          </cell>
          <cell r="F845" t="str">
            <v>Title I School (TA)</v>
          </cell>
          <cell r="G845" t="str">
            <v>Restructuring Year 1 - Subgroups</v>
          </cell>
          <cell r="H845" t="str">
            <v>Restructuring Year 2+ - Subgroups</v>
          </cell>
        </row>
        <row r="846">
          <cell r="A846" t="str">
            <v>0191</v>
          </cell>
          <cell r="B846" t="str">
            <v>01910505</v>
          </cell>
          <cell r="C846" t="str">
            <v>Monson High School</v>
          </cell>
          <cell r="D846">
            <v>365</v>
          </cell>
          <cell r="E846" t="str">
            <v>09 - 12</v>
          </cell>
          <cell r="F846" t="str">
            <v>Non-Title I School (NT)</v>
          </cell>
          <cell r="G846" t="str">
            <v xml:space="preserve"> </v>
          </cell>
          <cell r="H846" t="str">
            <v xml:space="preserve"> </v>
          </cell>
        </row>
        <row r="847">
          <cell r="A847" t="str">
            <v>0191</v>
          </cell>
          <cell r="B847" t="str">
            <v>01910025</v>
          </cell>
          <cell r="C847" t="str">
            <v>Quarry Hill Comm</v>
          </cell>
          <cell r="D847">
            <v>554</v>
          </cell>
          <cell r="E847" t="str">
            <v>PK - 04</v>
          </cell>
          <cell r="F847" t="str">
            <v>Title I School (TA)</v>
          </cell>
          <cell r="G847" t="str">
            <v xml:space="preserve"> </v>
          </cell>
          <cell r="H847" t="str">
            <v xml:space="preserve"> </v>
          </cell>
        </row>
        <row r="848">
          <cell r="A848" t="str">
            <v>0196</v>
          </cell>
          <cell r="B848" t="str">
            <v>01960010</v>
          </cell>
          <cell r="C848" t="str">
            <v>Johnson</v>
          </cell>
          <cell r="D848">
            <v>240</v>
          </cell>
          <cell r="E848" t="str">
            <v>PK - 06</v>
          </cell>
          <cell r="F848" t="str">
            <v>Title I School (TA)</v>
          </cell>
          <cell r="G848" t="str">
            <v xml:space="preserve"> </v>
          </cell>
          <cell r="H848" t="str">
            <v xml:space="preserve"> </v>
          </cell>
        </row>
        <row r="849">
          <cell r="A849" t="str">
            <v>0197</v>
          </cell>
          <cell r="B849" t="str">
            <v>01970010</v>
          </cell>
          <cell r="C849" t="str">
            <v>Cyrus Peirce</v>
          </cell>
          <cell r="D849">
            <v>283</v>
          </cell>
          <cell r="E849" t="str">
            <v>06 - 08</v>
          </cell>
          <cell r="F849" t="str">
            <v>Non-Title I School (NT)</v>
          </cell>
          <cell r="G849" t="str">
            <v xml:space="preserve"> </v>
          </cell>
          <cell r="H849" t="str">
            <v>Improvement Year 2 - Aggregate</v>
          </cell>
        </row>
        <row r="850">
          <cell r="A850" t="str">
            <v>0197</v>
          </cell>
          <cell r="B850" t="str">
            <v>01970005</v>
          </cell>
          <cell r="C850" t="str">
            <v>Nantucket Elementary</v>
          </cell>
          <cell r="D850">
            <v>614</v>
          </cell>
          <cell r="E850" t="str">
            <v>PK - 05</v>
          </cell>
          <cell r="F850" t="str">
            <v>Title I School (TA)</v>
          </cell>
          <cell r="G850" t="str">
            <v>Restructuring Year 1 - Aggregate</v>
          </cell>
          <cell r="H850" t="str">
            <v>Restructuring Year 2+ - Aggregate</v>
          </cell>
        </row>
        <row r="851">
          <cell r="A851" t="str">
            <v>0197</v>
          </cell>
          <cell r="B851" t="str">
            <v>01970505</v>
          </cell>
          <cell r="C851" t="str">
            <v>Nantucket High</v>
          </cell>
          <cell r="D851">
            <v>392</v>
          </cell>
          <cell r="E851" t="str">
            <v>09 - 12</v>
          </cell>
          <cell r="F851" t="str">
            <v>Non-Title I School (NT)</v>
          </cell>
          <cell r="G851" t="str">
            <v xml:space="preserve"> </v>
          </cell>
          <cell r="H851" t="str">
            <v xml:space="preserve"> </v>
          </cell>
        </row>
        <row r="852">
          <cell r="A852" t="str">
            <v>0198</v>
          </cell>
          <cell r="B852" t="str">
            <v>01980005</v>
          </cell>
          <cell r="C852" t="str">
            <v>Bennett-Hemenway</v>
          </cell>
          <cell r="D852">
            <v>621</v>
          </cell>
          <cell r="E852" t="str">
            <v>PK - 04</v>
          </cell>
          <cell r="F852" t="str">
            <v>Non-Title I School (NT)</v>
          </cell>
          <cell r="G852" t="str">
            <v xml:space="preserve"> </v>
          </cell>
          <cell r="H852" t="str">
            <v xml:space="preserve"> </v>
          </cell>
        </row>
        <row r="853">
          <cell r="A853" t="str">
            <v>0198</v>
          </cell>
          <cell r="B853" t="str">
            <v>01980010</v>
          </cell>
          <cell r="C853" t="str">
            <v>Brown</v>
          </cell>
          <cell r="D853">
            <v>416</v>
          </cell>
          <cell r="E853" t="str">
            <v>K  - 04</v>
          </cell>
          <cell r="F853" t="str">
            <v>Non-Title I School (NT)</v>
          </cell>
          <cell r="G853" t="str">
            <v xml:space="preserve"> </v>
          </cell>
          <cell r="H853" t="str">
            <v xml:space="preserve"> </v>
          </cell>
        </row>
        <row r="854">
          <cell r="A854" t="str">
            <v>0198</v>
          </cell>
          <cell r="B854" t="str">
            <v>01980305</v>
          </cell>
          <cell r="C854" t="str">
            <v>J F Kennedy Middle Sch</v>
          </cell>
          <cell r="D854">
            <v>560</v>
          </cell>
          <cell r="E854" t="str">
            <v>05 - 08</v>
          </cell>
          <cell r="F854" t="str">
            <v>Non-Title I School (NT)</v>
          </cell>
          <cell r="G854" t="str">
            <v>Corrective Action - Subgroups</v>
          </cell>
          <cell r="H854" t="str">
            <v>Improvement Year 2 - Subgroups</v>
          </cell>
        </row>
        <row r="855">
          <cell r="A855" t="str">
            <v>0198</v>
          </cell>
          <cell r="B855" t="str">
            <v>01980031</v>
          </cell>
          <cell r="C855" t="str">
            <v>Johnson</v>
          </cell>
          <cell r="D855">
            <v>248</v>
          </cell>
          <cell r="E855" t="str">
            <v>K  - 04</v>
          </cell>
          <cell r="F855" t="str">
            <v>Title I School (TA)</v>
          </cell>
          <cell r="G855" t="str">
            <v xml:space="preserve"> </v>
          </cell>
          <cell r="H855" t="str">
            <v xml:space="preserve"> </v>
          </cell>
        </row>
        <row r="856">
          <cell r="A856" t="str">
            <v>0198</v>
          </cell>
          <cell r="B856" t="str">
            <v>01980035</v>
          </cell>
          <cell r="C856" t="str">
            <v>Lilja Elementary</v>
          </cell>
          <cell r="D856">
            <v>375</v>
          </cell>
          <cell r="E856" t="str">
            <v>K  - 04</v>
          </cell>
          <cell r="F856" t="str">
            <v>Non-Title I School (NT)</v>
          </cell>
          <cell r="G856" t="str">
            <v xml:space="preserve"> </v>
          </cell>
          <cell r="H856" t="str">
            <v xml:space="preserve"> </v>
          </cell>
        </row>
        <row r="857">
          <cell r="A857" t="str">
            <v>0198</v>
          </cell>
          <cell r="B857" t="str">
            <v>01980043</v>
          </cell>
          <cell r="C857" t="str">
            <v>Memorial</v>
          </cell>
          <cell r="D857">
            <v>428</v>
          </cell>
          <cell r="E857" t="str">
            <v>K  - 04</v>
          </cell>
          <cell r="F857" t="str">
            <v>Non-Title I School (NT)</v>
          </cell>
          <cell r="G857" t="str">
            <v xml:space="preserve"> </v>
          </cell>
          <cell r="H857" t="str">
            <v xml:space="preserve"> </v>
          </cell>
        </row>
        <row r="858">
          <cell r="A858" t="str">
            <v>0198</v>
          </cell>
          <cell r="B858" t="str">
            <v>01980505</v>
          </cell>
          <cell r="C858" t="str">
            <v>Natick High</v>
          </cell>
          <cell r="D858">
            <v>1303</v>
          </cell>
          <cell r="E858" t="str">
            <v>09 - 12</v>
          </cell>
          <cell r="F858" t="str">
            <v>Non-Title I School (NT)</v>
          </cell>
          <cell r="G858" t="str">
            <v xml:space="preserve"> </v>
          </cell>
          <cell r="H858" t="str">
            <v xml:space="preserve"> </v>
          </cell>
        </row>
        <row r="859">
          <cell r="A859" t="str">
            <v>0198</v>
          </cell>
          <cell r="B859" t="str">
            <v>01980310</v>
          </cell>
          <cell r="C859" t="str">
            <v>Wilson Middle</v>
          </cell>
          <cell r="D859">
            <v>874</v>
          </cell>
          <cell r="E859" t="str">
            <v>05 - 08</v>
          </cell>
          <cell r="F859" t="str">
            <v>Non-Title I School (NT)</v>
          </cell>
          <cell r="G859" t="str">
            <v>Corrective Action - Subgroups</v>
          </cell>
          <cell r="H859" t="str">
            <v>Corrective Action - Subgroups</v>
          </cell>
        </row>
        <row r="860">
          <cell r="A860" t="str">
            <v>0199</v>
          </cell>
          <cell r="B860" t="str">
            <v>01990005</v>
          </cell>
          <cell r="C860" t="str">
            <v>Broadmeadow</v>
          </cell>
          <cell r="D860">
            <v>610</v>
          </cell>
          <cell r="E860" t="str">
            <v>K  - 05</v>
          </cell>
          <cell r="F860" t="str">
            <v>Non-Title I School (NT)</v>
          </cell>
          <cell r="G860" t="str">
            <v>Improvement Year 1 - Subgroups</v>
          </cell>
          <cell r="H860" t="str">
            <v>Improvement Year 1 - Subgroups</v>
          </cell>
        </row>
        <row r="861">
          <cell r="A861" t="str">
            <v>0199</v>
          </cell>
          <cell r="B861" t="str">
            <v>01990410</v>
          </cell>
          <cell r="C861" t="str">
            <v>High Rock School</v>
          </cell>
          <cell r="D861">
            <v>448</v>
          </cell>
          <cell r="E861" t="str">
            <v>06</v>
          </cell>
          <cell r="F861" t="str">
            <v>Non-Title I School (NT)</v>
          </cell>
          <cell r="G861" t="str">
            <v xml:space="preserve"> </v>
          </cell>
          <cell r="H861" t="str">
            <v xml:space="preserve"> </v>
          </cell>
        </row>
        <row r="862">
          <cell r="A862" t="str">
            <v>0199</v>
          </cell>
          <cell r="B862" t="str">
            <v>01990035</v>
          </cell>
          <cell r="C862" t="str">
            <v>Hillside Elementary</v>
          </cell>
          <cell r="D862">
            <v>429</v>
          </cell>
          <cell r="E862" t="str">
            <v>K  - 05</v>
          </cell>
          <cell r="F862" t="str">
            <v>Title I School (TA)</v>
          </cell>
          <cell r="G862" t="str">
            <v>Improvement Year 1 - Subgroups</v>
          </cell>
          <cell r="H862" t="str">
            <v>Improvement Year 1 - Subgroups</v>
          </cell>
        </row>
        <row r="863">
          <cell r="A863" t="str">
            <v>0199</v>
          </cell>
          <cell r="B863" t="str">
            <v>01990020</v>
          </cell>
          <cell r="C863" t="str">
            <v>John Eliot</v>
          </cell>
          <cell r="D863">
            <v>409</v>
          </cell>
          <cell r="E863" t="str">
            <v>K  - 05</v>
          </cell>
          <cell r="F863" t="str">
            <v>Title I School (TA)</v>
          </cell>
          <cell r="G863" t="str">
            <v xml:space="preserve"> </v>
          </cell>
          <cell r="H863" t="str">
            <v xml:space="preserve"> </v>
          </cell>
        </row>
        <row r="864">
          <cell r="A864" t="str">
            <v>0199</v>
          </cell>
          <cell r="B864" t="str">
            <v>01990505</v>
          </cell>
          <cell r="C864" t="str">
            <v>Needham High</v>
          </cell>
          <cell r="D864">
            <v>1433</v>
          </cell>
          <cell r="E864" t="str">
            <v>09 - 12</v>
          </cell>
          <cell r="F864" t="str">
            <v>Non-Title I School (NT)</v>
          </cell>
          <cell r="G864" t="str">
            <v xml:space="preserve"> </v>
          </cell>
          <cell r="H864" t="str">
            <v xml:space="preserve"> </v>
          </cell>
        </row>
        <row r="865">
          <cell r="A865" t="str">
            <v>0199</v>
          </cell>
          <cell r="B865" t="str">
            <v>01990050</v>
          </cell>
          <cell r="C865" t="str">
            <v>Newman Elem</v>
          </cell>
          <cell r="D865">
            <v>726</v>
          </cell>
          <cell r="E865" t="str">
            <v>PK - 05</v>
          </cell>
          <cell r="F865" t="str">
            <v>Non-Title I School (NT)</v>
          </cell>
          <cell r="G865" t="str">
            <v>Improvement Year 1 - Subgroups</v>
          </cell>
          <cell r="H865" t="str">
            <v>Improvement Year 2 - Subgroups</v>
          </cell>
        </row>
        <row r="866">
          <cell r="A866" t="str">
            <v>0199</v>
          </cell>
          <cell r="B866" t="str">
            <v>01990405</v>
          </cell>
          <cell r="C866" t="str">
            <v>Pollard Middle</v>
          </cell>
          <cell r="D866">
            <v>829</v>
          </cell>
          <cell r="E866" t="str">
            <v>07 - 08</v>
          </cell>
          <cell r="F866" t="str">
            <v>Non-Title I School (NT)</v>
          </cell>
          <cell r="G866" t="str">
            <v xml:space="preserve"> </v>
          </cell>
          <cell r="H866" t="str">
            <v>Corrective Action - Subgroups</v>
          </cell>
        </row>
        <row r="867">
          <cell r="A867" t="str">
            <v>0199</v>
          </cell>
          <cell r="B867" t="str">
            <v>01990040</v>
          </cell>
          <cell r="C867" t="str">
            <v>William Mitchell</v>
          </cell>
          <cell r="D867">
            <v>474</v>
          </cell>
          <cell r="E867" t="str">
            <v>K  - 05</v>
          </cell>
          <cell r="F867" t="str">
            <v>Non-Title I School (NT)</v>
          </cell>
          <cell r="G867" t="str">
            <v xml:space="preserve"> </v>
          </cell>
          <cell r="H867" t="str">
            <v xml:space="preserve"> </v>
          </cell>
        </row>
        <row r="868">
          <cell r="A868" t="str">
            <v>0201</v>
          </cell>
          <cell r="B868" t="str">
            <v>02010095</v>
          </cell>
          <cell r="C868" t="str">
            <v>Abraham Lincoln</v>
          </cell>
          <cell r="D868">
            <v>695</v>
          </cell>
          <cell r="E868" t="str">
            <v>K  - 05</v>
          </cell>
          <cell r="F868" t="str">
            <v>Title I School (SW)</v>
          </cell>
          <cell r="G868" t="str">
            <v xml:space="preserve"> </v>
          </cell>
          <cell r="H868" t="str">
            <v xml:space="preserve"> </v>
          </cell>
        </row>
        <row r="869">
          <cell r="A869" t="str">
            <v>0201</v>
          </cell>
          <cell r="B869" t="str">
            <v>02010063</v>
          </cell>
          <cell r="C869" t="str">
            <v>Alfred J Gomes</v>
          </cell>
          <cell r="D869">
            <v>779</v>
          </cell>
          <cell r="E869" t="str">
            <v>PK - 05</v>
          </cell>
          <cell r="F869" t="str">
            <v>Title I School (SW)</v>
          </cell>
          <cell r="G869" t="str">
            <v>Restructuring Year 2+ - Subgroups</v>
          </cell>
          <cell r="H869" t="str">
            <v>Restructuring Year 2+ - Subgroups</v>
          </cell>
        </row>
        <row r="870">
          <cell r="A870" t="str">
            <v>0201</v>
          </cell>
          <cell r="B870" t="str">
            <v>02010140</v>
          </cell>
          <cell r="C870" t="str">
            <v>Betsey B Winslow</v>
          </cell>
          <cell r="D870">
            <v>290</v>
          </cell>
          <cell r="E870" t="str">
            <v>K  - 05</v>
          </cell>
          <cell r="F870" t="str">
            <v>Title I School (SW)</v>
          </cell>
          <cell r="G870" t="str">
            <v>Improvement Year 2 - Subgroups</v>
          </cell>
          <cell r="H870" t="str">
            <v>Improvement Year 2 - Subgroups</v>
          </cell>
        </row>
        <row r="871">
          <cell r="A871" t="str">
            <v>0201</v>
          </cell>
          <cell r="B871" t="str">
            <v>02010105</v>
          </cell>
          <cell r="C871" t="str">
            <v>Carlos Pacheco</v>
          </cell>
          <cell r="D871">
            <v>322</v>
          </cell>
          <cell r="E871" t="str">
            <v>PK - 05</v>
          </cell>
          <cell r="F871" t="str">
            <v>Title I School (SW)</v>
          </cell>
          <cell r="G871" t="str">
            <v>Improvement Year 1 - Aggregate</v>
          </cell>
          <cell r="H871" t="str">
            <v xml:space="preserve"> </v>
          </cell>
        </row>
        <row r="872">
          <cell r="A872" t="str">
            <v>0201</v>
          </cell>
          <cell r="B872" t="str">
            <v>02010123</v>
          </cell>
          <cell r="C872" t="str">
            <v>Casimir Pulaski</v>
          </cell>
          <cell r="D872">
            <v>562</v>
          </cell>
          <cell r="E872" t="str">
            <v>PK - 05</v>
          </cell>
          <cell r="F872" t="str">
            <v>Title I School (SW)</v>
          </cell>
          <cell r="G872" t="str">
            <v>Restructuring Year 2+ - Aggregate</v>
          </cell>
          <cell r="H872" t="str">
            <v>Corrective Action - Subgroups</v>
          </cell>
        </row>
        <row r="873">
          <cell r="A873" t="str">
            <v>0201</v>
          </cell>
          <cell r="B873" t="str">
            <v>02010010</v>
          </cell>
          <cell r="C873" t="str">
            <v>Charles S Ashley</v>
          </cell>
          <cell r="D873">
            <v>331</v>
          </cell>
          <cell r="E873" t="str">
            <v>K  - 05</v>
          </cell>
          <cell r="F873" t="str">
            <v>Title I School (SW)</v>
          </cell>
          <cell r="G873" t="str">
            <v>Restructuring Year 2+ - Subgroups</v>
          </cell>
          <cell r="H873" t="str">
            <v>Improvement Year 2 - Aggregate</v>
          </cell>
        </row>
        <row r="874">
          <cell r="A874" t="str">
            <v>0201</v>
          </cell>
          <cell r="B874" t="str">
            <v>02010015</v>
          </cell>
          <cell r="C874" t="str">
            <v>Elizabeth Carter Brooks</v>
          </cell>
          <cell r="D874">
            <v>257</v>
          </cell>
          <cell r="E874" t="str">
            <v>K  - 05</v>
          </cell>
          <cell r="F874" t="str">
            <v>Title I School (SW)</v>
          </cell>
          <cell r="G874" t="str">
            <v>Restructuring Year 1 - Aggregate</v>
          </cell>
          <cell r="H874" t="str">
            <v>Corrective Action - Subgroups</v>
          </cell>
        </row>
        <row r="875">
          <cell r="A875" t="str">
            <v>0201</v>
          </cell>
          <cell r="B875" t="str">
            <v>02010075</v>
          </cell>
          <cell r="C875" t="str">
            <v>Ellen R Hathaway</v>
          </cell>
          <cell r="D875">
            <v>182</v>
          </cell>
          <cell r="E875" t="str">
            <v>K  - 05</v>
          </cell>
          <cell r="F875" t="str">
            <v>Title I School (SW)</v>
          </cell>
          <cell r="G875" t="str">
            <v>Corrective Action - Aggregate</v>
          </cell>
          <cell r="H875" t="str">
            <v>Improvement Year 2 - Subgroups</v>
          </cell>
        </row>
        <row r="876">
          <cell r="A876" t="str">
            <v>0201</v>
          </cell>
          <cell r="B876" t="str">
            <v>02010020</v>
          </cell>
          <cell r="C876" t="str">
            <v>Elwyn G Campbell</v>
          </cell>
          <cell r="D876">
            <v>246</v>
          </cell>
          <cell r="E876" t="str">
            <v>PK - 05</v>
          </cell>
          <cell r="F876" t="str">
            <v>Title I School (SW)</v>
          </cell>
          <cell r="G876" t="str">
            <v>Improvement Year 1 - Aggregate</v>
          </cell>
          <cell r="H876" t="str">
            <v xml:space="preserve"> </v>
          </cell>
        </row>
        <row r="877">
          <cell r="A877" t="str">
            <v>0201</v>
          </cell>
          <cell r="B877" t="str">
            <v>02010078</v>
          </cell>
          <cell r="C877" t="str">
            <v>Hayden/McFadden</v>
          </cell>
          <cell r="D877">
            <v>713</v>
          </cell>
          <cell r="E877" t="str">
            <v>PK - 05</v>
          </cell>
          <cell r="F877" t="str">
            <v>Title I School (SW)</v>
          </cell>
          <cell r="G877" t="str">
            <v>Restructuring Year 2+ - Aggregate</v>
          </cell>
          <cell r="H877" t="str">
            <v>Restructuring Year 1 - Subgroups</v>
          </cell>
        </row>
        <row r="878">
          <cell r="A878" t="str">
            <v>0201</v>
          </cell>
          <cell r="B878" t="str">
            <v>02010085</v>
          </cell>
          <cell r="C878" t="str">
            <v>Horatio A Kempton</v>
          </cell>
          <cell r="D878">
            <v>123</v>
          </cell>
          <cell r="E878" t="str">
            <v>K  - 05</v>
          </cell>
          <cell r="F878" t="str">
            <v>Title I School (SW)</v>
          </cell>
          <cell r="G878" t="str">
            <v>Corrective Action - Subgroups</v>
          </cell>
          <cell r="H878" t="str">
            <v xml:space="preserve"> </v>
          </cell>
        </row>
        <row r="879">
          <cell r="A879" t="str">
            <v>0201</v>
          </cell>
          <cell r="B879" t="str">
            <v>02010040</v>
          </cell>
          <cell r="C879" t="str">
            <v>James B Congdon</v>
          </cell>
          <cell r="D879">
            <v>269</v>
          </cell>
          <cell r="E879" t="str">
            <v>K  - 05</v>
          </cell>
          <cell r="F879" t="str">
            <v>Title I School (SW)</v>
          </cell>
          <cell r="G879" t="str">
            <v>Restructuring Year 1 - Aggregate</v>
          </cell>
          <cell r="H879" t="str">
            <v xml:space="preserve"> </v>
          </cell>
        </row>
        <row r="880">
          <cell r="A880" t="str">
            <v>0201</v>
          </cell>
          <cell r="B880" t="str">
            <v>02010130</v>
          </cell>
          <cell r="C880" t="str">
            <v>Jireh Swift</v>
          </cell>
          <cell r="D880">
            <v>218</v>
          </cell>
          <cell r="E880" t="str">
            <v>K  - 05</v>
          </cell>
          <cell r="F880" t="str">
            <v>Title I School (SW)</v>
          </cell>
          <cell r="G880" t="str">
            <v>Improvement Year 2 - Aggregate</v>
          </cell>
          <cell r="H880" t="str">
            <v>Corrective Action - Subgroups</v>
          </cell>
        </row>
        <row r="881">
          <cell r="A881" t="str">
            <v>0201</v>
          </cell>
          <cell r="B881" t="str">
            <v>02010115</v>
          </cell>
          <cell r="C881" t="str">
            <v>John Avery Parker</v>
          </cell>
          <cell r="D881">
            <v>256</v>
          </cell>
          <cell r="E881" t="str">
            <v>K  - 05</v>
          </cell>
          <cell r="F881" t="str">
            <v>Title I School (SW)</v>
          </cell>
          <cell r="G881" t="str">
            <v>Restructuring Year 2+ - Aggregate</v>
          </cell>
          <cell r="H881" t="str">
            <v>Restructuring Year 1 - Subgroups</v>
          </cell>
        </row>
        <row r="882">
          <cell r="A882" t="str">
            <v>0201</v>
          </cell>
          <cell r="B882" t="str">
            <v>02010050</v>
          </cell>
          <cell r="C882" t="str">
            <v>John B Devalles</v>
          </cell>
          <cell r="D882">
            <v>355</v>
          </cell>
          <cell r="E882" t="str">
            <v>K  - 05</v>
          </cell>
          <cell r="F882" t="str">
            <v>Title I School (SW)</v>
          </cell>
          <cell r="G882" t="str">
            <v>Restructuring Year 2+ - Subgroups</v>
          </cell>
          <cell r="H882" t="str">
            <v>Improvement Year 2 - Aggregate</v>
          </cell>
        </row>
        <row r="883">
          <cell r="A883" t="str">
            <v>0201</v>
          </cell>
          <cell r="B883" t="str">
            <v>02010070</v>
          </cell>
          <cell r="C883" t="str">
            <v>John Hannigan</v>
          </cell>
          <cell r="D883">
            <v>229</v>
          </cell>
          <cell r="E883" t="str">
            <v>01 - 05</v>
          </cell>
          <cell r="F883" t="str">
            <v>Title I School (SW)</v>
          </cell>
          <cell r="G883" t="str">
            <v>Improvement Year 1 - Subgroups</v>
          </cell>
          <cell r="H883" t="str">
            <v>Improvement Year 2 - Aggregate</v>
          </cell>
        </row>
        <row r="884">
          <cell r="A884" t="str">
            <v>0201</v>
          </cell>
          <cell r="B884" t="str">
            <v>02010405</v>
          </cell>
          <cell r="C884" t="str">
            <v>Keith Middle School</v>
          </cell>
          <cell r="D884">
            <v>1028</v>
          </cell>
          <cell r="E884" t="str">
            <v>06 - 08</v>
          </cell>
          <cell r="F884" t="str">
            <v>Title I School (SW)</v>
          </cell>
          <cell r="G884" t="str">
            <v>Restructuring Year 2+ - Aggregate</v>
          </cell>
          <cell r="H884" t="str">
            <v>Restructuring Year 2+ - Aggregate</v>
          </cell>
        </row>
        <row r="885">
          <cell r="A885" t="str">
            <v>0201</v>
          </cell>
          <cell r="B885" t="str">
            <v>02010505</v>
          </cell>
          <cell r="C885" t="str">
            <v>New Bedford High</v>
          </cell>
          <cell r="D885">
            <v>2711</v>
          </cell>
          <cell r="E885" t="str">
            <v>09 - 12</v>
          </cell>
          <cell r="F885" t="str">
            <v>Title I School (SW)</v>
          </cell>
          <cell r="G885" t="str">
            <v>Restructuring Year 2+ - Subgroups</v>
          </cell>
          <cell r="H885" t="str">
            <v>Restructuring Year 2+ - Aggregate</v>
          </cell>
        </row>
        <row r="886">
          <cell r="A886" t="str">
            <v>0201</v>
          </cell>
          <cell r="B886" t="str">
            <v>02010410</v>
          </cell>
          <cell r="C886" t="str">
            <v>Normandin Middle School</v>
          </cell>
          <cell r="D886">
            <v>982</v>
          </cell>
          <cell r="E886" t="str">
            <v>06 - 08</v>
          </cell>
          <cell r="F886" t="str">
            <v>Title I School (SW)</v>
          </cell>
          <cell r="G886" t="str">
            <v>Restructuring Year 2+ - Subgroups</v>
          </cell>
          <cell r="H886" t="str">
            <v>Restructuring Year 2+ - Aggregate</v>
          </cell>
        </row>
        <row r="887">
          <cell r="A887" t="str">
            <v>0201</v>
          </cell>
          <cell r="B887" t="str">
            <v>02010415</v>
          </cell>
          <cell r="C887" t="str">
            <v>Roosevelt Middle School</v>
          </cell>
          <cell r="D887">
            <v>790</v>
          </cell>
          <cell r="E887" t="str">
            <v>06 - 08</v>
          </cell>
          <cell r="F887" t="str">
            <v>Title I School (SW)</v>
          </cell>
          <cell r="G887" t="str">
            <v>Corrective Action - Aggregate</v>
          </cell>
          <cell r="H887" t="str">
            <v>Restructuring Year 2+ - Subgroups</v>
          </cell>
        </row>
        <row r="888">
          <cell r="A888" t="str">
            <v>0201</v>
          </cell>
          <cell r="B888" t="str">
            <v>02010045</v>
          </cell>
          <cell r="C888" t="str">
            <v>Sgt Wm H Carney Acad</v>
          </cell>
          <cell r="D888">
            <v>582</v>
          </cell>
          <cell r="E888" t="str">
            <v>PK - 05</v>
          </cell>
          <cell r="F888" t="str">
            <v>Title I School (SW)</v>
          </cell>
          <cell r="G888" t="str">
            <v xml:space="preserve"> </v>
          </cell>
          <cell r="H888" t="str">
            <v xml:space="preserve"> </v>
          </cell>
        </row>
        <row r="889">
          <cell r="A889" t="str">
            <v>0201</v>
          </cell>
          <cell r="B889" t="str">
            <v>02010125</v>
          </cell>
          <cell r="C889" t="str">
            <v>Thomas R Rodman</v>
          </cell>
          <cell r="D889">
            <v>144</v>
          </cell>
          <cell r="E889" t="str">
            <v>K  - 05</v>
          </cell>
          <cell r="F889" t="str">
            <v>Title I School (SW)</v>
          </cell>
          <cell r="G889" t="str">
            <v xml:space="preserve"> </v>
          </cell>
          <cell r="H889" t="str">
            <v xml:space="preserve"> </v>
          </cell>
        </row>
        <row r="890">
          <cell r="A890" t="str">
            <v>0201</v>
          </cell>
          <cell r="B890" t="str">
            <v>02010510</v>
          </cell>
          <cell r="C890" t="str">
            <v>Trinity Day Academy</v>
          </cell>
          <cell r="D890">
            <v>40</v>
          </cell>
          <cell r="E890" t="str">
            <v>07 - 12</v>
          </cell>
          <cell r="F890" t="str">
            <v>Title I School (SW)</v>
          </cell>
          <cell r="G890"/>
          <cell r="H890"/>
        </row>
        <row r="891">
          <cell r="A891" t="str">
            <v>0201</v>
          </cell>
          <cell r="B891" t="str">
            <v>02010515</v>
          </cell>
          <cell r="C891" t="str">
            <v>Whaling City JR./SR. High School</v>
          </cell>
          <cell r="D891">
            <v>48</v>
          </cell>
          <cell r="E891" t="str">
            <v>07 - 12</v>
          </cell>
          <cell r="F891" t="str">
            <v>Title I School (SW)</v>
          </cell>
          <cell r="G891"/>
          <cell r="H891"/>
        </row>
        <row r="892">
          <cell r="A892" t="str">
            <v>0201</v>
          </cell>
          <cell r="B892" t="str">
            <v>02010135</v>
          </cell>
          <cell r="C892" t="str">
            <v>William H Taylor</v>
          </cell>
          <cell r="D892">
            <v>274</v>
          </cell>
          <cell r="E892" t="str">
            <v>K  - 05</v>
          </cell>
          <cell r="F892" t="str">
            <v>Title I School (SW)</v>
          </cell>
          <cell r="G892" t="str">
            <v>Improvement Year 1 - Aggregate</v>
          </cell>
          <cell r="H892" t="str">
            <v xml:space="preserve"> </v>
          </cell>
        </row>
        <row r="893">
          <cell r="A893" t="str">
            <v>0204</v>
          </cell>
          <cell r="B893" t="str">
            <v>02040030</v>
          </cell>
          <cell r="C893" t="str">
            <v>Edward G. Molin Elementary School</v>
          </cell>
          <cell r="D893">
            <v>365</v>
          </cell>
          <cell r="E893" t="str">
            <v>04 - 05</v>
          </cell>
          <cell r="F893" t="str">
            <v>Non-Title I School (NT)</v>
          </cell>
          <cell r="G893" t="str">
            <v xml:space="preserve"> </v>
          </cell>
          <cell r="H893" t="str">
            <v>Corrective Action - Subgroups</v>
          </cell>
        </row>
        <row r="894">
          <cell r="A894" t="str">
            <v>0204</v>
          </cell>
          <cell r="B894" t="str">
            <v>02040005</v>
          </cell>
          <cell r="C894" t="str">
            <v>Francis T Bresnahan Elem</v>
          </cell>
          <cell r="D894">
            <v>480</v>
          </cell>
          <cell r="E894" t="str">
            <v>01 - 03</v>
          </cell>
          <cell r="F894" t="str">
            <v>Title I School (TA)</v>
          </cell>
          <cell r="G894" t="str">
            <v xml:space="preserve"> </v>
          </cell>
          <cell r="H894" t="str">
            <v xml:space="preserve"> </v>
          </cell>
        </row>
        <row r="895">
          <cell r="A895" t="str">
            <v>0204</v>
          </cell>
          <cell r="B895" t="str">
            <v>02040010</v>
          </cell>
          <cell r="C895" t="str">
            <v>George W Brown</v>
          </cell>
          <cell r="D895">
            <v>236</v>
          </cell>
          <cell r="E895" t="str">
            <v>PK - K</v>
          </cell>
          <cell r="F895" t="str">
            <v>Title I School (TA)</v>
          </cell>
          <cell r="G895"/>
          <cell r="H895"/>
        </row>
        <row r="896">
          <cell r="A896" t="str">
            <v>0204</v>
          </cell>
          <cell r="B896" t="str">
            <v>02040505</v>
          </cell>
          <cell r="C896" t="str">
            <v>Newburyport High</v>
          </cell>
          <cell r="D896">
            <v>695</v>
          </cell>
          <cell r="E896" t="str">
            <v>09 - 12</v>
          </cell>
          <cell r="F896" t="str">
            <v>Non-Title I School (NT)</v>
          </cell>
          <cell r="G896" t="str">
            <v xml:space="preserve"> </v>
          </cell>
          <cell r="H896" t="str">
            <v xml:space="preserve"> </v>
          </cell>
        </row>
        <row r="897">
          <cell r="A897" t="str">
            <v>0204</v>
          </cell>
          <cell r="B897" t="str">
            <v>02040305</v>
          </cell>
          <cell r="C897" t="str">
            <v>Rupert A Nock Middle</v>
          </cell>
          <cell r="D897">
            <v>491</v>
          </cell>
          <cell r="E897" t="str">
            <v>06 - 08</v>
          </cell>
          <cell r="F897" t="str">
            <v>Non-Title I School (NT)</v>
          </cell>
          <cell r="G897" t="str">
            <v>Corrective Action - Subgroups</v>
          </cell>
          <cell r="H897" t="str">
            <v>Restructuring Year 2+ - Subgroups</v>
          </cell>
        </row>
        <row r="898">
          <cell r="A898" t="str">
            <v>0207</v>
          </cell>
          <cell r="B898" t="str">
            <v>02070005</v>
          </cell>
          <cell r="C898" t="str">
            <v>A E Angier</v>
          </cell>
          <cell r="D898">
            <v>375</v>
          </cell>
          <cell r="E898" t="str">
            <v>K  - 05</v>
          </cell>
          <cell r="F898" t="str">
            <v>Non-Title I School (NT)</v>
          </cell>
          <cell r="G898" t="str">
            <v>Improvement Year 2 - Subgroups</v>
          </cell>
          <cell r="H898" t="str">
            <v>Improvement Year 1 - Aggregate</v>
          </cell>
        </row>
        <row r="899">
          <cell r="A899" t="str">
            <v>0207</v>
          </cell>
          <cell r="B899" t="str">
            <v>02070305</v>
          </cell>
          <cell r="C899" t="str">
            <v>Bigelow Middle</v>
          </cell>
          <cell r="D899">
            <v>523</v>
          </cell>
          <cell r="E899" t="str">
            <v>06 - 08</v>
          </cell>
          <cell r="F899" t="str">
            <v>Title I School (TA)</v>
          </cell>
          <cell r="G899" t="str">
            <v xml:space="preserve"> </v>
          </cell>
          <cell r="H899" t="str">
            <v>Restructuring Year 1 - Subgroups</v>
          </cell>
        </row>
        <row r="900">
          <cell r="A900" t="str">
            <v>0207</v>
          </cell>
          <cell r="B900" t="str">
            <v>02070015</v>
          </cell>
          <cell r="C900" t="str">
            <v>Bowen</v>
          </cell>
          <cell r="D900">
            <v>450</v>
          </cell>
          <cell r="E900" t="str">
            <v>K  - 05</v>
          </cell>
          <cell r="F900" t="str">
            <v>Non-Title I School (NT)</v>
          </cell>
          <cell r="G900" t="str">
            <v>Improvement Year 1 - Subgroups</v>
          </cell>
          <cell r="H900" t="str">
            <v xml:space="preserve"> </v>
          </cell>
        </row>
        <row r="901">
          <cell r="A901" t="str">
            <v>0207</v>
          </cell>
          <cell r="B901" t="str">
            <v>02070020</v>
          </cell>
          <cell r="C901" t="str">
            <v>C C Burr</v>
          </cell>
          <cell r="D901">
            <v>391</v>
          </cell>
          <cell r="E901" t="str">
            <v>K  - 05</v>
          </cell>
          <cell r="F901" t="str">
            <v>Non-Title I School (NT)</v>
          </cell>
          <cell r="G901" t="str">
            <v xml:space="preserve"> </v>
          </cell>
          <cell r="H901" t="str">
            <v xml:space="preserve"> </v>
          </cell>
        </row>
        <row r="902">
          <cell r="A902" t="str">
            <v>0207</v>
          </cell>
          <cell r="B902" t="str">
            <v>02070025</v>
          </cell>
          <cell r="C902" t="str">
            <v>Cabot</v>
          </cell>
          <cell r="D902">
            <v>452</v>
          </cell>
          <cell r="E902" t="str">
            <v>K  - 05</v>
          </cell>
          <cell r="F902" t="str">
            <v>Non-Title I School (NT)</v>
          </cell>
          <cell r="G902" t="str">
            <v xml:space="preserve"> </v>
          </cell>
          <cell r="H902" t="str">
            <v xml:space="preserve"> </v>
          </cell>
        </row>
        <row r="903">
          <cell r="A903" t="str">
            <v>0207</v>
          </cell>
          <cell r="B903" t="str">
            <v>02070310</v>
          </cell>
          <cell r="C903" t="str">
            <v>Charles E Brown Middle</v>
          </cell>
          <cell r="D903">
            <v>666</v>
          </cell>
          <cell r="E903" t="str">
            <v>06 - 08</v>
          </cell>
          <cell r="F903" t="str">
            <v>Non-Title I School (NT)</v>
          </cell>
          <cell r="G903" t="str">
            <v>Improvement Year 1 - Subgroups</v>
          </cell>
          <cell r="H903" t="str">
            <v>Improvement Year 2 - Subgroups</v>
          </cell>
        </row>
        <row r="904">
          <cell r="A904" t="str">
            <v>0207</v>
          </cell>
          <cell r="B904" t="str">
            <v>02070040</v>
          </cell>
          <cell r="C904" t="str">
            <v>Countryside</v>
          </cell>
          <cell r="D904">
            <v>499</v>
          </cell>
          <cell r="E904" t="str">
            <v>K  - 05</v>
          </cell>
          <cell r="F904" t="str">
            <v>Non-Title I School (NT)</v>
          </cell>
          <cell r="G904" t="str">
            <v xml:space="preserve"> </v>
          </cell>
          <cell r="H904" t="str">
            <v xml:space="preserve"> </v>
          </cell>
        </row>
        <row r="905">
          <cell r="A905" t="str">
            <v>0207</v>
          </cell>
          <cell r="B905" t="str">
            <v>02070315</v>
          </cell>
          <cell r="C905" t="str">
            <v>F A Day Middle</v>
          </cell>
          <cell r="D905">
            <v>751</v>
          </cell>
          <cell r="E905" t="str">
            <v>06 - 08</v>
          </cell>
          <cell r="F905" t="str">
            <v>Non-Title I School (NT)</v>
          </cell>
          <cell r="G905" t="str">
            <v>Corrective Action - Subgroups</v>
          </cell>
          <cell r="H905" t="str">
            <v>Restructuring Year 2+ - Subgroups</v>
          </cell>
        </row>
        <row r="906">
          <cell r="A906" t="str">
            <v>0207</v>
          </cell>
          <cell r="B906" t="str">
            <v>02070055</v>
          </cell>
          <cell r="C906" t="str">
            <v>Franklin</v>
          </cell>
          <cell r="D906">
            <v>398</v>
          </cell>
          <cell r="E906" t="str">
            <v>K  - 05</v>
          </cell>
          <cell r="F906" t="str">
            <v>Title I School (TA)</v>
          </cell>
          <cell r="G906" t="str">
            <v>Improvement Year 1 - Subgroups</v>
          </cell>
          <cell r="H906" t="str">
            <v xml:space="preserve"> </v>
          </cell>
        </row>
        <row r="907">
          <cell r="A907" t="str">
            <v>0207</v>
          </cell>
          <cell r="B907" t="str">
            <v>02070075</v>
          </cell>
          <cell r="C907" t="str">
            <v>Horace Mann</v>
          </cell>
          <cell r="D907">
            <v>374</v>
          </cell>
          <cell r="E907" t="str">
            <v>K  - 05</v>
          </cell>
          <cell r="F907" t="str">
            <v>Non-Title I School (NT)</v>
          </cell>
          <cell r="G907" t="str">
            <v xml:space="preserve"> </v>
          </cell>
          <cell r="H907" t="str">
            <v xml:space="preserve"> </v>
          </cell>
        </row>
        <row r="908">
          <cell r="A908" t="str">
            <v>0207</v>
          </cell>
          <cell r="B908" t="str">
            <v>02070120</v>
          </cell>
          <cell r="C908" t="str">
            <v>John Ward</v>
          </cell>
          <cell r="D908">
            <v>269</v>
          </cell>
          <cell r="E908" t="str">
            <v>K  - 05</v>
          </cell>
          <cell r="F908" t="str">
            <v>Non-Title I School (NT)</v>
          </cell>
          <cell r="G908" t="str">
            <v xml:space="preserve"> </v>
          </cell>
          <cell r="H908" t="str">
            <v xml:space="preserve"> </v>
          </cell>
        </row>
        <row r="909">
          <cell r="A909" t="str">
            <v>0207</v>
          </cell>
          <cell r="B909" t="str">
            <v>02070070</v>
          </cell>
          <cell r="C909" t="str">
            <v>Lincoln-Eliot</v>
          </cell>
          <cell r="D909">
            <v>293</v>
          </cell>
          <cell r="E909" t="str">
            <v>K  - 05</v>
          </cell>
          <cell r="F909" t="str">
            <v>Title I School (TA)</v>
          </cell>
          <cell r="G909" t="str">
            <v xml:space="preserve"> </v>
          </cell>
          <cell r="H909" t="str">
            <v xml:space="preserve"> </v>
          </cell>
        </row>
        <row r="910">
          <cell r="A910" t="str">
            <v>0207</v>
          </cell>
          <cell r="B910" t="str">
            <v>02070080</v>
          </cell>
          <cell r="C910" t="str">
            <v>Mason-Rice</v>
          </cell>
          <cell r="D910">
            <v>442</v>
          </cell>
          <cell r="E910" t="str">
            <v>K  - 05</v>
          </cell>
          <cell r="F910" t="str">
            <v>Non-Title I School (NT)</v>
          </cell>
          <cell r="G910" t="str">
            <v xml:space="preserve"> </v>
          </cell>
          <cell r="H910" t="str">
            <v xml:space="preserve"> </v>
          </cell>
        </row>
        <row r="911">
          <cell r="A911" t="str">
            <v>0207</v>
          </cell>
          <cell r="B911" t="str">
            <v>02070105</v>
          </cell>
          <cell r="C911" t="str">
            <v>Memorial Spaulding</v>
          </cell>
          <cell r="D911">
            <v>460</v>
          </cell>
          <cell r="E911" t="str">
            <v>K  - 05</v>
          </cell>
          <cell r="F911" t="str">
            <v>Non-Title I School (NT)</v>
          </cell>
          <cell r="G911" t="str">
            <v>Improvement Year 1 - Subgroups</v>
          </cell>
          <cell r="H911" t="str">
            <v xml:space="preserve"> </v>
          </cell>
        </row>
        <row r="912">
          <cell r="A912" t="str">
            <v>0207</v>
          </cell>
          <cell r="B912" t="str">
            <v>02070108</v>
          </cell>
          <cell r="C912" t="str">
            <v>Newton Early Childhood Center</v>
          </cell>
          <cell r="D912">
            <v>191</v>
          </cell>
          <cell r="E912" t="str">
            <v>PK</v>
          </cell>
          <cell r="F912" t="str">
            <v>Non-Title I School (NT)</v>
          </cell>
          <cell r="G912"/>
          <cell r="H912"/>
        </row>
        <row r="913">
          <cell r="A913" t="str">
            <v>0207</v>
          </cell>
          <cell r="B913" t="str">
            <v>02070505</v>
          </cell>
          <cell r="C913" t="str">
            <v>Newton North High</v>
          </cell>
          <cell r="D913">
            <v>1846</v>
          </cell>
          <cell r="E913" t="str">
            <v>09 - 12</v>
          </cell>
          <cell r="F913" t="str">
            <v>Non-Title I School (NT)</v>
          </cell>
          <cell r="G913" t="str">
            <v xml:space="preserve"> </v>
          </cell>
          <cell r="H913" t="str">
            <v xml:space="preserve"> </v>
          </cell>
        </row>
        <row r="914">
          <cell r="A914" t="str">
            <v>0207</v>
          </cell>
          <cell r="B914" t="str">
            <v>02070510</v>
          </cell>
          <cell r="C914" t="str">
            <v>Newton South High</v>
          </cell>
          <cell r="D914">
            <v>1706</v>
          </cell>
          <cell r="E914" t="str">
            <v>09 - 12</v>
          </cell>
          <cell r="F914" t="str">
            <v>Non-Title I School (NT)</v>
          </cell>
          <cell r="G914" t="str">
            <v xml:space="preserve"> </v>
          </cell>
          <cell r="H914" t="str">
            <v xml:space="preserve"> </v>
          </cell>
        </row>
        <row r="915">
          <cell r="A915" t="str">
            <v>0207</v>
          </cell>
          <cell r="B915" t="str">
            <v>02070320</v>
          </cell>
          <cell r="C915" t="str">
            <v>Oak Hill Middle</v>
          </cell>
          <cell r="D915">
            <v>603</v>
          </cell>
          <cell r="E915" t="str">
            <v>06 - 08</v>
          </cell>
          <cell r="F915" t="str">
            <v>Non-Title I School (NT)</v>
          </cell>
          <cell r="G915" t="str">
            <v>Improvement Year 1 - Subgroups</v>
          </cell>
          <cell r="H915" t="str">
            <v>Improvement Year 1 - Subgroups</v>
          </cell>
        </row>
        <row r="916">
          <cell r="A916" t="str">
            <v>0207</v>
          </cell>
          <cell r="B916" t="str">
            <v>02070100</v>
          </cell>
          <cell r="C916" t="str">
            <v>Peirce</v>
          </cell>
          <cell r="D916">
            <v>318</v>
          </cell>
          <cell r="E916" t="str">
            <v>K  - 05</v>
          </cell>
          <cell r="F916" t="str">
            <v>Non-Title I School (NT)</v>
          </cell>
          <cell r="G916" t="str">
            <v xml:space="preserve"> </v>
          </cell>
          <cell r="H916" t="str">
            <v xml:space="preserve"> </v>
          </cell>
        </row>
        <row r="917">
          <cell r="A917" t="str">
            <v>0207</v>
          </cell>
          <cell r="B917" t="str">
            <v>02070115</v>
          </cell>
          <cell r="C917" t="str">
            <v>Underwood</v>
          </cell>
          <cell r="D917">
            <v>280</v>
          </cell>
          <cell r="E917" t="str">
            <v>K  - 05</v>
          </cell>
          <cell r="F917" t="str">
            <v>Non-Title I School (NT)</v>
          </cell>
          <cell r="G917" t="str">
            <v xml:space="preserve"> </v>
          </cell>
          <cell r="H917" t="str">
            <v xml:space="preserve"> </v>
          </cell>
        </row>
        <row r="918">
          <cell r="A918" t="str">
            <v>0207</v>
          </cell>
          <cell r="B918" t="str">
            <v>02070125</v>
          </cell>
          <cell r="C918" t="str">
            <v>Williams</v>
          </cell>
          <cell r="D918">
            <v>298</v>
          </cell>
          <cell r="E918" t="str">
            <v>K  - 05</v>
          </cell>
          <cell r="F918" t="str">
            <v>Non-Title I School (NT)</v>
          </cell>
          <cell r="G918" t="str">
            <v xml:space="preserve"> </v>
          </cell>
          <cell r="H918" t="str">
            <v xml:space="preserve"> </v>
          </cell>
        </row>
        <row r="919">
          <cell r="A919" t="str">
            <v>0207</v>
          </cell>
          <cell r="B919" t="str">
            <v>02070130</v>
          </cell>
          <cell r="C919" t="str">
            <v>Zervas</v>
          </cell>
          <cell r="D919">
            <v>349</v>
          </cell>
          <cell r="E919" t="str">
            <v>K  - 05</v>
          </cell>
          <cell r="F919" t="str">
            <v>Non-Title I School (NT)</v>
          </cell>
          <cell r="G919" t="str">
            <v xml:space="preserve"> </v>
          </cell>
          <cell r="H919" t="str">
            <v xml:space="preserve"> </v>
          </cell>
        </row>
        <row r="920">
          <cell r="A920" t="str">
            <v>0208</v>
          </cell>
          <cell r="B920" t="str">
            <v>02080005</v>
          </cell>
          <cell r="C920" t="str">
            <v>Freeman-Centennial</v>
          </cell>
          <cell r="D920">
            <v>575</v>
          </cell>
          <cell r="E920" t="str">
            <v>03 - 06</v>
          </cell>
          <cell r="F920" t="str">
            <v>Non-Title I School (NT)</v>
          </cell>
          <cell r="G920" t="str">
            <v xml:space="preserve"> </v>
          </cell>
          <cell r="H920" t="str">
            <v>Corrective Action - Subgroups</v>
          </cell>
        </row>
        <row r="921">
          <cell r="A921" t="str">
            <v>0208</v>
          </cell>
          <cell r="B921" t="str">
            <v>02080015</v>
          </cell>
          <cell r="C921" t="str">
            <v>H Olive Day</v>
          </cell>
          <cell r="D921">
            <v>436</v>
          </cell>
          <cell r="E921" t="str">
            <v>PK - 02</v>
          </cell>
          <cell r="F921" t="str">
            <v>Non-Title I School (NT)</v>
          </cell>
          <cell r="G921" t="str">
            <v xml:space="preserve"> </v>
          </cell>
          <cell r="H921" t="str">
            <v xml:space="preserve"> </v>
          </cell>
        </row>
        <row r="922">
          <cell r="A922" t="str">
            <v>0209</v>
          </cell>
          <cell r="B922" t="str">
            <v>02090035</v>
          </cell>
          <cell r="C922" t="str">
            <v>Brayton</v>
          </cell>
          <cell r="D922">
            <v>467</v>
          </cell>
          <cell r="E922" t="str">
            <v>PK - 07</v>
          </cell>
          <cell r="F922" t="str">
            <v>Title I School (SW)</v>
          </cell>
          <cell r="G922" t="str">
            <v>Improvement Year 1 - Aggregate</v>
          </cell>
          <cell r="H922" t="str">
            <v>Improvement Year 1 - Aggregate</v>
          </cell>
        </row>
        <row r="923">
          <cell r="A923" t="str">
            <v>0209</v>
          </cell>
          <cell r="B923" t="str">
            <v>02090505</v>
          </cell>
          <cell r="C923" t="str">
            <v>Drury High</v>
          </cell>
          <cell r="D923">
            <v>578</v>
          </cell>
          <cell r="E923" t="str">
            <v>08 - 12</v>
          </cell>
          <cell r="F923" t="str">
            <v>Non-Title I School (NT)</v>
          </cell>
          <cell r="G923" t="str">
            <v>Improvement Year 2 - Subgroups</v>
          </cell>
          <cell r="H923" t="str">
            <v>Improvement Year 2 - Aggregate</v>
          </cell>
        </row>
        <row r="924">
          <cell r="A924" t="str">
            <v>0209</v>
          </cell>
          <cell r="B924" t="str">
            <v>02090015</v>
          </cell>
          <cell r="C924" t="str">
            <v>Greylock</v>
          </cell>
          <cell r="D924">
            <v>247</v>
          </cell>
          <cell r="E924" t="str">
            <v>K  - 07</v>
          </cell>
          <cell r="F924" t="str">
            <v>Title I School (SW)</v>
          </cell>
          <cell r="G924" t="str">
            <v>Improvement Year 2 - Subgroups</v>
          </cell>
          <cell r="H924" t="str">
            <v>Improvement Year 1 - Aggregate</v>
          </cell>
        </row>
        <row r="925">
          <cell r="A925" t="str">
            <v>0209</v>
          </cell>
          <cell r="B925" t="str">
            <v>02090008</v>
          </cell>
          <cell r="C925" t="str">
            <v>J S Sullivan</v>
          </cell>
          <cell r="D925">
            <v>265</v>
          </cell>
          <cell r="E925" t="str">
            <v>K  - 07</v>
          </cell>
          <cell r="F925" t="str">
            <v>Title I School (SW)</v>
          </cell>
          <cell r="G925" t="str">
            <v>Improvement Year 1 - Subgroups</v>
          </cell>
          <cell r="H925" t="str">
            <v xml:space="preserve"> </v>
          </cell>
        </row>
        <row r="926">
          <cell r="A926" t="str">
            <v>0210</v>
          </cell>
          <cell r="B926" t="str">
            <v>02100005</v>
          </cell>
          <cell r="C926" t="str">
            <v>Bridge Street</v>
          </cell>
          <cell r="D926">
            <v>279</v>
          </cell>
          <cell r="E926" t="str">
            <v>PK - 05</v>
          </cell>
          <cell r="F926" t="str">
            <v>Title I School (TA)</v>
          </cell>
          <cell r="G926" t="str">
            <v>Restructuring Year 2+ - Aggregate</v>
          </cell>
          <cell r="H926" t="str">
            <v>Corrective Action - Aggregate</v>
          </cell>
        </row>
        <row r="927">
          <cell r="A927" t="str">
            <v>0210</v>
          </cell>
          <cell r="B927" t="str">
            <v>02100020</v>
          </cell>
          <cell r="C927" t="str">
            <v>Jackson Street</v>
          </cell>
          <cell r="D927">
            <v>296</v>
          </cell>
          <cell r="E927" t="str">
            <v>K  - 05</v>
          </cell>
          <cell r="F927" t="str">
            <v>Title I School (SW)</v>
          </cell>
          <cell r="G927" t="str">
            <v>Corrective Action - Subgroups</v>
          </cell>
          <cell r="H927" t="str">
            <v>Corrective Action - Aggregate</v>
          </cell>
        </row>
        <row r="928">
          <cell r="A928" t="str">
            <v>0210</v>
          </cell>
          <cell r="B928" t="str">
            <v>02100410</v>
          </cell>
          <cell r="C928" t="str">
            <v>John F Kennedy Middle School</v>
          </cell>
          <cell r="D928">
            <v>614</v>
          </cell>
          <cell r="E928" t="str">
            <v>06 - 08</v>
          </cell>
          <cell r="F928" t="str">
            <v>Title I School (TA)</v>
          </cell>
          <cell r="G928" t="str">
            <v>Improvement Year 2 - Subgroups</v>
          </cell>
          <cell r="H928" t="str">
            <v>Restructuring Year 2+ - Subgroups</v>
          </cell>
        </row>
        <row r="929">
          <cell r="A929" t="str">
            <v>0210</v>
          </cell>
          <cell r="B929" t="str">
            <v>02100025</v>
          </cell>
          <cell r="C929" t="str">
            <v>Leeds</v>
          </cell>
          <cell r="D929">
            <v>350</v>
          </cell>
          <cell r="E929" t="str">
            <v>K  - 05</v>
          </cell>
          <cell r="F929" t="str">
            <v>Non-Title I School (NT)</v>
          </cell>
          <cell r="G929" t="str">
            <v xml:space="preserve"> </v>
          </cell>
          <cell r="H929" t="str">
            <v>Improvement Year 1 - Aggregate</v>
          </cell>
        </row>
        <row r="930">
          <cell r="A930" t="str">
            <v>0210</v>
          </cell>
          <cell r="B930" t="str">
            <v>02100505</v>
          </cell>
          <cell r="C930" t="str">
            <v>Northampton High</v>
          </cell>
          <cell r="D930">
            <v>881</v>
          </cell>
          <cell r="E930" t="str">
            <v>09 - 12</v>
          </cell>
          <cell r="F930" t="str">
            <v>Non-Title I School (NT)</v>
          </cell>
          <cell r="G930" t="str">
            <v>Improvement Year 1 - Subgroups</v>
          </cell>
          <cell r="H930" t="str">
            <v xml:space="preserve"> </v>
          </cell>
        </row>
        <row r="931">
          <cell r="A931" t="str">
            <v>0210</v>
          </cell>
          <cell r="B931" t="str">
            <v>02100029</v>
          </cell>
          <cell r="C931" t="str">
            <v>R. K. Finn Ryan Road</v>
          </cell>
          <cell r="D931">
            <v>261</v>
          </cell>
          <cell r="E931" t="str">
            <v>K  - 05</v>
          </cell>
          <cell r="F931" t="str">
            <v>Title I School (TA)</v>
          </cell>
          <cell r="G931" t="str">
            <v>Improvement Year 2 - Subgroups</v>
          </cell>
          <cell r="H931" t="str">
            <v>Corrective Action - Subgroups</v>
          </cell>
        </row>
        <row r="932">
          <cell r="A932" t="str">
            <v>0211</v>
          </cell>
          <cell r="B932" t="str">
            <v>02110018</v>
          </cell>
          <cell r="C932" t="str">
            <v>Annie L Sargent School</v>
          </cell>
          <cell r="D932">
            <v>625</v>
          </cell>
          <cell r="E932" t="str">
            <v>K  - 05</v>
          </cell>
          <cell r="F932" t="str">
            <v>Non-Title I School (NT)</v>
          </cell>
          <cell r="G932" t="str">
            <v xml:space="preserve"> </v>
          </cell>
          <cell r="H932" t="str">
            <v xml:space="preserve"> </v>
          </cell>
        </row>
        <row r="933">
          <cell r="A933" t="str">
            <v>0211</v>
          </cell>
          <cell r="B933" t="str">
            <v>02110001</v>
          </cell>
          <cell r="C933" t="str">
            <v>Atkinson</v>
          </cell>
          <cell r="D933">
            <v>505</v>
          </cell>
          <cell r="E933" t="str">
            <v>PK - 05</v>
          </cell>
          <cell r="F933" t="str">
            <v>Title I School (TA)</v>
          </cell>
          <cell r="G933" t="str">
            <v>Improvement Year 2 - Subgroups</v>
          </cell>
          <cell r="H933" t="str">
            <v>Improvement Year 2 - Subgroups</v>
          </cell>
        </row>
        <row r="934">
          <cell r="A934" t="str">
            <v>0211</v>
          </cell>
          <cell r="B934" t="str">
            <v>02110010</v>
          </cell>
          <cell r="C934" t="str">
            <v>Franklin</v>
          </cell>
          <cell r="D934">
            <v>552</v>
          </cell>
          <cell r="E934" t="str">
            <v>K  - 05</v>
          </cell>
          <cell r="F934" t="str">
            <v>Non-Title I School (NT)</v>
          </cell>
          <cell r="G934" t="str">
            <v>Improvement Year 1 - Subgroups</v>
          </cell>
          <cell r="H934" t="str">
            <v>Improvement Year 1 - Subgroups</v>
          </cell>
        </row>
        <row r="935">
          <cell r="A935" t="str">
            <v>0211</v>
          </cell>
          <cell r="B935" t="str">
            <v>02110015</v>
          </cell>
          <cell r="C935" t="str">
            <v>Kittredge</v>
          </cell>
          <cell r="D935">
            <v>307</v>
          </cell>
          <cell r="E935" t="str">
            <v>K  - 05</v>
          </cell>
          <cell r="F935" t="str">
            <v>Non-Title I School (NT)</v>
          </cell>
          <cell r="G935" t="str">
            <v xml:space="preserve"> </v>
          </cell>
          <cell r="H935" t="str">
            <v xml:space="preserve"> </v>
          </cell>
        </row>
        <row r="936">
          <cell r="A936" t="str">
            <v>0211</v>
          </cell>
          <cell r="B936" t="str">
            <v>02110505</v>
          </cell>
          <cell r="C936" t="str">
            <v>North Andover High</v>
          </cell>
          <cell r="D936">
            <v>1271</v>
          </cell>
          <cell r="E936" t="str">
            <v>09 - 12</v>
          </cell>
          <cell r="F936" t="str">
            <v>Non-Title I School (NT)</v>
          </cell>
          <cell r="G936" t="str">
            <v xml:space="preserve"> </v>
          </cell>
          <cell r="H936" t="str">
            <v xml:space="preserve"> </v>
          </cell>
        </row>
        <row r="937">
          <cell r="A937" t="str">
            <v>0211</v>
          </cell>
          <cell r="B937" t="str">
            <v>02110305</v>
          </cell>
          <cell r="C937" t="str">
            <v>North Andover Middle</v>
          </cell>
          <cell r="D937">
            <v>1088</v>
          </cell>
          <cell r="E937" t="str">
            <v>06 - 08</v>
          </cell>
          <cell r="F937" t="str">
            <v>Non-Title I School (NT)</v>
          </cell>
          <cell r="G937" t="str">
            <v>Restructuring Year 2+ - Subgroups</v>
          </cell>
          <cell r="H937" t="str">
            <v>Restructuring Year 1 - Subgroups</v>
          </cell>
        </row>
        <row r="938">
          <cell r="A938" t="str">
            <v>0211</v>
          </cell>
          <cell r="B938" t="str">
            <v>02110020</v>
          </cell>
          <cell r="C938" t="str">
            <v>Thomson</v>
          </cell>
          <cell r="D938">
            <v>290</v>
          </cell>
          <cell r="E938" t="str">
            <v>K  - 05</v>
          </cell>
          <cell r="F938" t="str">
            <v>Title I School (TA)</v>
          </cell>
          <cell r="G938" t="str">
            <v xml:space="preserve"> </v>
          </cell>
          <cell r="H938" t="str">
            <v xml:space="preserve"> </v>
          </cell>
        </row>
        <row r="939">
          <cell r="A939" t="str">
            <v>0212</v>
          </cell>
          <cell r="B939" t="str">
            <v>02120005</v>
          </cell>
          <cell r="C939" t="str">
            <v>Allen Avenue</v>
          </cell>
          <cell r="D939">
            <v>221</v>
          </cell>
          <cell r="E939" t="str">
            <v>K  - 04</v>
          </cell>
          <cell r="F939" t="str">
            <v>Non-Title I School (NT)</v>
          </cell>
          <cell r="G939" t="str">
            <v xml:space="preserve"> </v>
          </cell>
          <cell r="H939" t="str">
            <v xml:space="preserve"> </v>
          </cell>
        </row>
        <row r="940">
          <cell r="A940" t="str">
            <v>0212</v>
          </cell>
          <cell r="B940" t="str">
            <v>02120007</v>
          </cell>
          <cell r="C940" t="str">
            <v>Amvet Boulevard</v>
          </cell>
          <cell r="D940">
            <v>402</v>
          </cell>
          <cell r="E940" t="str">
            <v>K  - 05</v>
          </cell>
          <cell r="F940" t="str">
            <v>Title I School (TA)</v>
          </cell>
          <cell r="G940" t="str">
            <v xml:space="preserve"> </v>
          </cell>
          <cell r="H940" t="str">
            <v xml:space="preserve"> </v>
          </cell>
        </row>
        <row r="941">
          <cell r="A941" t="str">
            <v>0212</v>
          </cell>
          <cell r="B941" t="str">
            <v>02120030</v>
          </cell>
          <cell r="C941" t="str">
            <v>Community</v>
          </cell>
          <cell r="D941">
            <v>332</v>
          </cell>
          <cell r="E941" t="str">
            <v>K  - 05</v>
          </cell>
          <cell r="F941" t="str">
            <v>Title I School (TA)</v>
          </cell>
          <cell r="G941" t="str">
            <v>Improvement Year 2 - Subgroups</v>
          </cell>
          <cell r="H941" t="str">
            <v xml:space="preserve"> </v>
          </cell>
        </row>
        <row r="942">
          <cell r="A942" t="str">
            <v>0212</v>
          </cell>
          <cell r="B942" t="str">
            <v>02120010</v>
          </cell>
          <cell r="C942" t="str">
            <v>Falls</v>
          </cell>
          <cell r="D942">
            <v>284</v>
          </cell>
          <cell r="E942" t="str">
            <v>K  - 05</v>
          </cell>
          <cell r="F942" t="str">
            <v>Non-Title I School (NT)</v>
          </cell>
          <cell r="G942" t="str">
            <v xml:space="preserve"> </v>
          </cell>
          <cell r="H942" t="str">
            <v xml:space="preserve"> </v>
          </cell>
        </row>
        <row r="943">
          <cell r="A943" t="str">
            <v>0212</v>
          </cell>
          <cell r="B943" t="str">
            <v>02120013</v>
          </cell>
          <cell r="C943" t="str">
            <v>Joseph W Martin Jr Elem</v>
          </cell>
          <cell r="D943">
            <v>699</v>
          </cell>
          <cell r="E943" t="str">
            <v>K  - 05</v>
          </cell>
          <cell r="F943" t="str">
            <v>Non-Title I School (NT)</v>
          </cell>
          <cell r="G943" t="str">
            <v xml:space="preserve"> </v>
          </cell>
          <cell r="H943" t="str">
            <v xml:space="preserve"> </v>
          </cell>
        </row>
        <row r="944">
          <cell r="A944" t="str">
            <v>0212</v>
          </cell>
          <cell r="B944" t="str">
            <v>02120505</v>
          </cell>
          <cell r="C944" t="str">
            <v>North Attleboro High</v>
          </cell>
          <cell r="D944">
            <v>1206</v>
          </cell>
          <cell r="E944" t="str">
            <v>09 - 12</v>
          </cell>
          <cell r="F944" t="str">
            <v>Non-Title I School (NT)</v>
          </cell>
          <cell r="G944" t="str">
            <v xml:space="preserve"> </v>
          </cell>
          <cell r="H944" t="str">
            <v xml:space="preserve"> </v>
          </cell>
        </row>
        <row r="945">
          <cell r="A945" t="str">
            <v>0212</v>
          </cell>
          <cell r="B945" t="str">
            <v>02120020</v>
          </cell>
          <cell r="C945" t="str">
            <v>North Attleborough ELC</v>
          </cell>
          <cell r="D945">
            <v>123</v>
          </cell>
          <cell r="E945" t="str">
            <v>PK</v>
          </cell>
          <cell r="F945" t="str">
            <v>Non-Title I School (NT)</v>
          </cell>
          <cell r="G945"/>
          <cell r="H945"/>
        </row>
        <row r="946">
          <cell r="A946" t="str">
            <v>0212</v>
          </cell>
          <cell r="B946" t="str">
            <v>02120305</v>
          </cell>
          <cell r="C946" t="str">
            <v>North Attleborough Middle</v>
          </cell>
          <cell r="D946">
            <v>1162</v>
          </cell>
          <cell r="E946" t="str">
            <v>06 - 08</v>
          </cell>
          <cell r="F946" t="str">
            <v>Non-Title I School (NT)</v>
          </cell>
          <cell r="G946" t="str">
            <v>Improvement Year 2 - Subgroups</v>
          </cell>
          <cell r="H946" t="str">
            <v>Restructuring Year 2+ - Subgroups</v>
          </cell>
        </row>
        <row r="947">
          <cell r="A947" t="str">
            <v>0212</v>
          </cell>
          <cell r="B947" t="str">
            <v>02120015</v>
          </cell>
          <cell r="C947" t="str">
            <v>Roosevelt Avenue</v>
          </cell>
          <cell r="D947">
            <v>263</v>
          </cell>
          <cell r="E947" t="str">
            <v>K  - 05</v>
          </cell>
          <cell r="F947" t="str">
            <v>Non-Title I School (NT)</v>
          </cell>
          <cell r="G947" t="str">
            <v xml:space="preserve"> </v>
          </cell>
          <cell r="H947" t="str">
            <v xml:space="preserve"> </v>
          </cell>
        </row>
        <row r="948">
          <cell r="A948" t="str">
            <v>0213</v>
          </cell>
          <cell r="B948" t="str">
            <v>02130015</v>
          </cell>
          <cell r="C948" t="str">
            <v>Fannie E Proctor</v>
          </cell>
          <cell r="D948">
            <v>310</v>
          </cell>
          <cell r="E948" t="str">
            <v>K  - 05</v>
          </cell>
          <cell r="F948" t="str">
            <v>Title I School (TA)</v>
          </cell>
          <cell r="G948" t="str">
            <v>Improvement Year 1 - Aggregate</v>
          </cell>
          <cell r="H948" t="str">
            <v>Improvement Year 1 - Aggregate</v>
          </cell>
        </row>
        <row r="949">
          <cell r="A949" t="str">
            <v>0213</v>
          </cell>
          <cell r="B949" t="str">
            <v>02130003</v>
          </cell>
          <cell r="C949" t="str">
            <v>Lincoln Street</v>
          </cell>
          <cell r="D949">
            <v>297</v>
          </cell>
          <cell r="E949" t="str">
            <v>K  - 05</v>
          </cell>
          <cell r="F949" t="str">
            <v>Title I School (TA)</v>
          </cell>
          <cell r="G949" t="str">
            <v>Improvement Year 1 - Subgroups</v>
          </cell>
          <cell r="H949" t="str">
            <v xml:space="preserve"> </v>
          </cell>
        </row>
        <row r="950">
          <cell r="A950" t="str">
            <v>0213</v>
          </cell>
          <cell r="B950" t="str">
            <v>02130014</v>
          </cell>
          <cell r="C950" t="str">
            <v>Marguerite E Peaslee</v>
          </cell>
          <cell r="D950">
            <v>291</v>
          </cell>
          <cell r="E950" t="str">
            <v>K  - 05</v>
          </cell>
          <cell r="F950" t="str">
            <v>Non-Title I School (NT)</v>
          </cell>
          <cell r="G950" t="str">
            <v xml:space="preserve"> </v>
          </cell>
          <cell r="H950" t="str">
            <v xml:space="preserve"> </v>
          </cell>
        </row>
        <row r="951">
          <cell r="A951" t="str">
            <v>0213</v>
          </cell>
          <cell r="B951" t="str">
            <v>02130020</v>
          </cell>
          <cell r="C951" t="str">
            <v>Marion E Zeh</v>
          </cell>
          <cell r="D951">
            <v>353</v>
          </cell>
          <cell r="E951" t="str">
            <v>PK - 05</v>
          </cell>
          <cell r="F951" t="str">
            <v>Non-Title I School (NT)</v>
          </cell>
          <cell r="G951" t="str">
            <v xml:space="preserve"> </v>
          </cell>
          <cell r="H951" t="str">
            <v xml:space="preserve"> </v>
          </cell>
        </row>
        <row r="952">
          <cell r="A952" t="str">
            <v>0213</v>
          </cell>
          <cell r="B952" t="str">
            <v>02130305</v>
          </cell>
          <cell r="C952" t="str">
            <v>Robert E. Melican Middle School</v>
          </cell>
          <cell r="D952">
            <v>649</v>
          </cell>
          <cell r="E952" t="str">
            <v>06 - 08</v>
          </cell>
          <cell r="F952" t="str">
            <v>Title I School (TA)</v>
          </cell>
          <cell r="G952" t="str">
            <v>Improvement Year 1 - Subgroups</v>
          </cell>
          <cell r="H952" t="str">
            <v>Corrective Action - Subgroups</v>
          </cell>
        </row>
        <row r="953">
          <cell r="A953" t="str">
            <v>0214</v>
          </cell>
          <cell r="B953" t="str">
            <v>02140005</v>
          </cell>
          <cell r="C953" t="str">
            <v>Northbridge Elementary</v>
          </cell>
          <cell r="D953">
            <v>567</v>
          </cell>
          <cell r="E953" t="str">
            <v>PK - 01</v>
          </cell>
          <cell r="F953" t="str">
            <v>Title I School (TA)</v>
          </cell>
          <cell r="G953"/>
          <cell r="H953"/>
        </row>
        <row r="954">
          <cell r="A954" t="str">
            <v>0214</v>
          </cell>
          <cell r="B954" t="str">
            <v>02140505</v>
          </cell>
          <cell r="C954" t="str">
            <v>Northbridge High</v>
          </cell>
          <cell r="D954">
            <v>638</v>
          </cell>
          <cell r="E954" t="str">
            <v>09 - 12</v>
          </cell>
          <cell r="F954" t="str">
            <v>Non-Title I School (NT)</v>
          </cell>
          <cell r="G954" t="str">
            <v xml:space="preserve"> </v>
          </cell>
          <cell r="H954" t="str">
            <v xml:space="preserve"> </v>
          </cell>
        </row>
        <row r="955">
          <cell r="A955" t="str">
            <v>0214</v>
          </cell>
          <cell r="B955" t="str">
            <v>02140305</v>
          </cell>
          <cell r="C955" t="str">
            <v>Northbridge Middle</v>
          </cell>
          <cell r="D955">
            <v>818</v>
          </cell>
          <cell r="E955" t="str">
            <v>05 - 08</v>
          </cell>
          <cell r="F955" t="str">
            <v>Title I School (TA)</v>
          </cell>
          <cell r="G955" t="str">
            <v>Improvement Year 1 - Subgroups</v>
          </cell>
          <cell r="H955" t="str">
            <v>Restructuring Year 2+ - Subgroups</v>
          </cell>
        </row>
        <row r="956">
          <cell r="A956" t="str">
            <v>0214</v>
          </cell>
          <cell r="B956" t="str">
            <v>02140001</v>
          </cell>
          <cell r="C956" t="str">
            <v>W Edward Balmer</v>
          </cell>
          <cell r="D956">
            <v>580</v>
          </cell>
          <cell r="E956" t="str">
            <v>02 - 04</v>
          </cell>
          <cell r="F956" t="str">
            <v>Title I School (TA)</v>
          </cell>
          <cell r="G956" t="str">
            <v>Corrective Action - Subgroups</v>
          </cell>
          <cell r="H956" t="str">
            <v>Improvement Year 1 - Aggregate</v>
          </cell>
        </row>
        <row r="957">
          <cell r="A957" t="str">
            <v>0215</v>
          </cell>
          <cell r="B957" t="str">
            <v>02150015</v>
          </cell>
          <cell r="C957" t="str">
            <v>North Brookfield Elem</v>
          </cell>
          <cell r="D957">
            <v>334</v>
          </cell>
          <cell r="E957" t="str">
            <v>K  - 06</v>
          </cell>
          <cell r="F957" t="str">
            <v>Title I School (TA)</v>
          </cell>
          <cell r="G957" t="str">
            <v>Restructuring Year 1 - Subgroups</v>
          </cell>
          <cell r="H957" t="str">
            <v>Restructuring Year 1 - Aggregate</v>
          </cell>
        </row>
        <row r="958">
          <cell r="A958" t="str">
            <v>0215</v>
          </cell>
          <cell r="B958" t="str">
            <v>02150505</v>
          </cell>
          <cell r="C958" t="str">
            <v>North Brookfield High</v>
          </cell>
          <cell r="D958">
            <v>261</v>
          </cell>
          <cell r="E958" t="str">
            <v>07 - 12</v>
          </cell>
          <cell r="F958" t="str">
            <v>Non-Title I School (NT)</v>
          </cell>
          <cell r="G958" t="str">
            <v xml:space="preserve"> </v>
          </cell>
          <cell r="H958" t="str">
            <v xml:space="preserve"> </v>
          </cell>
        </row>
        <row r="959">
          <cell r="A959" t="str">
            <v>0217</v>
          </cell>
          <cell r="B959" t="str">
            <v>02170003</v>
          </cell>
          <cell r="C959" t="str">
            <v>E Ethel Little School</v>
          </cell>
          <cell r="D959">
            <v>413</v>
          </cell>
          <cell r="E959" t="str">
            <v>PK - 05</v>
          </cell>
          <cell r="F959" t="str">
            <v>Title I School (TA)</v>
          </cell>
          <cell r="G959" t="str">
            <v xml:space="preserve"> </v>
          </cell>
          <cell r="H959" t="str">
            <v xml:space="preserve"> </v>
          </cell>
        </row>
        <row r="960">
          <cell r="A960" t="str">
            <v>0217</v>
          </cell>
          <cell r="B960" t="str">
            <v>02170010</v>
          </cell>
          <cell r="C960" t="str">
            <v>J Turner Hood</v>
          </cell>
          <cell r="D960">
            <v>396</v>
          </cell>
          <cell r="E960" t="str">
            <v>PK - 05</v>
          </cell>
          <cell r="F960" t="str">
            <v>Title I School (TA)</v>
          </cell>
          <cell r="G960" t="str">
            <v xml:space="preserve"> </v>
          </cell>
          <cell r="H960" t="str">
            <v xml:space="preserve"> </v>
          </cell>
        </row>
        <row r="961">
          <cell r="A961" t="str">
            <v>0217</v>
          </cell>
          <cell r="B961" t="str">
            <v>02170005</v>
          </cell>
          <cell r="C961" t="str">
            <v>L D Batchelder</v>
          </cell>
          <cell r="D961">
            <v>536</v>
          </cell>
          <cell r="E961" t="str">
            <v>K  - 05</v>
          </cell>
          <cell r="F961" t="str">
            <v>Non-Title I School (NT)</v>
          </cell>
          <cell r="G961" t="str">
            <v xml:space="preserve"> </v>
          </cell>
          <cell r="H961" t="str">
            <v xml:space="preserve"> </v>
          </cell>
        </row>
        <row r="962">
          <cell r="A962" t="str">
            <v>0217</v>
          </cell>
          <cell r="B962" t="str">
            <v>02170505</v>
          </cell>
          <cell r="C962" t="str">
            <v>North Reading High</v>
          </cell>
          <cell r="D962">
            <v>708</v>
          </cell>
          <cell r="E962" t="str">
            <v>09 - 12</v>
          </cell>
          <cell r="F962" t="str">
            <v>Non-Title I School (NT)</v>
          </cell>
          <cell r="G962" t="str">
            <v xml:space="preserve"> </v>
          </cell>
          <cell r="H962" t="str">
            <v xml:space="preserve"> </v>
          </cell>
        </row>
        <row r="963">
          <cell r="A963" t="str">
            <v>0217</v>
          </cell>
          <cell r="B963" t="str">
            <v>02170305</v>
          </cell>
          <cell r="C963" t="str">
            <v>North Reading Middle</v>
          </cell>
          <cell r="D963">
            <v>622</v>
          </cell>
          <cell r="E963" t="str">
            <v>06 - 08</v>
          </cell>
          <cell r="F963" t="str">
            <v>Title I School (TA)</v>
          </cell>
          <cell r="G963" t="str">
            <v>Improvement Year 1 - Subgroups</v>
          </cell>
          <cell r="H963" t="str">
            <v>Corrective Action - Subgroups</v>
          </cell>
        </row>
        <row r="964">
          <cell r="A964" t="str">
            <v>0218</v>
          </cell>
          <cell r="B964" t="str">
            <v>02180060</v>
          </cell>
          <cell r="C964" t="str">
            <v>Henri A. Yelle</v>
          </cell>
          <cell r="D964">
            <v>422</v>
          </cell>
          <cell r="E964" t="str">
            <v>04 - 05</v>
          </cell>
          <cell r="F964" t="str">
            <v>Title I School (TA)</v>
          </cell>
          <cell r="G964" t="str">
            <v>Restructuring Year 1 - Subgroups</v>
          </cell>
          <cell r="H964" t="str">
            <v>Improvement Year 1 - Subgroups</v>
          </cell>
        </row>
        <row r="965">
          <cell r="A965" t="str">
            <v>0218</v>
          </cell>
          <cell r="B965" t="str">
            <v>02180015</v>
          </cell>
          <cell r="C965" t="str">
            <v>J C Solmonese</v>
          </cell>
          <cell r="D965">
            <v>549</v>
          </cell>
          <cell r="E965" t="str">
            <v>K  - 03</v>
          </cell>
          <cell r="F965" t="str">
            <v>Title I School (TA)</v>
          </cell>
          <cell r="G965" t="str">
            <v xml:space="preserve"> </v>
          </cell>
          <cell r="H965" t="str">
            <v xml:space="preserve"> </v>
          </cell>
        </row>
        <row r="966">
          <cell r="A966" t="str">
            <v>0218</v>
          </cell>
          <cell r="B966" t="str">
            <v>02180010</v>
          </cell>
          <cell r="C966" t="str">
            <v>L G Nourse Elementary</v>
          </cell>
          <cell r="D966">
            <v>353</v>
          </cell>
          <cell r="E966" t="str">
            <v>PK - 03</v>
          </cell>
          <cell r="F966" t="str">
            <v>Title I School (TA)</v>
          </cell>
          <cell r="G966" t="str">
            <v xml:space="preserve"> </v>
          </cell>
          <cell r="H966" t="str">
            <v xml:space="preserve"> </v>
          </cell>
        </row>
        <row r="967">
          <cell r="A967" t="str">
            <v>0218</v>
          </cell>
          <cell r="B967" t="str">
            <v>02180505</v>
          </cell>
          <cell r="C967" t="str">
            <v>Norton High</v>
          </cell>
          <cell r="D967">
            <v>758</v>
          </cell>
          <cell r="E967" t="str">
            <v>09 - 12</v>
          </cell>
          <cell r="F967" t="str">
            <v>Non-Title I School (NT)</v>
          </cell>
          <cell r="G967" t="str">
            <v xml:space="preserve"> </v>
          </cell>
          <cell r="H967" t="str">
            <v xml:space="preserve"> </v>
          </cell>
        </row>
        <row r="968">
          <cell r="A968" t="str">
            <v>0218</v>
          </cell>
          <cell r="B968" t="str">
            <v>02180305</v>
          </cell>
          <cell r="C968" t="str">
            <v>Norton Middle</v>
          </cell>
          <cell r="D968">
            <v>698</v>
          </cell>
          <cell r="E968" t="str">
            <v>06 - 08</v>
          </cell>
          <cell r="F968" t="str">
            <v>Non-Title I School (NT)</v>
          </cell>
          <cell r="G968" t="str">
            <v>Improvement Year 1 - Subgroups</v>
          </cell>
          <cell r="H968" t="str">
            <v>Restructuring Year 2+ - Subgroups</v>
          </cell>
        </row>
        <row r="969">
          <cell r="A969" t="str">
            <v>0219</v>
          </cell>
          <cell r="B969" t="str">
            <v>02190005</v>
          </cell>
          <cell r="C969" t="str">
            <v>Grace Farrar Cole</v>
          </cell>
          <cell r="D969">
            <v>539</v>
          </cell>
          <cell r="E969" t="str">
            <v>PK - 05</v>
          </cell>
          <cell r="F969" t="str">
            <v>Non-Title I School (NT)</v>
          </cell>
          <cell r="G969" t="str">
            <v>Improvement Year 1 - Subgroups</v>
          </cell>
          <cell r="H969" t="str">
            <v xml:space="preserve"> </v>
          </cell>
        </row>
        <row r="970">
          <cell r="A970" t="str">
            <v>0219</v>
          </cell>
          <cell r="B970" t="str">
            <v>02190505</v>
          </cell>
          <cell r="C970" t="str">
            <v>Norwell High</v>
          </cell>
          <cell r="D970">
            <v>646</v>
          </cell>
          <cell r="E970" t="str">
            <v>09 - 12</v>
          </cell>
          <cell r="F970" t="str">
            <v>Non-Title I School (NT)</v>
          </cell>
          <cell r="G970" t="str">
            <v xml:space="preserve"> </v>
          </cell>
          <cell r="H970" t="str">
            <v xml:space="preserve"> </v>
          </cell>
        </row>
        <row r="971">
          <cell r="A971" t="str">
            <v>0219</v>
          </cell>
          <cell r="B971" t="str">
            <v>02190405</v>
          </cell>
          <cell r="C971" t="str">
            <v>Norwell Middle School</v>
          </cell>
          <cell r="D971">
            <v>580</v>
          </cell>
          <cell r="E971" t="str">
            <v>06 - 08</v>
          </cell>
          <cell r="F971" t="str">
            <v>Title I School (TA)</v>
          </cell>
          <cell r="G971" t="str">
            <v xml:space="preserve"> </v>
          </cell>
          <cell r="H971" t="str">
            <v xml:space="preserve"> </v>
          </cell>
        </row>
        <row r="972">
          <cell r="A972" t="str">
            <v>0219</v>
          </cell>
          <cell r="B972" t="str">
            <v>02190020</v>
          </cell>
          <cell r="C972" t="str">
            <v>William G Vinal</v>
          </cell>
          <cell r="D972">
            <v>578</v>
          </cell>
          <cell r="E972" t="str">
            <v>PK - 05</v>
          </cell>
          <cell r="F972" t="str">
            <v>Non-Title I School (NT)</v>
          </cell>
          <cell r="G972" t="str">
            <v xml:space="preserve"> </v>
          </cell>
          <cell r="H972" t="str">
            <v xml:space="preserve"> </v>
          </cell>
        </row>
        <row r="973">
          <cell r="A973" t="str">
            <v>0220</v>
          </cell>
          <cell r="B973" t="str">
            <v>02200005</v>
          </cell>
          <cell r="C973" t="str">
            <v>Balch</v>
          </cell>
          <cell r="D973">
            <v>282</v>
          </cell>
          <cell r="E973" t="str">
            <v>01 - 05</v>
          </cell>
          <cell r="F973" t="str">
            <v>Title I School (TA)</v>
          </cell>
          <cell r="G973" t="str">
            <v xml:space="preserve"> </v>
          </cell>
          <cell r="H973" t="str">
            <v>Corrective Action - Subgroups</v>
          </cell>
        </row>
        <row r="974">
          <cell r="A974" t="str">
            <v>0220</v>
          </cell>
          <cell r="B974" t="str">
            <v>02200025</v>
          </cell>
          <cell r="C974" t="str">
            <v>Charles J Prescott</v>
          </cell>
          <cell r="D974">
            <v>233</v>
          </cell>
          <cell r="E974" t="str">
            <v>K  - 05</v>
          </cell>
          <cell r="F974" t="str">
            <v>Non-Title I School (NT)</v>
          </cell>
          <cell r="G974" t="str">
            <v xml:space="preserve"> </v>
          </cell>
          <cell r="H974" t="str">
            <v xml:space="preserve"> </v>
          </cell>
        </row>
        <row r="975">
          <cell r="A975" t="str">
            <v>0220</v>
          </cell>
          <cell r="B975" t="str">
            <v>02200010</v>
          </cell>
          <cell r="C975" t="str">
            <v>Cornelius M Callahan</v>
          </cell>
          <cell r="D975">
            <v>210</v>
          </cell>
          <cell r="E975" t="str">
            <v>01 - 05</v>
          </cell>
          <cell r="F975" t="str">
            <v>Title I School (TA)</v>
          </cell>
          <cell r="G975" t="str">
            <v xml:space="preserve"> </v>
          </cell>
          <cell r="H975" t="str">
            <v xml:space="preserve"> </v>
          </cell>
        </row>
        <row r="976">
          <cell r="A976" t="str">
            <v>0220</v>
          </cell>
          <cell r="B976" t="str">
            <v>02200305</v>
          </cell>
          <cell r="C976" t="str">
            <v>Dr. Philip O. Coakley Middle School</v>
          </cell>
          <cell r="D976">
            <v>763</v>
          </cell>
          <cell r="E976" t="str">
            <v>06 - 08</v>
          </cell>
          <cell r="F976" t="str">
            <v>Title I School (TA)</v>
          </cell>
          <cell r="G976" t="str">
            <v>Corrective Action - Subgroups</v>
          </cell>
          <cell r="H976" t="str">
            <v>Restructuring Year 2+ - Subgroups</v>
          </cell>
        </row>
        <row r="977">
          <cell r="A977" t="str">
            <v>0220</v>
          </cell>
          <cell r="B977" t="str">
            <v>02200015</v>
          </cell>
          <cell r="C977" t="str">
            <v>F A Cleveland</v>
          </cell>
          <cell r="D977">
            <v>309</v>
          </cell>
          <cell r="E977" t="str">
            <v>01 - 05</v>
          </cell>
          <cell r="F977" t="str">
            <v>Non-Title I School (NT)</v>
          </cell>
          <cell r="G977" t="str">
            <v xml:space="preserve"> </v>
          </cell>
          <cell r="H977" t="str">
            <v xml:space="preserve"> </v>
          </cell>
        </row>
        <row r="978">
          <cell r="A978" t="str">
            <v>0220</v>
          </cell>
          <cell r="B978" t="str">
            <v>02200075</v>
          </cell>
          <cell r="C978" t="str">
            <v>George F. Willett</v>
          </cell>
          <cell r="D978">
            <v>388</v>
          </cell>
          <cell r="E978" t="str">
            <v>PK - K</v>
          </cell>
          <cell r="F978" t="str">
            <v>Title I School (TA)</v>
          </cell>
          <cell r="G978"/>
          <cell r="H978"/>
        </row>
        <row r="979">
          <cell r="A979" t="str">
            <v>0220</v>
          </cell>
          <cell r="B979" t="str">
            <v>02200020</v>
          </cell>
          <cell r="C979" t="str">
            <v>John P Oldham</v>
          </cell>
          <cell r="D979">
            <v>238</v>
          </cell>
          <cell r="E979" t="str">
            <v>01 - 05</v>
          </cell>
          <cell r="F979" t="str">
            <v>Title I School (TA)</v>
          </cell>
          <cell r="G979" t="str">
            <v xml:space="preserve"> </v>
          </cell>
          <cell r="H979" t="str">
            <v xml:space="preserve"> </v>
          </cell>
        </row>
        <row r="980">
          <cell r="A980" t="str">
            <v>0220</v>
          </cell>
          <cell r="B980" t="str">
            <v>02200505</v>
          </cell>
          <cell r="C980" t="str">
            <v>Norwood High</v>
          </cell>
          <cell r="D980">
            <v>1031</v>
          </cell>
          <cell r="E980" t="str">
            <v>09 - 12</v>
          </cell>
          <cell r="F980" t="str">
            <v>Non-Title I School (NT)</v>
          </cell>
          <cell r="G980" t="str">
            <v xml:space="preserve"> </v>
          </cell>
          <cell r="H980" t="str">
            <v xml:space="preserve"> </v>
          </cell>
        </row>
        <row r="981">
          <cell r="A981" t="str">
            <v>0221</v>
          </cell>
          <cell r="B981" t="str">
            <v>02210005</v>
          </cell>
          <cell r="C981" t="str">
            <v>Oak Bluffs Elementary</v>
          </cell>
          <cell r="D981">
            <v>408</v>
          </cell>
          <cell r="E981" t="str">
            <v>PK - 08</v>
          </cell>
          <cell r="F981" t="str">
            <v>Title I School (TA)</v>
          </cell>
          <cell r="G981" t="str">
            <v>Corrective Action - Aggregate</v>
          </cell>
          <cell r="H981" t="str">
            <v>Improvement Year 1 - Subgroups</v>
          </cell>
        </row>
        <row r="982">
          <cell r="A982" t="str">
            <v>0223</v>
          </cell>
          <cell r="B982" t="str">
            <v>02230003</v>
          </cell>
          <cell r="C982" t="str">
            <v>Butterfield</v>
          </cell>
          <cell r="D982">
            <v>216</v>
          </cell>
          <cell r="E982" t="str">
            <v>05 - 06</v>
          </cell>
          <cell r="F982" t="str">
            <v>Title I School (TA)</v>
          </cell>
          <cell r="G982" t="str">
            <v>Restructuring Year 1 - Aggregate</v>
          </cell>
          <cell r="H982" t="str">
            <v>Improvement Year 2 - Aggregate</v>
          </cell>
        </row>
        <row r="983">
          <cell r="A983" t="str">
            <v>0223</v>
          </cell>
          <cell r="B983" t="str">
            <v>02230010</v>
          </cell>
          <cell r="C983" t="str">
            <v>Dexter Park</v>
          </cell>
          <cell r="D983">
            <v>288</v>
          </cell>
          <cell r="E983" t="str">
            <v>PK - 05</v>
          </cell>
          <cell r="F983" t="str">
            <v>Title I School (TA)</v>
          </cell>
          <cell r="G983" t="str">
            <v>Improvement Year 2 - Aggregate</v>
          </cell>
          <cell r="H983" t="str">
            <v>Corrective Action - Subgroups</v>
          </cell>
        </row>
        <row r="984">
          <cell r="A984" t="str">
            <v>0223</v>
          </cell>
          <cell r="B984" t="str">
            <v>02230015</v>
          </cell>
          <cell r="C984" t="str">
            <v>Fisher Hill</v>
          </cell>
          <cell r="D984">
            <v>282</v>
          </cell>
          <cell r="E984" t="str">
            <v>K  - 02</v>
          </cell>
          <cell r="F984" t="str">
            <v>Title I School (SW)</v>
          </cell>
          <cell r="G984" t="str">
            <v>Improvement Year 2 - Aggregate</v>
          </cell>
          <cell r="H984" t="str">
            <v xml:space="preserve"> </v>
          </cell>
        </row>
        <row r="985">
          <cell r="A985" t="str">
            <v>0224</v>
          </cell>
          <cell r="B985" t="str">
            <v>02240005</v>
          </cell>
          <cell r="C985" t="str">
            <v>Orleans Elementary</v>
          </cell>
          <cell r="D985">
            <v>197</v>
          </cell>
          <cell r="E985" t="str">
            <v>PK - 05</v>
          </cell>
          <cell r="F985" t="str">
            <v>Title I School (TA)</v>
          </cell>
          <cell r="G985" t="str">
            <v xml:space="preserve"> </v>
          </cell>
          <cell r="H985" t="str">
            <v xml:space="preserve"> </v>
          </cell>
        </row>
        <row r="986">
          <cell r="A986" t="str">
            <v>0226</v>
          </cell>
          <cell r="B986" t="str">
            <v>02260010</v>
          </cell>
          <cell r="C986" t="str">
            <v>Alfred M Chaffee</v>
          </cell>
          <cell r="D986">
            <v>450</v>
          </cell>
          <cell r="E986" t="str">
            <v>K  - 02</v>
          </cell>
          <cell r="F986" t="str">
            <v>Title I School (TA)</v>
          </cell>
          <cell r="G986"/>
          <cell r="H986"/>
        </row>
        <row r="987">
          <cell r="A987" t="str">
            <v>0226</v>
          </cell>
          <cell r="B987" t="str">
            <v>02260005</v>
          </cell>
          <cell r="C987" t="str">
            <v>Clara Barton</v>
          </cell>
          <cell r="D987">
            <v>399</v>
          </cell>
          <cell r="E987" t="str">
            <v>PK - 04</v>
          </cell>
          <cell r="F987" t="str">
            <v>Title I School (TA)</v>
          </cell>
          <cell r="G987" t="str">
            <v>Improvement Year 1 - Aggregate</v>
          </cell>
          <cell r="H987" t="str">
            <v>Improvement Year 1 - Aggregate</v>
          </cell>
        </row>
        <row r="988">
          <cell r="A988" t="str">
            <v>0226</v>
          </cell>
          <cell r="B988" t="str">
            <v>02260505</v>
          </cell>
          <cell r="C988" t="str">
            <v>Oxford High</v>
          </cell>
          <cell r="D988">
            <v>527</v>
          </cell>
          <cell r="E988" t="str">
            <v>09 - 12</v>
          </cell>
          <cell r="F988" t="str">
            <v>Non-Title I School (NT)</v>
          </cell>
          <cell r="G988" t="str">
            <v xml:space="preserve"> </v>
          </cell>
          <cell r="H988" t="str">
            <v xml:space="preserve"> </v>
          </cell>
        </row>
        <row r="989">
          <cell r="A989" t="str">
            <v>0226</v>
          </cell>
          <cell r="B989" t="str">
            <v>02260405</v>
          </cell>
          <cell r="C989" t="str">
            <v>Oxford Middle</v>
          </cell>
          <cell r="D989">
            <v>653</v>
          </cell>
          <cell r="E989" t="str">
            <v>05 - 08</v>
          </cell>
          <cell r="F989" t="str">
            <v>Title I School (TA)</v>
          </cell>
          <cell r="G989" t="str">
            <v>Improvement Year 1 - Subgroups</v>
          </cell>
          <cell r="H989" t="str">
            <v>Restructuring Year 2+ - Aggregate</v>
          </cell>
        </row>
        <row r="990">
          <cell r="A990" t="str">
            <v>0227</v>
          </cell>
          <cell r="B990" t="str">
            <v>02270305</v>
          </cell>
          <cell r="C990" t="str">
            <v>Converse Middle</v>
          </cell>
          <cell r="D990">
            <v>404</v>
          </cell>
          <cell r="E990" t="str">
            <v>05 - 07</v>
          </cell>
          <cell r="F990" t="str">
            <v>Title I School (TA)</v>
          </cell>
          <cell r="G990" t="str">
            <v>Improvement Year 2 - Subgroups</v>
          </cell>
          <cell r="H990" t="str">
            <v>Restructuring Year 2+ - Subgroups</v>
          </cell>
        </row>
        <row r="991">
          <cell r="A991" t="str">
            <v>0227</v>
          </cell>
          <cell r="B991" t="str">
            <v>02270008</v>
          </cell>
          <cell r="C991" t="str">
            <v>Old Mill Pond</v>
          </cell>
          <cell r="D991">
            <v>657</v>
          </cell>
          <cell r="E991" t="str">
            <v>PK - 04</v>
          </cell>
          <cell r="F991" t="str">
            <v>Title I School (TA)</v>
          </cell>
          <cell r="G991" t="str">
            <v>Restructuring Year 1 - Subgroups</v>
          </cell>
          <cell r="H991" t="str">
            <v>Improvement Year 1 - Aggregate</v>
          </cell>
        </row>
        <row r="992">
          <cell r="A992" t="str">
            <v>0227</v>
          </cell>
          <cell r="B992" t="str">
            <v>02270505</v>
          </cell>
          <cell r="C992" t="str">
            <v>Palmer High</v>
          </cell>
          <cell r="D992">
            <v>558</v>
          </cell>
          <cell r="E992" t="str">
            <v>08 - 12</v>
          </cell>
          <cell r="F992" t="str">
            <v>Non-Title I School (NT)</v>
          </cell>
          <cell r="G992" t="str">
            <v>Corrective Action - Subgroups</v>
          </cell>
          <cell r="H992" t="str">
            <v>Restructuring Year 2+ - Aggregate</v>
          </cell>
        </row>
        <row r="993">
          <cell r="A993" t="str">
            <v>0229</v>
          </cell>
          <cell r="B993" t="str">
            <v>02290005</v>
          </cell>
          <cell r="C993" t="str">
            <v>Captain Samuel Brown</v>
          </cell>
          <cell r="D993">
            <v>341</v>
          </cell>
          <cell r="E993" t="str">
            <v>K  - 05</v>
          </cell>
          <cell r="F993" t="str">
            <v>Title I School (TA)</v>
          </cell>
          <cell r="G993" t="str">
            <v>Corrective Action - Aggregate</v>
          </cell>
          <cell r="H993" t="str">
            <v xml:space="preserve"> </v>
          </cell>
        </row>
        <row r="994">
          <cell r="A994" t="str">
            <v>0229</v>
          </cell>
          <cell r="B994" t="str">
            <v>02290015</v>
          </cell>
          <cell r="C994" t="str">
            <v>Center</v>
          </cell>
          <cell r="D994">
            <v>361</v>
          </cell>
          <cell r="E994" t="str">
            <v>K  - 05</v>
          </cell>
          <cell r="F994" t="str">
            <v>Non-Title I School (NT)</v>
          </cell>
          <cell r="G994" t="str">
            <v xml:space="preserve"> </v>
          </cell>
          <cell r="H994" t="str">
            <v>Improvement Year 2 - Subgroups</v>
          </cell>
        </row>
        <row r="995">
          <cell r="A995" t="str">
            <v>0229</v>
          </cell>
          <cell r="B995" t="str">
            <v>02290305</v>
          </cell>
          <cell r="C995" t="str">
            <v>J Henry Higgins Middle</v>
          </cell>
          <cell r="D995">
            <v>1397</v>
          </cell>
          <cell r="E995" t="str">
            <v>06 - 08</v>
          </cell>
          <cell r="F995" t="str">
            <v>Non-Title I School (NT)</v>
          </cell>
          <cell r="G995" t="str">
            <v>Improvement Year 2 - Subgroups</v>
          </cell>
          <cell r="H995" t="str">
            <v>Restructuring Year 2+ - Subgroups</v>
          </cell>
        </row>
        <row r="996">
          <cell r="A996" t="str">
            <v>0229</v>
          </cell>
          <cell r="B996" t="str">
            <v>02290007</v>
          </cell>
          <cell r="C996" t="str">
            <v>John E Burke</v>
          </cell>
          <cell r="D996">
            <v>314</v>
          </cell>
          <cell r="E996" t="str">
            <v>K  - 05</v>
          </cell>
          <cell r="F996" t="str">
            <v>Non-Title I School (NT)</v>
          </cell>
          <cell r="G996" t="str">
            <v xml:space="preserve"> </v>
          </cell>
          <cell r="H996" t="str">
            <v xml:space="preserve"> </v>
          </cell>
        </row>
        <row r="997">
          <cell r="A997" t="str">
            <v>0229</v>
          </cell>
          <cell r="B997" t="str">
            <v>02290016</v>
          </cell>
          <cell r="C997" t="str">
            <v>John E. McCarthy</v>
          </cell>
          <cell r="D997">
            <v>295</v>
          </cell>
          <cell r="E997" t="str">
            <v>PK - 05</v>
          </cell>
          <cell r="F997" t="str">
            <v>Title I School (TA)</v>
          </cell>
          <cell r="G997" t="str">
            <v xml:space="preserve"> </v>
          </cell>
          <cell r="H997" t="str">
            <v xml:space="preserve"> </v>
          </cell>
        </row>
        <row r="998">
          <cell r="A998" t="str">
            <v>0229</v>
          </cell>
          <cell r="B998" t="str">
            <v>02290510</v>
          </cell>
          <cell r="C998" t="str">
            <v>Peabody Veterans Memorial High</v>
          </cell>
          <cell r="D998">
            <v>1861</v>
          </cell>
          <cell r="E998" t="str">
            <v>09 - 12</v>
          </cell>
          <cell r="F998" t="str">
            <v>Non-Title I School (NT)</v>
          </cell>
          <cell r="G998" t="str">
            <v>Improvement Year 2 - Subgroups</v>
          </cell>
          <cell r="H998" t="str">
            <v>Restructuring Year 2+ - Subgroups</v>
          </cell>
        </row>
        <row r="999">
          <cell r="A999" t="str">
            <v>0229</v>
          </cell>
          <cell r="B999" t="str">
            <v>02290035</v>
          </cell>
          <cell r="C999" t="str">
            <v>South Memorial</v>
          </cell>
          <cell r="D999">
            <v>404</v>
          </cell>
          <cell r="E999" t="str">
            <v>PK - 05</v>
          </cell>
          <cell r="F999" t="str">
            <v>Non-Title I School (NT)</v>
          </cell>
          <cell r="G999" t="str">
            <v xml:space="preserve"> </v>
          </cell>
          <cell r="H999" t="str">
            <v>Corrective Action - Aggregate</v>
          </cell>
        </row>
        <row r="1000">
          <cell r="A1000" t="str">
            <v>0229</v>
          </cell>
          <cell r="B1000" t="str">
            <v>02290010</v>
          </cell>
          <cell r="C1000" t="str">
            <v>Thomas Carroll</v>
          </cell>
          <cell r="D1000">
            <v>535</v>
          </cell>
          <cell r="E1000" t="str">
            <v>K  - 05</v>
          </cell>
          <cell r="F1000" t="str">
            <v>Title I School (SW)</v>
          </cell>
          <cell r="G1000" t="str">
            <v>Restructuring Year 2+ - Subgroups</v>
          </cell>
          <cell r="H1000" t="str">
            <v>Corrective Action - Subgroups</v>
          </cell>
        </row>
        <row r="1001">
          <cell r="A1001" t="str">
            <v>0229</v>
          </cell>
          <cell r="B1001" t="str">
            <v>02290045</v>
          </cell>
          <cell r="C1001" t="str">
            <v>West Memorial</v>
          </cell>
          <cell r="D1001">
            <v>239</v>
          </cell>
          <cell r="E1001" t="str">
            <v>K  - 05</v>
          </cell>
          <cell r="F1001" t="str">
            <v>Non-Title I School (NT)</v>
          </cell>
          <cell r="G1001" t="str">
            <v>Improvement Year 1 - Aggregate</v>
          </cell>
          <cell r="H1001" t="str">
            <v>Improvement Year 1 - Aggregate</v>
          </cell>
        </row>
        <row r="1002">
          <cell r="A1002" t="str">
            <v>0229</v>
          </cell>
          <cell r="B1002" t="str">
            <v>02290027</v>
          </cell>
          <cell r="C1002" t="str">
            <v>William A Welch Sr</v>
          </cell>
          <cell r="D1002">
            <v>328</v>
          </cell>
          <cell r="E1002" t="str">
            <v>PK - 05</v>
          </cell>
          <cell r="F1002" t="str">
            <v>Title I School (SW)</v>
          </cell>
          <cell r="G1002" t="str">
            <v xml:space="preserve"> </v>
          </cell>
          <cell r="H1002" t="str">
            <v xml:space="preserve"> </v>
          </cell>
        </row>
        <row r="1003">
          <cell r="A1003" t="str">
            <v>0230</v>
          </cell>
          <cell r="B1003" t="str">
            <v>02300005</v>
          </cell>
          <cell r="C1003" t="str">
            <v>Pelham Elementary</v>
          </cell>
          <cell r="D1003">
            <v>120</v>
          </cell>
          <cell r="E1003" t="str">
            <v>K  - 06</v>
          </cell>
          <cell r="F1003" t="str">
            <v>Non-Title I School (NT)</v>
          </cell>
          <cell r="G1003" t="str">
            <v xml:space="preserve"> </v>
          </cell>
          <cell r="H1003" t="str">
            <v xml:space="preserve"> </v>
          </cell>
        </row>
        <row r="1004">
          <cell r="A1004" t="str">
            <v>0231</v>
          </cell>
          <cell r="B1004" t="str">
            <v>02310003</v>
          </cell>
          <cell r="C1004" t="str">
            <v>Bryantville Elementary</v>
          </cell>
          <cell r="D1004">
            <v>687</v>
          </cell>
          <cell r="E1004" t="str">
            <v>K  - 06</v>
          </cell>
          <cell r="F1004" t="str">
            <v>Title I School (TA)</v>
          </cell>
          <cell r="G1004" t="str">
            <v xml:space="preserve"> </v>
          </cell>
          <cell r="H1004" t="str">
            <v>Improvement Year 2 - Subgroups</v>
          </cell>
        </row>
        <row r="1005">
          <cell r="A1005" t="str">
            <v>0231</v>
          </cell>
          <cell r="B1005" t="str">
            <v>02310010</v>
          </cell>
          <cell r="C1005" t="str">
            <v>Hobomock Elementary</v>
          </cell>
          <cell r="D1005">
            <v>481</v>
          </cell>
          <cell r="E1005" t="str">
            <v>K  - 06</v>
          </cell>
          <cell r="F1005" t="str">
            <v>Non-Title I School (NT)</v>
          </cell>
          <cell r="G1005" t="str">
            <v xml:space="preserve"> </v>
          </cell>
          <cell r="H1005" t="str">
            <v xml:space="preserve"> </v>
          </cell>
        </row>
        <row r="1006">
          <cell r="A1006" t="str">
            <v>0231</v>
          </cell>
          <cell r="B1006" t="str">
            <v>02310015</v>
          </cell>
          <cell r="C1006" t="str">
            <v>North Pembroke Elem</v>
          </cell>
          <cell r="D1006">
            <v>733</v>
          </cell>
          <cell r="E1006" t="str">
            <v>PK - 06</v>
          </cell>
          <cell r="F1006" t="str">
            <v>Non-Title I School (NT)</v>
          </cell>
          <cell r="G1006" t="str">
            <v>Corrective Action - Subgroups</v>
          </cell>
          <cell r="H1006" t="str">
            <v>Improvement Year 1 - Subgroups</v>
          </cell>
        </row>
        <row r="1007">
          <cell r="A1007" t="str">
            <v>0231</v>
          </cell>
          <cell r="B1007" t="str">
            <v>02310305</v>
          </cell>
          <cell r="C1007" t="str">
            <v>Pembroke Community Middle School</v>
          </cell>
          <cell r="D1007">
            <v>545</v>
          </cell>
          <cell r="E1007" t="str">
            <v>07 - 08</v>
          </cell>
          <cell r="F1007" t="str">
            <v>Title I School (TA)</v>
          </cell>
          <cell r="G1007" t="str">
            <v>Improvement Year 1 - Subgroups</v>
          </cell>
          <cell r="H1007" t="str">
            <v>Restructuring Year 1 - Subgroups</v>
          </cell>
        </row>
        <row r="1008">
          <cell r="A1008" t="str">
            <v>0231</v>
          </cell>
          <cell r="B1008" t="str">
            <v>02310505</v>
          </cell>
          <cell r="C1008" t="str">
            <v>Pembroke High School</v>
          </cell>
          <cell r="D1008">
            <v>932</v>
          </cell>
          <cell r="E1008" t="str">
            <v>09 - 12</v>
          </cell>
          <cell r="F1008" t="str">
            <v>Non-Title I School (NT)</v>
          </cell>
          <cell r="G1008" t="str">
            <v xml:space="preserve"> </v>
          </cell>
          <cell r="H1008" t="str">
            <v xml:space="preserve"> </v>
          </cell>
        </row>
        <row r="1009">
          <cell r="A1009" t="str">
            <v>0234</v>
          </cell>
          <cell r="B1009" t="str">
            <v>02340005</v>
          </cell>
          <cell r="C1009" t="str">
            <v>Petersham Center</v>
          </cell>
          <cell r="D1009">
            <v>113</v>
          </cell>
          <cell r="E1009" t="str">
            <v>K  - 06</v>
          </cell>
          <cell r="F1009" t="str">
            <v>Non-Title I School (NT)</v>
          </cell>
          <cell r="G1009" t="str">
            <v>Improvement Year 2 - Aggregate</v>
          </cell>
          <cell r="H1009" t="str">
            <v>Improvement Year 1 - Aggregate</v>
          </cell>
        </row>
        <row r="1010">
          <cell r="A1010" t="str">
            <v>0236</v>
          </cell>
          <cell r="B1010" t="str">
            <v>02360010</v>
          </cell>
          <cell r="C1010" t="str">
            <v>Allendale</v>
          </cell>
          <cell r="D1010">
            <v>315</v>
          </cell>
          <cell r="E1010" t="str">
            <v>K  - 05</v>
          </cell>
          <cell r="F1010" t="str">
            <v>Non-Title I School (NT)</v>
          </cell>
          <cell r="G1010" t="str">
            <v>Improvement Year 2 - Subgroups</v>
          </cell>
          <cell r="H1010" t="str">
            <v xml:space="preserve"> </v>
          </cell>
        </row>
        <row r="1011">
          <cell r="A1011" t="str">
            <v>0236</v>
          </cell>
          <cell r="B1011" t="str">
            <v>02360065</v>
          </cell>
          <cell r="C1011" t="str">
            <v>Crosby</v>
          </cell>
          <cell r="D1011">
            <v>384</v>
          </cell>
          <cell r="E1011" t="str">
            <v>PK - 05</v>
          </cell>
          <cell r="F1011" t="str">
            <v>Title I School (TA)</v>
          </cell>
          <cell r="G1011" t="str">
            <v>Restructuring Year 2+ - Subgroups</v>
          </cell>
          <cell r="H1011" t="str">
            <v>Improvement Year 2 - Aggregate</v>
          </cell>
        </row>
        <row r="1012">
          <cell r="A1012" t="str">
            <v>0236</v>
          </cell>
          <cell r="B1012" t="str">
            <v>02360035</v>
          </cell>
          <cell r="C1012" t="str">
            <v>Egremont</v>
          </cell>
          <cell r="D1012">
            <v>488</v>
          </cell>
          <cell r="E1012" t="str">
            <v>K  - 05</v>
          </cell>
          <cell r="F1012" t="str">
            <v>Non-Title I School (NT)</v>
          </cell>
          <cell r="G1012" t="str">
            <v xml:space="preserve"> </v>
          </cell>
          <cell r="H1012" t="str">
            <v xml:space="preserve"> </v>
          </cell>
        </row>
        <row r="1013">
          <cell r="A1013" t="str">
            <v>0236</v>
          </cell>
          <cell r="B1013" t="str">
            <v>02360305</v>
          </cell>
          <cell r="C1013" t="str">
            <v>John T Reid Middle</v>
          </cell>
          <cell r="D1013">
            <v>617</v>
          </cell>
          <cell r="E1013" t="str">
            <v>06 - 08</v>
          </cell>
          <cell r="F1013" t="str">
            <v>Title I School (TA)</v>
          </cell>
          <cell r="G1013" t="str">
            <v xml:space="preserve"> </v>
          </cell>
          <cell r="H1013" t="str">
            <v>Restructuring Year 2+ - Subgroups</v>
          </cell>
        </row>
        <row r="1014">
          <cell r="A1014" t="str">
            <v>0236</v>
          </cell>
          <cell r="B1014" t="str">
            <v>02360055</v>
          </cell>
          <cell r="C1014" t="str">
            <v>Morningside Comm Sch</v>
          </cell>
          <cell r="D1014">
            <v>408</v>
          </cell>
          <cell r="E1014" t="str">
            <v>PK - 05</v>
          </cell>
          <cell r="F1014" t="str">
            <v>Title I School (SW)</v>
          </cell>
          <cell r="G1014" t="str">
            <v>Restructuring Year 1 - Aggregate</v>
          </cell>
          <cell r="H1014" t="str">
            <v>Restructuring Year 1 - Subgroups</v>
          </cell>
        </row>
        <row r="1015">
          <cell r="A1015" t="str">
            <v>0236</v>
          </cell>
          <cell r="B1015" t="str">
            <v>02360505</v>
          </cell>
          <cell r="C1015" t="str">
            <v>Pittsfield High</v>
          </cell>
          <cell r="D1015">
            <v>976</v>
          </cell>
          <cell r="E1015" t="str">
            <v>09 - 12</v>
          </cell>
          <cell r="F1015" t="str">
            <v>Non-Title I School (NT)</v>
          </cell>
          <cell r="G1015" t="str">
            <v>Restructuring Year 2+ - Subgroups</v>
          </cell>
          <cell r="H1015" t="str">
            <v>Restructuring Year 1 - Subgroups</v>
          </cell>
        </row>
        <row r="1016">
          <cell r="A1016" t="str">
            <v>0236</v>
          </cell>
          <cell r="B1016" t="str">
            <v>02360045</v>
          </cell>
          <cell r="C1016" t="str">
            <v>Robert T. Capeless Elementary School</v>
          </cell>
          <cell r="D1016">
            <v>262</v>
          </cell>
          <cell r="E1016" t="str">
            <v>PK - 05</v>
          </cell>
          <cell r="F1016" t="str">
            <v>Non-Title I School (NT)</v>
          </cell>
          <cell r="G1016" t="str">
            <v>Improvement Year 1 - Aggregate</v>
          </cell>
          <cell r="H1016" t="str">
            <v>Improvement Year 1 - Aggregate</v>
          </cell>
        </row>
        <row r="1017">
          <cell r="A1017" t="str">
            <v>0236</v>
          </cell>
          <cell r="B1017" t="str">
            <v>02360105</v>
          </cell>
          <cell r="C1017" t="str">
            <v>Silvio O Conte Community</v>
          </cell>
          <cell r="D1017">
            <v>403</v>
          </cell>
          <cell r="E1017" t="str">
            <v>PK - 05</v>
          </cell>
          <cell r="F1017" t="str">
            <v>Title I School (SW)</v>
          </cell>
          <cell r="G1017" t="str">
            <v xml:space="preserve"> </v>
          </cell>
          <cell r="H1017" t="str">
            <v xml:space="preserve"> </v>
          </cell>
        </row>
        <row r="1018">
          <cell r="A1018" t="str">
            <v>0236</v>
          </cell>
          <cell r="B1018" t="str">
            <v>02360090</v>
          </cell>
          <cell r="C1018" t="str">
            <v>Stearns</v>
          </cell>
          <cell r="D1018">
            <v>247</v>
          </cell>
          <cell r="E1018" t="str">
            <v>K  - 05</v>
          </cell>
          <cell r="F1018" t="str">
            <v>Non-Title I School (NT)</v>
          </cell>
          <cell r="G1018" t="str">
            <v xml:space="preserve"> </v>
          </cell>
          <cell r="H1018" t="str">
            <v xml:space="preserve"> </v>
          </cell>
        </row>
        <row r="1019">
          <cell r="A1019" t="str">
            <v>0236</v>
          </cell>
          <cell r="B1019" t="str">
            <v>02360510</v>
          </cell>
          <cell r="C1019" t="str">
            <v>Taconic High</v>
          </cell>
          <cell r="D1019">
            <v>921</v>
          </cell>
          <cell r="E1019" t="str">
            <v>09 - 12</v>
          </cell>
          <cell r="F1019" t="str">
            <v>Non-Title I School (NT)</v>
          </cell>
          <cell r="G1019" t="str">
            <v>Improvement Year 2 - Subgroups</v>
          </cell>
          <cell r="H1019" t="str">
            <v>Improvement Year 2 - Subgroups</v>
          </cell>
        </row>
        <row r="1020">
          <cell r="A1020" t="str">
            <v>0236</v>
          </cell>
          <cell r="B1020" t="str">
            <v>02360310</v>
          </cell>
          <cell r="C1020" t="str">
            <v>Theodore Herberg Middle</v>
          </cell>
          <cell r="D1020">
            <v>635</v>
          </cell>
          <cell r="E1020" t="str">
            <v>06 - 08</v>
          </cell>
          <cell r="F1020" t="str">
            <v>Title I School (TA)</v>
          </cell>
          <cell r="G1020" t="str">
            <v>Restructuring Year 2+ - Subgroups</v>
          </cell>
          <cell r="H1020" t="str">
            <v>Restructuring Year 2+ - Subgroups</v>
          </cell>
        </row>
        <row r="1021">
          <cell r="A1021" t="str">
            <v>0236</v>
          </cell>
          <cell r="B1021" t="str">
            <v>02360100</v>
          </cell>
          <cell r="C1021" t="str">
            <v>Williams</v>
          </cell>
          <cell r="D1021">
            <v>322</v>
          </cell>
          <cell r="E1021" t="str">
            <v>K  - 05</v>
          </cell>
          <cell r="F1021" t="str">
            <v>Non-Title I School (NT)</v>
          </cell>
          <cell r="G1021" t="str">
            <v>Improvement Year 1 - Aggregate</v>
          </cell>
          <cell r="H1021" t="str">
            <v xml:space="preserve"> </v>
          </cell>
        </row>
        <row r="1022">
          <cell r="A1022" t="str">
            <v>0238</v>
          </cell>
          <cell r="B1022" t="str">
            <v>02380010</v>
          </cell>
          <cell r="C1022" t="str">
            <v>Anna Ware Jackson</v>
          </cell>
          <cell r="D1022">
            <v>477</v>
          </cell>
          <cell r="E1022" t="str">
            <v>PK - 03</v>
          </cell>
          <cell r="F1022" t="str">
            <v>Title I School (TA)</v>
          </cell>
          <cell r="G1022" t="str">
            <v xml:space="preserve"> </v>
          </cell>
          <cell r="H1022" t="str">
            <v xml:space="preserve"> </v>
          </cell>
        </row>
        <row r="1023">
          <cell r="A1023" t="str">
            <v>0238</v>
          </cell>
          <cell r="B1023" t="str">
            <v>02380005</v>
          </cell>
          <cell r="C1023" t="str">
            <v>Beatrice H Wood Elem</v>
          </cell>
          <cell r="D1023">
            <v>326</v>
          </cell>
          <cell r="E1023" t="str">
            <v>04 - 06</v>
          </cell>
          <cell r="F1023" t="str">
            <v>Non-Title I School (NT)</v>
          </cell>
          <cell r="G1023" t="str">
            <v>Improvement Year 1 - Subgroups</v>
          </cell>
          <cell r="H1023" t="str">
            <v>Improvement Year 1 - Aggregate</v>
          </cell>
        </row>
        <row r="1024">
          <cell r="A1024" t="str">
            <v>0239</v>
          </cell>
          <cell r="B1024" t="str">
            <v>02390005</v>
          </cell>
          <cell r="C1024" t="str">
            <v>Cold Spring</v>
          </cell>
          <cell r="D1024">
            <v>204</v>
          </cell>
          <cell r="E1024" t="str">
            <v>K  - 05</v>
          </cell>
          <cell r="F1024" t="str">
            <v>Title I School (SW)</v>
          </cell>
          <cell r="G1024" t="str">
            <v>Improvement Year 1 - Aggregate</v>
          </cell>
          <cell r="H1024" t="str">
            <v>Improvement Year 2 - Aggregate</v>
          </cell>
        </row>
        <row r="1025">
          <cell r="A1025" t="str">
            <v>0239</v>
          </cell>
          <cell r="B1025" t="str">
            <v>02390011</v>
          </cell>
          <cell r="C1025" t="str">
            <v>Federal Furnace Sch</v>
          </cell>
          <cell r="D1025">
            <v>434</v>
          </cell>
          <cell r="E1025" t="str">
            <v>K  - 05</v>
          </cell>
          <cell r="F1025" t="str">
            <v>Title I School (TA)</v>
          </cell>
          <cell r="G1025" t="str">
            <v>Improvement Year 2 - Subgroups</v>
          </cell>
          <cell r="H1025" t="str">
            <v xml:space="preserve"> </v>
          </cell>
        </row>
        <row r="1026">
          <cell r="A1026" t="str">
            <v>0239</v>
          </cell>
          <cell r="B1026" t="str">
            <v>02390010</v>
          </cell>
          <cell r="C1026" t="str">
            <v>Hedge</v>
          </cell>
          <cell r="D1026">
            <v>174</v>
          </cell>
          <cell r="E1026" t="str">
            <v>K  - 05</v>
          </cell>
          <cell r="F1026" t="str">
            <v>Title I School (SW)</v>
          </cell>
          <cell r="G1026" t="str">
            <v>Corrective Action - Subgroups</v>
          </cell>
          <cell r="H1026" t="str">
            <v>Improvement Year 1 - Subgroups</v>
          </cell>
        </row>
        <row r="1027">
          <cell r="A1027" t="str">
            <v>0239</v>
          </cell>
          <cell r="B1027" t="str">
            <v>02390012</v>
          </cell>
          <cell r="C1027" t="str">
            <v>Indian Brook</v>
          </cell>
          <cell r="D1027">
            <v>722</v>
          </cell>
          <cell r="E1027" t="str">
            <v>K  - 05</v>
          </cell>
          <cell r="F1027" t="str">
            <v>Non-Title I School (NT)</v>
          </cell>
          <cell r="G1027" t="str">
            <v xml:space="preserve"> </v>
          </cell>
          <cell r="H1027" t="str">
            <v xml:space="preserve"> </v>
          </cell>
        </row>
        <row r="1028">
          <cell r="A1028" t="str">
            <v>0239</v>
          </cell>
          <cell r="B1028" t="str">
            <v>02390015</v>
          </cell>
          <cell r="C1028" t="str">
            <v>Manomet Elementary</v>
          </cell>
          <cell r="D1028">
            <v>331</v>
          </cell>
          <cell r="E1028" t="str">
            <v>K  - 05</v>
          </cell>
          <cell r="F1028" t="str">
            <v>Title I School (TA)</v>
          </cell>
          <cell r="G1028" t="str">
            <v>Corrective Action - Subgroups</v>
          </cell>
          <cell r="H1028" t="str">
            <v>Improvement Year 1 - Aggregate</v>
          </cell>
        </row>
        <row r="1029">
          <cell r="A1029" t="str">
            <v>0239</v>
          </cell>
          <cell r="B1029" t="str">
            <v>02390003</v>
          </cell>
          <cell r="C1029" t="str">
            <v>Mount Pleasant</v>
          </cell>
          <cell r="D1029">
            <v>150</v>
          </cell>
          <cell r="E1029" t="str">
            <v>PK</v>
          </cell>
          <cell r="F1029" t="str">
            <v>Non-Title I School (NT)</v>
          </cell>
          <cell r="G1029"/>
          <cell r="H1029"/>
        </row>
        <row r="1030">
          <cell r="A1030" t="str">
            <v>0239</v>
          </cell>
          <cell r="B1030" t="str">
            <v>02390030</v>
          </cell>
          <cell r="C1030" t="str">
            <v>Nathaniel Morton Elem</v>
          </cell>
          <cell r="D1030">
            <v>607</v>
          </cell>
          <cell r="E1030" t="str">
            <v>K  - 05</v>
          </cell>
          <cell r="F1030" t="str">
            <v>Non-Title I School (NT)</v>
          </cell>
          <cell r="G1030" t="str">
            <v>Improvement Year 2 - Subgroups</v>
          </cell>
          <cell r="H1030" t="str">
            <v>Improvement Year 2 - Subgroups</v>
          </cell>
        </row>
        <row r="1031">
          <cell r="A1031" t="str">
            <v>0239</v>
          </cell>
          <cell r="B1031" t="str">
            <v>02390405</v>
          </cell>
          <cell r="C1031" t="str">
            <v>Plymouth Commun Intermed</v>
          </cell>
          <cell r="D1031">
            <v>1158</v>
          </cell>
          <cell r="E1031" t="str">
            <v>06 - 08</v>
          </cell>
          <cell r="F1031" t="str">
            <v>Non-Title I School (NT)</v>
          </cell>
          <cell r="G1031" t="str">
            <v>Restructuring Year 2+ - Subgroups</v>
          </cell>
          <cell r="H1031" t="str">
            <v>Restructuring Year 2+ - Subgroups</v>
          </cell>
        </row>
        <row r="1032">
          <cell r="A1032" t="str">
            <v>0239</v>
          </cell>
          <cell r="B1032" t="str">
            <v>02390505</v>
          </cell>
          <cell r="C1032" t="str">
            <v>Plymouth North High</v>
          </cell>
          <cell r="D1032">
            <v>1071</v>
          </cell>
          <cell r="E1032" t="str">
            <v>09 - 12</v>
          </cell>
          <cell r="F1032" t="str">
            <v>Non-Title I School (NT)</v>
          </cell>
          <cell r="G1032" t="str">
            <v xml:space="preserve"> </v>
          </cell>
          <cell r="H1032" t="str">
            <v xml:space="preserve"> </v>
          </cell>
        </row>
        <row r="1033">
          <cell r="A1033" t="str">
            <v>0239</v>
          </cell>
          <cell r="B1033" t="str">
            <v>02390515</v>
          </cell>
          <cell r="C1033" t="str">
            <v>Plymouth South High</v>
          </cell>
          <cell r="D1033">
            <v>1409</v>
          </cell>
          <cell r="E1033" t="str">
            <v>09 - 12</v>
          </cell>
          <cell r="F1033" t="str">
            <v>Non-Title I School (NT)</v>
          </cell>
          <cell r="G1033" t="str">
            <v>Improvement Year 1 - Subgroups</v>
          </cell>
          <cell r="H1033" t="str">
            <v xml:space="preserve"> </v>
          </cell>
        </row>
        <row r="1034">
          <cell r="A1034" t="str">
            <v>0239</v>
          </cell>
          <cell r="B1034" t="str">
            <v>02390305</v>
          </cell>
          <cell r="C1034" t="str">
            <v>Plymouth South Middle</v>
          </cell>
          <cell r="D1034">
            <v>712</v>
          </cell>
          <cell r="E1034" t="str">
            <v>05 - 08</v>
          </cell>
          <cell r="F1034" t="str">
            <v>Non-Title I School (NT)</v>
          </cell>
          <cell r="G1034" t="str">
            <v>Improvement Year 1 - Subgroups</v>
          </cell>
          <cell r="H1034" t="str">
            <v>Improvement Year 2 - Subgroups</v>
          </cell>
        </row>
        <row r="1035">
          <cell r="A1035" t="str">
            <v>0239</v>
          </cell>
          <cell r="B1035" t="str">
            <v>02390046</v>
          </cell>
          <cell r="C1035" t="str">
            <v>South Elementary</v>
          </cell>
          <cell r="D1035">
            <v>729</v>
          </cell>
          <cell r="E1035" t="str">
            <v>PK - 04</v>
          </cell>
          <cell r="F1035" t="str">
            <v>Non-Title I School (NT)</v>
          </cell>
          <cell r="G1035" t="str">
            <v>Improvement Year 2 - Aggregate</v>
          </cell>
          <cell r="H1035" t="str">
            <v>Improvement Year 2 - Aggregate</v>
          </cell>
        </row>
        <row r="1036">
          <cell r="A1036" t="str">
            <v>0239</v>
          </cell>
          <cell r="B1036" t="str">
            <v>02390047</v>
          </cell>
          <cell r="C1036" t="str">
            <v>West Elementary</v>
          </cell>
          <cell r="D1036">
            <v>425</v>
          </cell>
          <cell r="E1036" t="str">
            <v>K  - 05</v>
          </cell>
          <cell r="F1036" t="str">
            <v>Non-Title I School (NT)</v>
          </cell>
          <cell r="G1036" t="str">
            <v xml:space="preserve"> </v>
          </cell>
          <cell r="H1036" t="str">
            <v xml:space="preserve"> </v>
          </cell>
        </row>
        <row r="1037">
          <cell r="A1037" t="str">
            <v>0240</v>
          </cell>
          <cell r="B1037" t="str">
            <v>02400010</v>
          </cell>
          <cell r="C1037" t="str">
            <v>Dennett Elementary</v>
          </cell>
          <cell r="D1037">
            <v>231</v>
          </cell>
          <cell r="E1037" t="str">
            <v>K  - 06</v>
          </cell>
          <cell r="F1037" t="str">
            <v>Title I School (TA)</v>
          </cell>
          <cell r="G1037" t="str">
            <v xml:space="preserve"> </v>
          </cell>
          <cell r="H1037" t="str">
            <v xml:space="preserve"> </v>
          </cell>
        </row>
        <row r="1038">
          <cell r="A1038" t="str">
            <v>0242</v>
          </cell>
          <cell r="B1038" t="str">
            <v>02420020</v>
          </cell>
          <cell r="C1038" t="str">
            <v>Provincetown Schools</v>
          </cell>
          <cell r="D1038">
            <v>125</v>
          </cell>
          <cell r="E1038" t="str">
            <v>PK - 12</v>
          </cell>
          <cell r="F1038" t="str">
            <v>Title I School (TA)</v>
          </cell>
          <cell r="G1038" t="str">
            <v>Improvement Year 1 - Aggregate</v>
          </cell>
          <cell r="H1038" t="str">
            <v>Improvement Year 2 - Aggregate</v>
          </cell>
        </row>
        <row r="1039">
          <cell r="A1039" t="str">
            <v>0243</v>
          </cell>
          <cell r="B1039" t="str">
            <v>02430040</v>
          </cell>
          <cell r="C1039" t="str">
            <v>Atherton Hough</v>
          </cell>
          <cell r="D1039">
            <v>273</v>
          </cell>
          <cell r="E1039" t="str">
            <v>K  - 05</v>
          </cell>
          <cell r="F1039" t="str">
            <v>Non-Title I School (NT)</v>
          </cell>
          <cell r="G1039" t="str">
            <v xml:space="preserve"> </v>
          </cell>
          <cell r="H1039" t="str">
            <v xml:space="preserve"> </v>
          </cell>
        </row>
        <row r="1040">
          <cell r="A1040" t="str">
            <v>0243</v>
          </cell>
          <cell r="B1040" t="str">
            <v>02430305</v>
          </cell>
          <cell r="C1040" t="str">
            <v>Atlantic Middle</v>
          </cell>
          <cell r="D1040">
            <v>467</v>
          </cell>
          <cell r="E1040" t="str">
            <v>06 - 08</v>
          </cell>
          <cell r="F1040" t="str">
            <v>Non-Title I School (NT)</v>
          </cell>
          <cell r="G1040" t="str">
            <v>Improvement Year 2 - Subgroups</v>
          </cell>
          <cell r="H1040" t="str">
            <v>Restructuring Year 2+ - Subgroups</v>
          </cell>
        </row>
        <row r="1041">
          <cell r="A1041" t="str">
            <v>0243</v>
          </cell>
          <cell r="B1041" t="str">
            <v>02430020</v>
          </cell>
          <cell r="C1041" t="str">
            <v>Beechwood Knoll Elem</v>
          </cell>
          <cell r="D1041">
            <v>364</v>
          </cell>
          <cell r="E1041" t="str">
            <v>K  - 05</v>
          </cell>
          <cell r="F1041" t="str">
            <v>Non-Title I School (NT)</v>
          </cell>
          <cell r="G1041" t="str">
            <v xml:space="preserve"> </v>
          </cell>
          <cell r="H1041" t="str">
            <v xml:space="preserve"> </v>
          </cell>
        </row>
        <row r="1042">
          <cell r="A1042" t="str">
            <v>0243</v>
          </cell>
          <cell r="B1042" t="str">
            <v>02430310</v>
          </cell>
          <cell r="C1042" t="str">
            <v>Broad Meadows Middle</v>
          </cell>
          <cell r="D1042">
            <v>300</v>
          </cell>
          <cell r="E1042" t="str">
            <v>06 - 08</v>
          </cell>
          <cell r="F1042" t="str">
            <v>Non-Title I School (NT)</v>
          </cell>
          <cell r="G1042" t="str">
            <v>Improvement Year 1 - Subgroups</v>
          </cell>
          <cell r="H1042" t="str">
            <v>Improvement Year 2 - Aggregate</v>
          </cell>
        </row>
        <row r="1043">
          <cell r="A1043" t="str">
            <v>0243</v>
          </cell>
          <cell r="B1043" t="str">
            <v>02430315</v>
          </cell>
          <cell r="C1043" t="str">
            <v>Central Middle</v>
          </cell>
          <cell r="D1043">
            <v>559</v>
          </cell>
          <cell r="E1043" t="str">
            <v>06 - 08</v>
          </cell>
          <cell r="F1043" t="str">
            <v>Non-Title I School (NT)</v>
          </cell>
          <cell r="G1043" t="str">
            <v>Improvement Year 2 - Subgroups</v>
          </cell>
          <cell r="H1043" t="str">
            <v>Improvement Year 2 - Subgroups</v>
          </cell>
        </row>
        <row r="1044">
          <cell r="A1044" t="str">
            <v>0243</v>
          </cell>
          <cell r="B1044" t="str">
            <v>02430025</v>
          </cell>
          <cell r="C1044" t="str">
            <v>Charles A Bernazzani Elem</v>
          </cell>
          <cell r="D1044">
            <v>347</v>
          </cell>
          <cell r="E1044" t="str">
            <v>K  - 05</v>
          </cell>
          <cell r="F1044" t="str">
            <v>Non-Title I School (NT)</v>
          </cell>
          <cell r="G1044" t="str">
            <v>Corrective Action - Subgroups</v>
          </cell>
          <cell r="H1044" t="str">
            <v xml:space="preserve"> </v>
          </cell>
        </row>
        <row r="1045">
          <cell r="A1045" t="str">
            <v>0243</v>
          </cell>
          <cell r="B1045" t="str">
            <v>02430055</v>
          </cell>
          <cell r="C1045" t="str">
            <v>Clifford H Marshall Elem</v>
          </cell>
          <cell r="D1045">
            <v>530</v>
          </cell>
          <cell r="E1045" t="str">
            <v>K  - 04</v>
          </cell>
          <cell r="F1045" t="str">
            <v>Title I School (SW)</v>
          </cell>
          <cell r="G1045" t="str">
            <v>Restructuring Year 2+ - Aggregate</v>
          </cell>
          <cell r="H1045" t="str">
            <v>Improvement Year 2 - Aggregate</v>
          </cell>
        </row>
        <row r="1046">
          <cell r="A1046" t="str">
            <v>0243</v>
          </cell>
          <cell r="B1046" t="str">
            <v>02430075</v>
          </cell>
          <cell r="C1046" t="str">
            <v>Francis W Parker</v>
          </cell>
          <cell r="D1046">
            <v>297</v>
          </cell>
          <cell r="E1046" t="str">
            <v>K  - 05</v>
          </cell>
          <cell r="F1046" t="str">
            <v>Title I School (SW)</v>
          </cell>
          <cell r="G1046" t="str">
            <v>Restructuring Year 1 - Aggregate</v>
          </cell>
          <cell r="H1046" t="str">
            <v>Improvement Year 2 - Aggregate</v>
          </cell>
        </row>
        <row r="1047">
          <cell r="A1047" t="str">
            <v>0243</v>
          </cell>
          <cell r="B1047" t="str">
            <v>02430035</v>
          </cell>
          <cell r="C1047" t="str">
            <v>Lincoln-Hancock Comm Sch</v>
          </cell>
          <cell r="D1047">
            <v>629</v>
          </cell>
          <cell r="E1047" t="str">
            <v>PK - 04</v>
          </cell>
          <cell r="F1047" t="str">
            <v>Title I School (SW)</v>
          </cell>
          <cell r="G1047" t="str">
            <v>Restructuring Year 2+ - Aggregate</v>
          </cell>
          <cell r="H1047" t="str">
            <v>Restructuring Year 2+ - Aggregate</v>
          </cell>
        </row>
        <row r="1048">
          <cell r="A1048" t="str">
            <v>0243</v>
          </cell>
          <cell r="B1048" t="str">
            <v>02430060</v>
          </cell>
          <cell r="C1048" t="str">
            <v>Merrymount</v>
          </cell>
          <cell r="D1048">
            <v>358</v>
          </cell>
          <cell r="E1048" t="str">
            <v>K  - 05</v>
          </cell>
          <cell r="F1048" t="str">
            <v>Non-Title I School (NT)</v>
          </cell>
          <cell r="G1048" t="str">
            <v xml:space="preserve"> </v>
          </cell>
          <cell r="H1048" t="str">
            <v xml:space="preserve"> </v>
          </cell>
        </row>
        <row r="1049">
          <cell r="A1049" t="str">
            <v>0243</v>
          </cell>
          <cell r="B1049" t="str">
            <v>02430065</v>
          </cell>
          <cell r="C1049" t="str">
            <v>Montclair</v>
          </cell>
          <cell r="D1049">
            <v>395</v>
          </cell>
          <cell r="E1049" t="str">
            <v>K  - 05</v>
          </cell>
          <cell r="F1049" t="str">
            <v>Non-Title I School (NT)</v>
          </cell>
          <cell r="G1049" t="str">
            <v>Restructuring Year 2+ - Subgroups</v>
          </cell>
          <cell r="H1049" t="str">
            <v>Improvement Year 2 - Aggregate</v>
          </cell>
        </row>
        <row r="1050">
          <cell r="A1050" t="str">
            <v>0243</v>
          </cell>
          <cell r="B1050" t="str">
            <v>02430510</v>
          </cell>
          <cell r="C1050" t="str">
            <v>North Quincy High</v>
          </cell>
          <cell r="D1050">
            <v>1362</v>
          </cell>
          <cell r="E1050" t="str">
            <v>09 - 12</v>
          </cell>
          <cell r="F1050" t="str">
            <v>Non-Title I School (NT)</v>
          </cell>
          <cell r="G1050" t="str">
            <v xml:space="preserve"> </v>
          </cell>
          <cell r="H1050" t="str">
            <v xml:space="preserve"> </v>
          </cell>
        </row>
        <row r="1051">
          <cell r="A1051" t="str">
            <v>0243</v>
          </cell>
          <cell r="B1051" t="str">
            <v>02430325</v>
          </cell>
          <cell r="C1051" t="str">
            <v>Point Webster Middle</v>
          </cell>
          <cell r="D1051">
            <v>385</v>
          </cell>
          <cell r="E1051" t="str">
            <v>05 - 08</v>
          </cell>
          <cell r="F1051" t="str">
            <v>Non-Title I School (NT)</v>
          </cell>
          <cell r="G1051" t="str">
            <v>Restructuring Year 1 - Aggregate</v>
          </cell>
          <cell r="H1051" t="str">
            <v>Restructuring Year 2+ - Aggregate</v>
          </cell>
        </row>
        <row r="1052">
          <cell r="A1052" t="str">
            <v>0243</v>
          </cell>
          <cell r="B1052" t="str">
            <v>02430505</v>
          </cell>
          <cell r="C1052" t="str">
            <v>Quincy High</v>
          </cell>
          <cell r="D1052">
            <v>1441</v>
          </cell>
          <cell r="E1052" t="str">
            <v>09 - 12</v>
          </cell>
          <cell r="F1052" t="str">
            <v>Non-Title I School (NT)</v>
          </cell>
          <cell r="G1052" t="str">
            <v>Restructuring Year 1 - Subgroups</v>
          </cell>
          <cell r="H1052" t="str">
            <v>Restructuring Year 2+ - Subgroups</v>
          </cell>
        </row>
        <row r="1053">
          <cell r="A1053" t="str">
            <v>0243</v>
          </cell>
          <cell r="B1053" t="str">
            <v>02430320</v>
          </cell>
          <cell r="C1053" t="str">
            <v>Reay E Sterling Middle</v>
          </cell>
          <cell r="D1053">
            <v>346</v>
          </cell>
          <cell r="E1053" t="str">
            <v>05 - 08</v>
          </cell>
          <cell r="F1053" t="str">
            <v>Non-Title I School (NT)</v>
          </cell>
          <cell r="G1053" t="str">
            <v>Corrective Action - Subgroups</v>
          </cell>
          <cell r="H1053" t="str">
            <v>Restructuring Year 2+ - Aggregate</v>
          </cell>
        </row>
        <row r="1054">
          <cell r="A1054" t="str">
            <v>0243</v>
          </cell>
          <cell r="B1054" t="str">
            <v>02430090</v>
          </cell>
          <cell r="C1054" t="str">
            <v>Snug Harbor Comm School</v>
          </cell>
          <cell r="D1054">
            <v>421</v>
          </cell>
          <cell r="E1054" t="str">
            <v>PK - 05</v>
          </cell>
          <cell r="F1054" t="str">
            <v>Title I School (SW)</v>
          </cell>
          <cell r="G1054" t="str">
            <v xml:space="preserve"> </v>
          </cell>
          <cell r="H1054" t="str">
            <v>Improvement Year 1 - Aggregate</v>
          </cell>
        </row>
        <row r="1055">
          <cell r="A1055" t="str">
            <v>0243</v>
          </cell>
          <cell r="B1055" t="str">
            <v>02430095</v>
          </cell>
          <cell r="C1055" t="str">
            <v>Squantum</v>
          </cell>
          <cell r="D1055">
            <v>350</v>
          </cell>
          <cell r="E1055" t="str">
            <v>K  - 05</v>
          </cell>
          <cell r="F1055" t="str">
            <v>Non-Title I School (NT)</v>
          </cell>
          <cell r="G1055" t="str">
            <v xml:space="preserve"> </v>
          </cell>
          <cell r="H1055" t="str">
            <v xml:space="preserve"> </v>
          </cell>
        </row>
        <row r="1056">
          <cell r="A1056" t="str">
            <v>0243</v>
          </cell>
          <cell r="B1056" t="str">
            <v>02430110</v>
          </cell>
          <cell r="C1056" t="str">
            <v>Wollaston School</v>
          </cell>
          <cell r="D1056">
            <v>301</v>
          </cell>
          <cell r="E1056" t="str">
            <v>K  - 05</v>
          </cell>
          <cell r="F1056" t="str">
            <v>Non-Title I School (NT)</v>
          </cell>
          <cell r="G1056" t="str">
            <v>Restructuring Year 1 - Subgroups</v>
          </cell>
          <cell r="H1056" t="str">
            <v>Improvement Year 1 - Aggregate</v>
          </cell>
        </row>
        <row r="1057">
          <cell r="A1057" t="str">
            <v>0244</v>
          </cell>
          <cell r="B1057" t="str">
            <v>02440020</v>
          </cell>
          <cell r="C1057" t="str">
            <v>Elizabeth G Lyons Elem</v>
          </cell>
          <cell r="D1057">
            <v>357</v>
          </cell>
          <cell r="E1057" t="str">
            <v>K  - 06</v>
          </cell>
          <cell r="F1057" t="str">
            <v>Title I School (TA)</v>
          </cell>
          <cell r="G1057" t="str">
            <v>Restructuring Year 2+ - Aggregate</v>
          </cell>
          <cell r="H1057" t="str">
            <v>Corrective Action - Subgroups</v>
          </cell>
        </row>
        <row r="1058">
          <cell r="A1058" t="str">
            <v>0244</v>
          </cell>
          <cell r="B1058" t="str">
            <v>02440018</v>
          </cell>
          <cell r="C1058" t="str">
            <v>J F Kennedy Elem</v>
          </cell>
          <cell r="D1058">
            <v>463</v>
          </cell>
          <cell r="E1058" t="str">
            <v>PK - 06</v>
          </cell>
          <cell r="F1058" t="str">
            <v>Title I School (TA)</v>
          </cell>
          <cell r="G1058" t="str">
            <v>Restructuring Year 2+ - Aggregate</v>
          </cell>
          <cell r="H1058" t="str">
            <v>Restructuring Year 2+ - Aggregate</v>
          </cell>
        </row>
        <row r="1059">
          <cell r="A1059" t="str">
            <v>0244</v>
          </cell>
          <cell r="B1059" t="str">
            <v>02440015</v>
          </cell>
          <cell r="C1059" t="str">
            <v>Margaret L Donovan</v>
          </cell>
          <cell r="D1059">
            <v>467</v>
          </cell>
          <cell r="E1059" t="str">
            <v>K  - 06</v>
          </cell>
          <cell r="F1059" t="str">
            <v>Title I School (TA)</v>
          </cell>
          <cell r="G1059" t="str">
            <v>Restructuring Year 2+ - Aggregate</v>
          </cell>
          <cell r="H1059" t="str">
            <v>Restructuring Year 2+ - Aggregate</v>
          </cell>
        </row>
        <row r="1060">
          <cell r="A1060" t="str">
            <v>0244</v>
          </cell>
          <cell r="B1060" t="str">
            <v>02440040</v>
          </cell>
          <cell r="C1060" t="str">
            <v>Martin E Young Elem</v>
          </cell>
          <cell r="D1060">
            <v>375</v>
          </cell>
          <cell r="E1060" t="str">
            <v>K  - 06</v>
          </cell>
          <cell r="F1060" t="str">
            <v>Title I School (TA)</v>
          </cell>
          <cell r="G1060" t="str">
            <v>Restructuring Year 1 - Aggregate</v>
          </cell>
          <cell r="H1060" t="str">
            <v>Restructuring Year 2+ - Aggregate</v>
          </cell>
        </row>
        <row r="1061">
          <cell r="A1061" t="str">
            <v>0244</v>
          </cell>
          <cell r="B1061" t="str">
            <v>02440410</v>
          </cell>
          <cell r="C1061" t="str">
            <v>Randolph Community Middle</v>
          </cell>
          <cell r="D1061">
            <v>470</v>
          </cell>
          <cell r="E1061" t="str">
            <v>07 - 08</v>
          </cell>
          <cell r="F1061" t="str">
            <v>Non-Title I School (NT)</v>
          </cell>
          <cell r="G1061" t="str">
            <v>Restructuring Year 2+ - Subgroups</v>
          </cell>
          <cell r="H1061" t="str">
            <v>Restructuring Year 2+ - Subgroups</v>
          </cell>
        </row>
        <row r="1062">
          <cell r="A1062" t="str">
            <v>0244</v>
          </cell>
          <cell r="B1062" t="str">
            <v>02440505</v>
          </cell>
          <cell r="C1062" t="str">
            <v>Randolph High</v>
          </cell>
          <cell r="D1062">
            <v>744</v>
          </cell>
          <cell r="E1062" t="str">
            <v>09 - 12</v>
          </cell>
          <cell r="F1062" t="str">
            <v>Non-Title I School (NT)</v>
          </cell>
          <cell r="G1062" t="str">
            <v xml:space="preserve"> </v>
          </cell>
          <cell r="H1062" t="str">
            <v xml:space="preserve"> </v>
          </cell>
        </row>
        <row r="1063">
          <cell r="A1063" t="str">
            <v>0246</v>
          </cell>
          <cell r="B1063" t="str">
            <v>02460002</v>
          </cell>
          <cell r="C1063" t="str">
            <v>Alice M Barrows</v>
          </cell>
          <cell r="D1063">
            <v>399</v>
          </cell>
          <cell r="E1063" t="str">
            <v>K  - 05</v>
          </cell>
          <cell r="F1063" t="str">
            <v>Non-Title I School (NT)</v>
          </cell>
          <cell r="G1063" t="str">
            <v xml:space="preserve"> </v>
          </cell>
          <cell r="H1063" t="str">
            <v xml:space="preserve"> </v>
          </cell>
        </row>
        <row r="1064">
          <cell r="A1064" t="str">
            <v>0246</v>
          </cell>
          <cell r="B1064" t="str">
            <v>02460305</v>
          </cell>
          <cell r="C1064" t="str">
            <v>Arthur W Coolidge Middle</v>
          </cell>
          <cell r="D1064">
            <v>490</v>
          </cell>
          <cell r="E1064" t="str">
            <v>06 - 08</v>
          </cell>
          <cell r="F1064" t="str">
            <v>Non-Title I School (NT)</v>
          </cell>
          <cell r="G1064" t="str">
            <v xml:space="preserve"> </v>
          </cell>
          <cell r="H1064" t="str">
            <v xml:space="preserve"> </v>
          </cell>
        </row>
        <row r="1065">
          <cell r="A1065" t="str">
            <v>0246</v>
          </cell>
          <cell r="B1065" t="str">
            <v>02460005</v>
          </cell>
          <cell r="C1065" t="str">
            <v>Birch Meadow</v>
          </cell>
          <cell r="D1065">
            <v>419</v>
          </cell>
          <cell r="E1065" t="str">
            <v>K  - 05</v>
          </cell>
          <cell r="F1065" t="str">
            <v>Non-Title I School (NT)</v>
          </cell>
          <cell r="G1065" t="str">
            <v xml:space="preserve"> </v>
          </cell>
          <cell r="H1065" t="str">
            <v>Improvement Year 1 - Subgroups</v>
          </cell>
        </row>
        <row r="1066">
          <cell r="A1066" t="str">
            <v>0246</v>
          </cell>
          <cell r="B1066" t="str">
            <v>02460017</v>
          </cell>
          <cell r="C1066" t="str">
            <v>J Warren Killam</v>
          </cell>
          <cell r="D1066">
            <v>447</v>
          </cell>
          <cell r="E1066" t="str">
            <v>K  - 05</v>
          </cell>
          <cell r="F1066" t="str">
            <v>Title I School (TA)</v>
          </cell>
          <cell r="G1066" t="str">
            <v>Improvement Year 2 - Subgroups</v>
          </cell>
          <cell r="H1066" t="str">
            <v>Corrective Action - Subgroups</v>
          </cell>
        </row>
        <row r="1067">
          <cell r="A1067" t="str">
            <v>0246</v>
          </cell>
          <cell r="B1067" t="str">
            <v>02460010</v>
          </cell>
          <cell r="C1067" t="str">
            <v>Joshua Eaton</v>
          </cell>
          <cell r="D1067">
            <v>425</v>
          </cell>
          <cell r="E1067" t="str">
            <v>K  - 05</v>
          </cell>
          <cell r="F1067" t="str">
            <v>Non-Title I School (NT)</v>
          </cell>
          <cell r="G1067" t="str">
            <v xml:space="preserve"> </v>
          </cell>
          <cell r="H1067" t="str">
            <v xml:space="preserve"> </v>
          </cell>
        </row>
        <row r="1068">
          <cell r="A1068" t="str">
            <v>0246</v>
          </cell>
          <cell r="B1068" t="str">
            <v>02460505</v>
          </cell>
          <cell r="C1068" t="str">
            <v>Reading Memorial High</v>
          </cell>
          <cell r="D1068">
            <v>1336</v>
          </cell>
          <cell r="E1068" t="str">
            <v>09 - 12</v>
          </cell>
          <cell r="F1068" t="str">
            <v>Non-Title I School (NT)</v>
          </cell>
          <cell r="G1068" t="str">
            <v xml:space="preserve"> </v>
          </cell>
          <cell r="H1068" t="str">
            <v xml:space="preserve"> </v>
          </cell>
        </row>
        <row r="1069">
          <cell r="A1069" t="str">
            <v>0246</v>
          </cell>
          <cell r="B1069" t="str">
            <v>02460310</v>
          </cell>
          <cell r="C1069" t="str">
            <v>Walter S Parker Middle</v>
          </cell>
          <cell r="D1069">
            <v>593</v>
          </cell>
          <cell r="E1069" t="str">
            <v>06 - 08</v>
          </cell>
          <cell r="F1069" t="str">
            <v>Non-Title I School (NT)</v>
          </cell>
          <cell r="G1069" t="str">
            <v>Improvement Year 1 - Subgroups</v>
          </cell>
          <cell r="H1069" t="str">
            <v>Restructuring Year 2+ - Subgroups</v>
          </cell>
        </row>
        <row r="1070">
          <cell r="A1070" t="str">
            <v>0246</v>
          </cell>
          <cell r="B1070" t="str">
            <v>02460020</v>
          </cell>
          <cell r="C1070" t="str">
            <v>Wood End Elementary School</v>
          </cell>
          <cell r="D1070">
            <v>350</v>
          </cell>
          <cell r="E1070" t="str">
            <v>K  - 05</v>
          </cell>
          <cell r="F1070" t="str">
            <v>Non-Title I School (NT)</v>
          </cell>
          <cell r="G1070" t="str">
            <v>Improvement Year 1 - Subgroups</v>
          </cell>
          <cell r="H1070" t="str">
            <v xml:space="preserve"> </v>
          </cell>
        </row>
        <row r="1071">
          <cell r="A1071" t="str">
            <v>0248</v>
          </cell>
          <cell r="B1071" t="str">
            <v>02480003</v>
          </cell>
          <cell r="C1071" t="str">
            <v>A. C. Whelan Elementary School</v>
          </cell>
          <cell r="D1071">
            <v>757</v>
          </cell>
          <cell r="E1071" t="str">
            <v>K  - 05</v>
          </cell>
          <cell r="F1071" t="str">
            <v>Title I School (SW)</v>
          </cell>
          <cell r="G1071" t="str">
            <v>Improvement Year 2 - Subgroups</v>
          </cell>
          <cell r="H1071" t="str">
            <v>Improvement Year 1 - Subgroups</v>
          </cell>
        </row>
        <row r="1072">
          <cell r="A1072" t="str">
            <v>0248</v>
          </cell>
          <cell r="B1072" t="str">
            <v>02480025</v>
          </cell>
          <cell r="C1072" t="str">
            <v>Abraham Lincoln</v>
          </cell>
          <cell r="D1072">
            <v>578</v>
          </cell>
          <cell r="E1072" t="str">
            <v>PK - 05</v>
          </cell>
          <cell r="F1072" t="str">
            <v>Title I School (SW)</v>
          </cell>
          <cell r="G1072" t="str">
            <v>Corrective Action - Subgroups</v>
          </cell>
          <cell r="H1072" t="str">
            <v xml:space="preserve"> </v>
          </cell>
        </row>
        <row r="1073">
          <cell r="A1073" t="str">
            <v>0248</v>
          </cell>
          <cell r="B1073" t="str">
            <v>02480013</v>
          </cell>
          <cell r="C1073" t="str">
            <v>Beachmont Veterans Memorial School</v>
          </cell>
          <cell r="D1073">
            <v>307</v>
          </cell>
          <cell r="E1073" t="str">
            <v>PK - 05</v>
          </cell>
          <cell r="F1073" t="str">
            <v>Title I School (SW)</v>
          </cell>
          <cell r="G1073" t="str">
            <v xml:space="preserve"> </v>
          </cell>
          <cell r="H1073" t="str">
            <v xml:space="preserve"> </v>
          </cell>
        </row>
        <row r="1074">
          <cell r="A1074" t="str">
            <v>0248</v>
          </cell>
          <cell r="B1074" t="str">
            <v>02480056</v>
          </cell>
          <cell r="C1074" t="str">
            <v>Garfield Elementary School</v>
          </cell>
          <cell r="D1074">
            <v>751</v>
          </cell>
          <cell r="E1074" t="str">
            <v>PK - 05</v>
          </cell>
          <cell r="F1074" t="str">
            <v>Title I School (SW)</v>
          </cell>
          <cell r="G1074" t="str">
            <v>Improvement Year 1 - Aggregate</v>
          </cell>
          <cell r="H1074" t="str">
            <v>Improvement Year 2 - Aggregate</v>
          </cell>
        </row>
        <row r="1075">
          <cell r="A1075" t="str">
            <v>0248</v>
          </cell>
          <cell r="B1075" t="str">
            <v>02480057</v>
          </cell>
          <cell r="C1075" t="str">
            <v>Garfield Middle School</v>
          </cell>
          <cell r="D1075">
            <v>438</v>
          </cell>
          <cell r="E1075" t="str">
            <v>06 - 08</v>
          </cell>
          <cell r="F1075" t="str">
            <v>Title I School (SW)</v>
          </cell>
          <cell r="G1075" t="str">
            <v>Improvement Year 1 - Subgroups</v>
          </cell>
          <cell r="H1075" t="str">
            <v>Restructuring Year 2+ - Aggregate</v>
          </cell>
        </row>
        <row r="1076">
          <cell r="A1076" t="str">
            <v>0248</v>
          </cell>
          <cell r="B1076" t="str">
            <v>02480050</v>
          </cell>
          <cell r="C1076" t="str">
            <v>Paul Revere</v>
          </cell>
          <cell r="D1076">
            <v>389</v>
          </cell>
          <cell r="E1076" t="str">
            <v>K  - 05</v>
          </cell>
          <cell r="F1076" t="str">
            <v>Title I School (SW)</v>
          </cell>
          <cell r="G1076" t="str">
            <v>Corrective Action - Subgroups</v>
          </cell>
          <cell r="H1076" t="str">
            <v xml:space="preserve"> </v>
          </cell>
        </row>
        <row r="1077">
          <cell r="A1077" t="str">
            <v>0248</v>
          </cell>
          <cell r="B1077" t="str">
            <v>02480505</v>
          </cell>
          <cell r="C1077" t="str">
            <v>Revere High</v>
          </cell>
          <cell r="D1077">
            <v>1474</v>
          </cell>
          <cell r="E1077" t="str">
            <v>09 - 12</v>
          </cell>
          <cell r="F1077" t="str">
            <v>Title I School (SW)</v>
          </cell>
          <cell r="G1077" t="str">
            <v xml:space="preserve"> </v>
          </cell>
          <cell r="H1077" t="str">
            <v xml:space="preserve"> </v>
          </cell>
        </row>
        <row r="1078">
          <cell r="A1078" t="str">
            <v>0248</v>
          </cell>
          <cell r="B1078" t="str">
            <v>02480014</v>
          </cell>
          <cell r="C1078" t="str">
            <v>Rumney Marsh Academy</v>
          </cell>
          <cell r="D1078">
            <v>496</v>
          </cell>
          <cell r="E1078" t="str">
            <v>06 - 08</v>
          </cell>
          <cell r="F1078" t="str">
            <v>Title I School (SW)</v>
          </cell>
          <cell r="G1078" t="str">
            <v xml:space="preserve"> </v>
          </cell>
          <cell r="H1078" t="str">
            <v>Restructuring Year 2+ - Subgroups</v>
          </cell>
        </row>
        <row r="1079">
          <cell r="A1079" t="str">
            <v>0248</v>
          </cell>
          <cell r="B1079" t="str">
            <v>02480520</v>
          </cell>
          <cell r="C1079" t="str">
            <v>Seacoast School</v>
          </cell>
          <cell r="D1079">
            <v>125</v>
          </cell>
          <cell r="E1079" t="str">
            <v>09 - 12</v>
          </cell>
          <cell r="F1079" t="str">
            <v>Title I School (SW)</v>
          </cell>
          <cell r="G1079"/>
          <cell r="H1079"/>
        </row>
        <row r="1080">
          <cell r="A1080" t="str">
            <v>0248</v>
          </cell>
          <cell r="B1080" t="str">
            <v>02480305</v>
          </cell>
          <cell r="C1080" t="str">
            <v>Susan B. Anthony Middle School</v>
          </cell>
          <cell r="D1080">
            <v>444</v>
          </cell>
          <cell r="E1080" t="str">
            <v>06 - 08</v>
          </cell>
          <cell r="F1080" t="str">
            <v>Title I School (SW)</v>
          </cell>
          <cell r="G1080" t="str">
            <v>Improvement Year 2 - Aggregate</v>
          </cell>
          <cell r="H1080" t="str">
            <v>Restructuring Year 1 - Aggregate</v>
          </cell>
        </row>
        <row r="1081">
          <cell r="A1081" t="str">
            <v>0248</v>
          </cell>
          <cell r="B1081" t="str">
            <v>02480035</v>
          </cell>
          <cell r="C1081" t="str">
            <v>William McKinley</v>
          </cell>
          <cell r="D1081">
            <v>470</v>
          </cell>
          <cell r="E1081" t="str">
            <v>K  - 05</v>
          </cell>
          <cell r="F1081" t="str">
            <v>Title I School (SW)</v>
          </cell>
          <cell r="G1081" t="str">
            <v>Restructuring Year 1 - Aggregate</v>
          </cell>
          <cell r="H1081" t="str">
            <v>Corrective Action - Subgroups</v>
          </cell>
        </row>
        <row r="1082">
          <cell r="A1082" t="str">
            <v>0249</v>
          </cell>
          <cell r="B1082" t="str">
            <v>02490005</v>
          </cell>
          <cell r="C1082" t="str">
            <v>Richmond Consolidated</v>
          </cell>
          <cell r="D1082">
            <v>166</v>
          </cell>
          <cell r="E1082" t="str">
            <v>PK - 08</v>
          </cell>
          <cell r="F1082" t="str">
            <v>Non-Title I School (NT)</v>
          </cell>
          <cell r="G1082" t="str">
            <v xml:space="preserve"> </v>
          </cell>
          <cell r="H1082" t="str">
            <v>Improvement Year 1 - Aggregate</v>
          </cell>
        </row>
        <row r="1083">
          <cell r="A1083" t="str">
            <v>0250</v>
          </cell>
          <cell r="B1083" t="str">
            <v>02500005</v>
          </cell>
          <cell r="C1083" t="str">
            <v>Rochester Memorial</v>
          </cell>
          <cell r="D1083">
            <v>543</v>
          </cell>
          <cell r="E1083" t="str">
            <v>PK - 06</v>
          </cell>
          <cell r="F1083" t="str">
            <v>Title I School (TA)</v>
          </cell>
          <cell r="G1083" t="str">
            <v>Corrective Action - Subgroups</v>
          </cell>
          <cell r="H1083" t="str">
            <v>Improvement Year 2 - Subgroups</v>
          </cell>
        </row>
        <row r="1084">
          <cell r="A1084" t="str">
            <v>0251</v>
          </cell>
          <cell r="B1084" t="str">
            <v>02510060</v>
          </cell>
          <cell r="C1084" t="str">
            <v>Jefferson Elementary School</v>
          </cell>
          <cell r="D1084">
            <v>362</v>
          </cell>
          <cell r="E1084" t="str">
            <v>PK - 05</v>
          </cell>
          <cell r="F1084" t="str">
            <v>Title I School (TA)</v>
          </cell>
          <cell r="G1084" t="str">
            <v>Restructuring Year 1 - Aggregate</v>
          </cell>
          <cell r="H1084" t="str">
            <v xml:space="preserve"> </v>
          </cell>
        </row>
        <row r="1085">
          <cell r="A1085" t="str">
            <v>0251</v>
          </cell>
          <cell r="B1085" t="str">
            <v>02510305</v>
          </cell>
          <cell r="C1085" t="str">
            <v>John W Rogers Middle</v>
          </cell>
          <cell r="D1085">
            <v>547</v>
          </cell>
          <cell r="E1085" t="str">
            <v>06 - 08</v>
          </cell>
          <cell r="F1085" t="str">
            <v>Non-Title I School (NT)</v>
          </cell>
          <cell r="G1085" t="str">
            <v>Restructuring Year 1 - Subgroups</v>
          </cell>
          <cell r="H1085" t="str">
            <v>Restructuring Year 2+ - Aggregate</v>
          </cell>
        </row>
        <row r="1086">
          <cell r="A1086" t="str">
            <v>0251</v>
          </cell>
          <cell r="B1086" t="str">
            <v>02510020</v>
          </cell>
          <cell r="C1086" t="str">
            <v>Memorial Park</v>
          </cell>
          <cell r="D1086">
            <v>299</v>
          </cell>
          <cell r="E1086" t="str">
            <v>01 - 05</v>
          </cell>
          <cell r="F1086" t="str">
            <v>Title I School (TA)</v>
          </cell>
          <cell r="G1086" t="str">
            <v>Improvement Year 1 - Aggregate</v>
          </cell>
          <cell r="H1086" t="str">
            <v xml:space="preserve"> </v>
          </cell>
        </row>
        <row r="1087">
          <cell r="A1087" t="str">
            <v>0251</v>
          </cell>
          <cell r="B1087" t="str">
            <v>02510025</v>
          </cell>
          <cell r="C1087" t="str">
            <v>R Stewart Esten</v>
          </cell>
          <cell r="D1087">
            <v>456</v>
          </cell>
          <cell r="E1087" t="str">
            <v>K  - 05</v>
          </cell>
          <cell r="F1087" t="str">
            <v>Non-Title I School (NT)</v>
          </cell>
          <cell r="G1087" t="str">
            <v xml:space="preserve"> </v>
          </cell>
          <cell r="H1087" t="str">
            <v>Improvement Year 2 - Subgroups</v>
          </cell>
        </row>
        <row r="1088">
          <cell r="A1088" t="str">
            <v>0251</v>
          </cell>
          <cell r="B1088" t="str">
            <v>02510505</v>
          </cell>
          <cell r="C1088" t="str">
            <v>Rockland Senior High</v>
          </cell>
          <cell r="D1088">
            <v>596</v>
          </cell>
          <cell r="E1088" t="str">
            <v>09 - 12</v>
          </cell>
          <cell r="F1088" t="str">
            <v>Non-Title I School (NT)</v>
          </cell>
          <cell r="G1088" t="str">
            <v xml:space="preserve"> </v>
          </cell>
          <cell r="H1088" t="str">
            <v xml:space="preserve"> </v>
          </cell>
        </row>
        <row r="1089">
          <cell r="A1089" t="str">
            <v>0252</v>
          </cell>
          <cell r="B1089" t="str">
            <v>02520005</v>
          </cell>
          <cell r="C1089" t="str">
            <v>Rockport Elementary</v>
          </cell>
          <cell r="D1089">
            <v>393</v>
          </cell>
          <cell r="E1089" t="str">
            <v>PK - 05</v>
          </cell>
          <cell r="F1089" t="str">
            <v>Title I School (TA)</v>
          </cell>
          <cell r="G1089" t="str">
            <v xml:space="preserve"> </v>
          </cell>
          <cell r="H1089" t="str">
            <v xml:space="preserve"> </v>
          </cell>
        </row>
        <row r="1090">
          <cell r="A1090" t="str">
            <v>0252</v>
          </cell>
          <cell r="B1090" t="str">
            <v>02520510</v>
          </cell>
          <cell r="C1090" t="str">
            <v>Rockport High</v>
          </cell>
          <cell r="D1090">
            <v>305</v>
          </cell>
          <cell r="E1090" t="str">
            <v>09 - 12</v>
          </cell>
          <cell r="F1090" t="str">
            <v>Non-Title I School (NT)</v>
          </cell>
          <cell r="G1090" t="str">
            <v xml:space="preserve"> </v>
          </cell>
          <cell r="H1090" t="str">
            <v xml:space="preserve"> </v>
          </cell>
        </row>
        <row r="1091">
          <cell r="A1091" t="str">
            <v>0252</v>
          </cell>
          <cell r="B1091" t="str">
            <v>02520305</v>
          </cell>
          <cell r="C1091" t="str">
            <v>Rockport Middle</v>
          </cell>
          <cell r="D1091">
            <v>248</v>
          </cell>
          <cell r="E1091" t="str">
            <v>06 - 08</v>
          </cell>
          <cell r="F1091" t="str">
            <v>Non-Title I School (NT)</v>
          </cell>
          <cell r="G1091" t="str">
            <v xml:space="preserve"> </v>
          </cell>
          <cell r="H1091" t="str">
            <v>Improvement Year 1 - Subgroups</v>
          </cell>
        </row>
        <row r="1092">
          <cell r="A1092" t="str">
            <v>0253</v>
          </cell>
          <cell r="B1092" t="str">
            <v>02530005</v>
          </cell>
          <cell r="C1092" t="str">
            <v>Rowe Elem</v>
          </cell>
          <cell r="D1092">
            <v>66</v>
          </cell>
          <cell r="E1092" t="str">
            <v>PK - 06</v>
          </cell>
          <cell r="F1092" t="str">
            <v>Non-Title I School (NT)</v>
          </cell>
          <cell r="G1092" t="str">
            <v xml:space="preserve"> </v>
          </cell>
          <cell r="H1092" t="str">
            <v xml:space="preserve"> </v>
          </cell>
        </row>
        <row r="1093">
          <cell r="A1093" t="str">
            <v>0258</v>
          </cell>
          <cell r="B1093" t="str">
            <v>02580003</v>
          </cell>
          <cell r="C1093" t="str">
            <v>Bates</v>
          </cell>
          <cell r="D1093">
            <v>335</v>
          </cell>
          <cell r="E1093" t="str">
            <v>K  - 05</v>
          </cell>
          <cell r="F1093" t="str">
            <v>Title I School (SW)</v>
          </cell>
          <cell r="G1093" t="str">
            <v>Restructuring Year 2+ - Aggregate</v>
          </cell>
          <cell r="H1093" t="str">
            <v>Restructuring Year 1 - Aggregate</v>
          </cell>
        </row>
        <row r="1094">
          <cell r="A1094" t="str">
            <v>0258</v>
          </cell>
          <cell r="B1094" t="str">
            <v>02580005</v>
          </cell>
          <cell r="C1094" t="str">
            <v>Bentley</v>
          </cell>
          <cell r="D1094">
            <v>358</v>
          </cell>
          <cell r="E1094" t="str">
            <v>K  - 05</v>
          </cell>
          <cell r="F1094" t="str">
            <v>Title I School (SW)</v>
          </cell>
          <cell r="G1094" t="str">
            <v>Restructuring Year 2+ - Aggregate</v>
          </cell>
          <cell r="H1094" t="str">
            <v>Restructuring Year 1 - Aggregate</v>
          </cell>
        </row>
        <row r="1095">
          <cell r="A1095" t="str">
            <v>0258</v>
          </cell>
          <cell r="B1095" t="str">
            <v>02580015</v>
          </cell>
          <cell r="C1095" t="str">
            <v>Carlton</v>
          </cell>
          <cell r="D1095">
            <v>205</v>
          </cell>
          <cell r="E1095" t="str">
            <v>K  - 05</v>
          </cell>
          <cell r="F1095" t="str">
            <v>Title I School (SW)</v>
          </cell>
          <cell r="G1095" t="str">
            <v>Corrective Action - Aggregate</v>
          </cell>
          <cell r="H1095" t="str">
            <v>Improvement Year 2 - Subgroups</v>
          </cell>
        </row>
        <row r="1096">
          <cell r="A1096" t="str">
            <v>0258</v>
          </cell>
          <cell r="B1096" t="str">
            <v>02580305</v>
          </cell>
          <cell r="C1096" t="str">
            <v>Collins Middle</v>
          </cell>
          <cell r="D1096">
            <v>659</v>
          </cell>
          <cell r="E1096" t="str">
            <v>06 - 08</v>
          </cell>
          <cell r="F1096" t="str">
            <v>Title I School (SW)</v>
          </cell>
          <cell r="G1096" t="str">
            <v>Restructuring Year 2+ - Subgroups</v>
          </cell>
          <cell r="H1096" t="str">
            <v>Restructuring Year 2+ - Aggregate</v>
          </cell>
        </row>
        <row r="1097">
          <cell r="A1097" t="str">
            <v>0258</v>
          </cell>
          <cell r="B1097" t="str">
            <v>02580030</v>
          </cell>
          <cell r="C1097" t="str">
            <v>Horace Mann Laboratory</v>
          </cell>
          <cell r="D1097">
            <v>313</v>
          </cell>
          <cell r="E1097" t="str">
            <v>K  - 05</v>
          </cell>
          <cell r="F1097" t="str">
            <v>Title I School (SW)</v>
          </cell>
          <cell r="G1097" t="str">
            <v>Restructuring Year 1 - Aggregate</v>
          </cell>
          <cell r="H1097" t="str">
            <v>Improvement Year 2 - Aggregate</v>
          </cell>
        </row>
        <row r="1098">
          <cell r="A1098" t="str">
            <v>0258</v>
          </cell>
          <cell r="B1098" t="str">
            <v>02580025</v>
          </cell>
          <cell r="C1098" t="str">
            <v>Nathaniel Bowditch</v>
          </cell>
          <cell r="D1098">
            <v>507</v>
          </cell>
          <cell r="E1098" t="str">
            <v>K  - 08</v>
          </cell>
          <cell r="F1098" t="str">
            <v>Title I School (SW)</v>
          </cell>
          <cell r="G1098" t="str">
            <v>Restructuring Year 2+ - Aggregate</v>
          </cell>
          <cell r="H1098" t="str">
            <v>Restructuring Year 2+ - Aggregate</v>
          </cell>
        </row>
        <row r="1099">
          <cell r="A1099" t="str">
            <v>0258</v>
          </cell>
          <cell r="B1099" t="str">
            <v>02580001</v>
          </cell>
          <cell r="C1099" t="str">
            <v>Salem Early Childhood</v>
          </cell>
          <cell r="D1099">
            <v>116</v>
          </cell>
          <cell r="E1099" t="str">
            <v>PK</v>
          </cell>
          <cell r="F1099" t="str">
            <v>Non-Title I School (NT)</v>
          </cell>
          <cell r="G1099"/>
          <cell r="H1099"/>
        </row>
        <row r="1100">
          <cell r="A1100" t="str">
            <v>0258</v>
          </cell>
          <cell r="B1100" t="str">
            <v>02580505</v>
          </cell>
          <cell r="C1100" t="str">
            <v>Salem High</v>
          </cell>
          <cell r="D1100">
            <v>1231</v>
          </cell>
          <cell r="E1100" t="str">
            <v>09 - 12</v>
          </cell>
          <cell r="F1100" t="str">
            <v>Non-Title I School (NT)</v>
          </cell>
          <cell r="G1100" t="str">
            <v>Restructuring Year 2+ - Subgroups</v>
          </cell>
          <cell r="H1100" t="str">
            <v>Restructuring Year 1 - Subgroups</v>
          </cell>
        </row>
        <row r="1101">
          <cell r="A1101" t="str">
            <v>0258</v>
          </cell>
          <cell r="B1101" t="str">
            <v>02580050</v>
          </cell>
          <cell r="C1101" t="str">
            <v>Saltonstall School</v>
          </cell>
          <cell r="D1101">
            <v>381</v>
          </cell>
          <cell r="E1101" t="str">
            <v>K  - 08</v>
          </cell>
          <cell r="F1101" t="str">
            <v>Title I School (SW)</v>
          </cell>
          <cell r="G1101" t="str">
            <v>Corrective Action - Subgroups</v>
          </cell>
          <cell r="H1101" t="str">
            <v>Restructuring Year 2+ - Subgroups</v>
          </cell>
        </row>
        <row r="1102">
          <cell r="A1102" t="str">
            <v>0258</v>
          </cell>
          <cell r="B1102" t="str">
            <v>02580070</v>
          </cell>
          <cell r="C1102" t="str">
            <v>Witchcraft Heights</v>
          </cell>
          <cell r="D1102">
            <v>460</v>
          </cell>
          <cell r="E1102" t="str">
            <v>K  - 05</v>
          </cell>
          <cell r="F1102" t="str">
            <v>Title I School (SW)</v>
          </cell>
          <cell r="G1102" t="str">
            <v>Restructuring Year 2+ - Subgroups</v>
          </cell>
          <cell r="H1102" t="str">
            <v>Corrective Action - Subgroups</v>
          </cell>
        </row>
        <row r="1103">
          <cell r="A1103" t="str">
            <v>0261</v>
          </cell>
          <cell r="B1103" t="str">
            <v>02610010</v>
          </cell>
          <cell r="C1103" t="str">
            <v>Forestdale</v>
          </cell>
          <cell r="D1103">
            <v>766</v>
          </cell>
          <cell r="E1103" t="str">
            <v>K  - 08</v>
          </cell>
          <cell r="F1103" t="str">
            <v>Title I School (TA)</v>
          </cell>
          <cell r="G1103" t="str">
            <v>Improvement Year 1 - Subgroups</v>
          </cell>
          <cell r="H1103" t="str">
            <v>Improvement Year 2 - Subgroups</v>
          </cell>
        </row>
        <row r="1104">
          <cell r="A1104" t="str">
            <v>0261</v>
          </cell>
          <cell r="B1104" t="str">
            <v>02610005</v>
          </cell>
          <cell r="C1104" t="str">
            <v>Henry T Wing</v>
          </cell>
          <cell r="D1104">
            <v>847</v>
          </cell>
          <cell r="E1104" t="str">
            <v>PK - 08</v>
          </cell>
          <cell r="F1104" t="str">
            <v>Non-Title I School (NT)</v>
          </cell>
          <cell r="G1104" t="str">
            <v xml:space="preserve"> </v>
          </cell>
          <cell r="H1104" t="str">
            <v>Restructuring Year 1 - Subgroups</v>
          </cell>
        </row>
        <row r="1105">
          <cell r="A1105" t="str">
            <v>0261</v>
          </cell>
          <cell r="B1105" t="str">
            <v>02610025</v>
          </cell>
          <cell r="C1105" t="str">
            <v>Oak Ridge</v>
          </cell>
          <cell r="D1105">
            <v>802</v>
          </cell>
          <cell r="E1105" t="str">
            <v>K  - 08</v>
          </cell>
          <cell r="F1105" t="str">
            <v>Non-Title I School (NT)</v>
          </cell>
          <cell r="G1105" t="str">
            <v>Corrective Action - Subgroups</v>
          </cell>
          <cell r="H1105" t="str">
            <v>Restructuring Year 2+ - Subgroups</v>
          </cell>
        </row>
        <row r="1106">
          <cell r="A1106" t="str">
            <v>0261</v>
          </cell>
          <cell r="B1106" t="str">
            <v>02610505</v>
          </cell>
          <cell r="C1106" t="str">
            <v>Sandwich High</v>
          </cell>
          <cell r="D1106">
            <v>1017</v>
          </cell>
          <cell r="E1106" t="str">
            <v>09 - 12</v>
          </cell>
          <cell r="F1106" t="str">
            <v>Non-Title I School (NT)</v>
          </cell>
          <cell r="G1106" t="str">
            <v xml:space="preserve"> </v>
          </cell>
          <cell r="H1106" t="str">
            <v xml:space="preserve"> </v>
          </cell>
        </row>
        <row r="1107">
          <cell r="A1107" t="str">
            <v>0262</v>
          </cell>
          <cell r="B1107" t="str">
            <v>02620001</v>
          </cell>
          <cell r="C1107" t="str">
            <v>Ballard School</v>
          </cell>
          <cell r="D1107">
            <v>81</v>
          </cell>
          <cell r="E1107" t="str">
            <v>PK</v>
          </cell>
          <cell r="F1107" t="str">
            <v>Non-Title I School (NT)</v>
          </cell>
          <cell r="G1107"/>
          <cell r="H1107"/>
        </row>
        <row r="1108">
          <cell r="A1108" t="str">
            <v>0262</v>
          </cell>
          <cell r="B1108" t="str">
            <v>02620305</v>
          </cell>
          <cell r="C1108" t="str">
            <v>Belmonte Saugus Middle</v>
          </cell>
          <cell r="D1108">
            <v>709</v>
          </cell>
          <cell r="E1108" t="str">
            <v>06 - 08</v>
          </cell>
          <cell r="F1108" t="str">
            <v>Title I School (TA)</v>
          </cell>
          <cell r="G1108" t="str">
            <v>Corrective Action - Subgroups</v>
          </cell>
          <cell r="H1108" t="str">
            <v>Restructuring Year 2+ - Aggregate</v>
          </cell>
        </row>
        <row r="1109">
          <cell r="A1109" t="str">
            <v>0262</v>
          </cell>
          <cell r="B1109" t="str">
            <v>02620067</v>
          </cell>
          <cell r="C1109" t="str">
            <v>Douglas Waybright</v>
          </cell>
          <cell r="D1109">
            <v>224</v>
          </cell>
          <cell r="E1109" t="str">
            <v>K  - 05</v>
          </cell>
          <cell r="F1109" t="str">
            <v>Non-Title I School (NT)</v>
          </cell>
          <cell r="G1109" t="str">
            <v xml:space="preserve"> </v>
          </cell>
          <cell r="H1109" t="str">
            <v xml:space="preserve"> </v>
          </cell>
        </row>
        <row r="1110">
          <cell r="A1110" t="str">
            <v>0262</v>
          </cell>
          <cell r="B1110" t="str">
            <v>02620040</v>
          </cell>
          <cell r="C1110" t="str">
            <v>Lynnhurst</v>
          </cell>
          <cell r="D1110">
            <v>277</v>
          </cell>
          <cell r="E1110" t="str">
            <v>K  - 05</v>
          </cell>
          <cell r="F1110" t="str">
            <v>Non-Title I School (NT)</v>
          </cell>
          <cell r="G1110" t="str">
            <v xml:space="preserve"> </v>
          </cell>
          <cell r="H1110" t="str">
            <v xml:space="preserve"> </v>
          </cell>
        </row>
        <row r="1111">
          <cell r="A1111" t="str">
            <v>0262</v>
          </cell>
          <cell r="B1111" t="str">
            <v>02620050</v>
          </cell>
          <cell r="C1111" t="str">
            <v>Oaklandvale</v>
          </cell>
          <cell r="D1111">
            <v>230</v>
          </cell>
          <cell r="E1111" t="str">
            <v>K  - 05</v>
          </cell>
          <cell r="F1111" t="str">
            <v>Title I School (TA)</v>
          </cell>
          <cell r="G1111" t="str">
            <v xml:space="preserve"> </v>
          </cell>
          <cell r="H1111" t="str">
            <v xml:space="preserve"> </v>
          </cell>
        </row>
        <row r="1112">
          <cell r="A1112" t="str">
            <v>0262</v>
          </cell>
          <cell r="B1112" t="str">
            <v>02620505</v>
          </cell>
          <cell r="C1112" t="str">
            <v>Saugus High</v>
          </cell>
          <cell r="D1112">
            <v>727</v>
          </cell>
          <cell r="E1112" t="str">
            <v>09 - 12</v>
          </cell>
          <cell r="F1112" t="str">
            <v>Non-Title I School (NT)</v>
          </cell>
          <cell r="G1112" t="str">
            <v xml:space="preserve"> </v>
          </cell>
          <cell r="H1112" t="str">
            <v xml:space="preserve"> </v>
          </cell>
        </row>
        <row r="1113">
          <cell r="A1113" t="str">
            <v>0262</v>
          </cell>
          <cell r="B1113" t="str">
            <v>02620065</v>
          </cell>
          <cell r="C1113" t="str">
            <v>Veterans Memorial</v>
          </cell>
          <cell r="D1113">
            <v>601</v>
          </cell>
          <cell r="E1113" t="str">
            <v>PK - 05</v>
          </cell>
          <cell r="F1113" t="str">
            <v>Title I School (TA)</v>
          </cell>
          <cell r="G1113" t="str">
            <v xml:space="preserve"> </v>
          </cell>
          <cell r="H1113" t="str">
            <v>Restructuring Year 1 - Subgroups</v>
          </cell>
        </row>
        <row r="1114">
          <cell r="A1114" t="str">
            <v>0263</v>
          </cell>
          <cell r="B1114" t="str">
            <v>02630010</v>
          </cell>
          <cell r="C1114" t="str">
            <v>Savoy Elem</v>
          </cell>
          <cell r="D1114">
            <v>39</v>
          </cell>
          <cell r="E1114" t="str">
            <v>PK - 05</v>
          </cell>
          <cell r="F1114" t="str">
            <v>Title I School (TA)</v>
          </cell>
          <cell r="G1114" t="str">
            <v xml:space="preserve"> </v>
          </cell>
          <cell r="H1114" t="str">
            <v xml:space="preserve"> </v>
          </cell>
        </row>
        <row r="1115">
          <cell r="A1115" t="str">
            <v>0264</v>
          </cell>
          <cell r="B1115" t="str">
            <v>02640007</v>
          </cell>
          <cell r="C1115" t="str">
            <v>Cushing Elementary</v>
          </cell>
          <cell r="D1115">
            <v>442</v>
          </cell>
          <cell r="E1115" t="str">
            <v>K  - 06</v>
          </cell>
          <cell r="F1115" t="str">
            <v>Non-Title I School (NT)</v>
          </cell>
          <cell r="G1115" t="str">
            <v xml:space="preserve"> </v>
          </cell>
          <cell r="H1115" t="str">
            <v xml:space="preserve"> </v>
          </cell>
        </row>
        <row r="1116">
          <cell r="A1116" t="str">
            <v>0264</v>
          </cell>
          <cell r="B1116" t="str">
            <v>02640305</v>
          </cell>
          <cell r="C1116" t="str">
            <v>Gates Intermediate School</v>
          </cell>
          <cell r="D1116">
            <v>508</v>
          </cell>
          <cell r="E1116" t="str">
            <v>07 - 09</v>
          </cell>
          <cell r="F1116" t="str">
            <v>Title I School (TA)</v>
          </cell>
          <cell r="G1116" t="str">
            <v xml:space="preserve"> </v>
          </cell>
          <cell r="H1116" t="str">
            <v>Improvement Year 2 - Subgroups</v>
          </cell>
        </row>
        <row r="1117">
          <cell r="A1117" t="str">
            <v>0264</v>
          </cell>
          <cell r="B1117" t="str">
            <v>02640010</v>
          </cell>
          <cell r="C1117" t="str">
            <v>Hatherly Elementary</v>
          </cell>
          <cell r="D1117">
            <v>361</v>
          </cell>
          <cell r="E1117" t="str">
            <v>K  - 06</v>
          </cell>
          <cell r="F1117" t="str">
            <v>Non-Title I School (NT)</v>
          </cell>
          <cell r="G1117" t="str">
            <v xml:space="preserve"> </v>
          </cell>
          <cell r="H1117" t="str">
            <v xml:space="preserve"> </v>
          </cell>
        </row>
        <row r="1118">
          <cell r="A1118" t="str">
            <v>0264</v>
          </cell>
          <cell r="B1118" t="str">
            <v>02640015</v>
          </cell>
          <cell r="C1118" t="str">
            <v>Jenkins Elementary School</v>
          </cell>
          <cell r="D1118">
            <v>642</v>
          </cell>
          <cell r="E1118" t="str">
            <v>K  - 06</v>
          </cell>
          <cell r="F1118" t="str">
            <v>Title I School (TA)</v>
          </cell>
          <cell r="G1118" t="str">
            <v xml:space="preserve"> </v>
          </cell>
          <cell r="H1118" t="str">
            <v xml:space="preserve"> </v>
          </cell>
        </row>
        <row r="1119">
          <cell r="A1119" t="str">
            <v>0264</v>
          </cell>
          <cell r="B1119" t="str">
            <v>02640505</v>
          </cell>
          <cell r="C1119" t="str">
            <v>Scituate High School</v>
          </cell>
          <cell r="D1119">
            <v>906</v>
          </cell>
          <cell r="E1119" t="str">
            <v>09 - 12</v>
          </cell>
          <cell r="F1119" t="str">
            <v>Non-Title I School (NT)</v>
          </cell>
          <cell r="G1119" t="str">
            <v xml:space="preserve"> </v>
          </cell>
          <cell r="H1119" t="str">
            <v xml:space="preserve"> </v>
          </cell>
        </row>
        <row r="1120">
          <cell r="A1120" t="str">
            <v>0264</v>
          </cell>
          <cell r="B1120" t="str">
            <v>02640020</v>
          </cell>
          <cell r="C1120" t="str">
            <v>Wampatuck Elementary</v>
          </cell>
          <cell r="D1120">
            <v>417</v>
          </cell>
          <cell r="E1120" t="str">
            <v>K  - 06</v>
          </cell>
          <cell r="F1120" t="str">
            <v>Non-Title I School (NT)</v>
          </cell>
          <cell r="G1120" t="str">
            <v xml:space="preserve"> </v>
          </cell>
          <cell r="H1120" t="str">
            <v xml:space="preserve"> </v>
          </cell>
        </row>
        <row r="1121">
          <cell r="A1121" t="str">
            <v>0265</v>
          </cell>
          <cell r="B1121" t="str">
            <v>02650405</v>
          </cell>
          <cell r="C1121" t="str">
            <v>Dr. Kevin M. Hurley Middle School</v>
          </cell>
          <cell r="D1121">
            <v>525</v>
          </cell>
          <cell r="E1121" t="str">
            <v>06 - 08</v>
          </cell>
          <cell r="F1121" t="str">
            <v>Title I School (TA)</v>
          </cell>
          <cell r="G1121" t="str">
            <v xml:space="preserve"> </v>
          </cell>
          <cell r="H1121" t="str">
            <v>Improvement Year 2 - Subgroups</v>
          </cell>
        </row>
        <row r="1122">
          <cell r="A1122" t="str">
            <v>0265</v>
          </cell>
          <cell r="B1122" t="str">
            <v>02650007</v>
          </cell>
          <cell r="C1122" t="str">
            <v>George R Martin</v>
          </cell>
          <cell r="D1122">
            <v>479</v>
          </cell>
          <cell r="E1122" t="str">
            <v>PK - 05</v>
          </cell>
          <cell r="F1122" t="str">
            <v>Title I School (TA)</v>
          </cell>
          <cell r="G1122" t="str">
            <v>Improvement Year 2 - Aggregate</v>
          </cell>
          <cell r="H1122" t="str">
            <v xml:space="preserve"> </v>
          </cell>
        </row>
        <row r="1123">
          <cell r="A1123" t="str">
            <v>0265</v>
          </cell>
          <cell r="B1123" t="str">
            <v>02650015</v>
          </cell>
          <cell r="C1123" t="str">
            <v>Mildred Aitken School</v>
          </cell>
          <cell r="D1123">
            <v>460</v>
          </cell>
          <cell r="E1123" t="str">
            <v>K  - 05</v>
          </cell>
          <cell r="F1123" t="str">
            <v>Non-Title I School (NT)</v>
          </cell>
          <cell r="G1123" t="str">
            <v xml:space="preserve"> </v>
          </cell>
          <cell r="H1123" t="str">
            <v xml:space="preserve"> </v>
          </cell>
        </row>
        <row r="1124">
          <cell r="A1124" t="str">
            <v>0265</v>
          </cell>
          <cell r="B1124" t="str">
            <v>02650505</v>
          </cell>
          <cell r="C1124" t="str">
            <v>Seekonk High</v>
          </cell>
          <cell r="D1124">
            <v>677</v>
          </cell>
          <cell r="E1124" t="str">
            <v>09 - 12</v>
          </cell>
          <cell r="F1124" t="str">
            <v>Non-Title I School (NT)</v>
          </cell>
          <cell r="G1124" t="str">
            <v xml:space="preserve"> </v>
          </cell>
          <cell r="H1124" t="str">
            <v xml:space="preserve"> </v>
          </cell>
        </row>
        <row r="1125">
          <cell r="A1125" t="str">
            <v>0266</v>
          </cell>
          <cell r="B1125" t="str">
            <v>02660005</v>
          </cell>
          <cell r="C1125" t="str">
            <v>Cottage Street</v>
          </cell>
          <cell r="D1125">
            <v>429</v>
          </cell>
          <cell r="E1125" t="str">
            <v>K  - 05</v>
          </cell>
          <cell r="F1125" t="str">
            <v>Title I School (TA)</v>
          </cell>
          <cell r="G1125" t="str">
            <v xml:space="preserve"> </v>
          </cell>
          <cell r="H1125" t="str">
            <v xml:space="preserve"> </v>
          </cell>
        </row>
        <row r="1126">
          <cell r="A1126" t="str">
            <v>0266</v>
          </cell>
          <cell r="B1126" t="str">
            <v>02660010</v>
          </cell>
          <cell r="C1126" t="str">
            <v>East Elementary</v>
          </cell>
          <cell r="D1126">
            <v>421</v>
          </cell>
          <cell r="E1126" t="str">
            <v>PK - 05</v>
          </cell>
          <cell r="F1126" t="str">
            <v>Non-Title I School (NT)</v>
          </cell>
          <cell r="G1126" t="str">
            <v xml:space="preserve"> </v>
          </cell>
          <cell r="H1126" t="str">
            <v xml:space="preserve"> </v>
          </cell>
        </row>
        <row r="1127">
          <cell r="A1127" t="str">
            <v>0266</v>
          </cell>
          <cell r="B1127" t="str">
            <v>02660015</v>
          </cell>
          <cell r="C1127" t="str">
            <v>Heights Elementary</v>
          </cell>
          <cell r="D1127">
            <v>598</v>
          </cell>
          <cell r="E1127" t="str">
            <v>K  - 05</v>
          </cell>
          <cell r="F1127" t="str">
            <v>Title I School (TA)</v>
          </cell>
          <cell r="G1127" t="str">
            <v xml:space="preserve"> </v>
          </cell>
          <cell r="H1127" t="str">
            <v xml:space="preserve"> </v>
          </cell>
        </row>
        <row r="1128">
          <cell r="A1128" t="str">
            <v>0266</v>
          </cell>
          <cell r="B1128" t="str">
            <v>02660505</v>
          </cell>
          <cell r="C1128" t="str">
            <v>Sharon High</v>
          </cell>
          <cell r="D1128">
            <v>1178</v>
          </cell>
          <cell r="E1128" t="str">
            <v>09 - 12</v>
          </cell>
          <cell r="F1128" t="str">
            <v>Non-Title I School (NT)</v>
          </cell>
          <cell r="G1128" t="str">
            <v xml:space="preserve"> </v>
          </cell>
          <cell r="H1128" t="str">
            <v xml:space="preserve"> </v>
          </cell>
        </row>
        <row r="1129">
          <cell r="A1129" t="str">
            <v>0266</v>
          </cell>
          <cell r="B1129" t="str">
            <v>02660305</v>
          </cell>
          <cell r="C1129" t="str">
            <v>Sharon Middle</v>
          </cell>
          <cell r="D1129">
            <v>809</v>
          </cell>
          <cell r="E1129" t="str">
            <v>06 - 08</v>
          </cell>
          <cell r="F1129" t="str">
            <v>Non-Title I School (NT)</v>
          </cell>
          <cell r="G1129" t="str">
            <v>Improvement Year 1 - Subgroups</v>
          </cell>
          <cell r="H1129" t="str">
            <v>Improvement Year 2 - Subgroups</v>
          </cell>
        </row>
        <row r="1130">
          <cell r="A1130" t="str">
            <v>0269</v>
          </cell>
          <cell r="B1130" t="str">
            <v>02690010</v>
          </cell>
          <cell r="C1130" t="str">
            <v>Pine Hill</v>
          </cell>
          <cell r="D1130">
            <v>430</v>
          </cell>
          <cell r="E1130" t="str">
            <v>PK - 05</v>
          </cell>
          <cell r="F1130" t="str">
            <v>Title I School (TA)</v>
          </cell>
          <cell r="G1130" t="str">
            <v xml:space="preserve"> </v>
          </cell>
          <cell r="H1130" t="str">
            <v xml:space="preserve"> </v>
          </cell>
        </row>
        <row r="1131">
          <cell r="A1131" t="str">
            <v>0271</v>
          </cell>
          <cell r="B1131" t="str">
            <v>02710005</v>
          </cell>
          <cell r="C1131" t="str">
            <v>Beal School</v>
          </cell>
          <cell r="D1131">
            <v>355</v>
          </cell>
          <cell r="E1131" t="str">
            <v>K  - 01</v>
          </cell>
          <cell r="F1131" t="str">
            <v>Non-Title I School (NT)</v>
          </cell>
          <cell r="G1131" t="str">
            <v xml:space="preserve"> </v>
          </cell>
          <cell r="H1131" t="str">
            <v xml:space="preserve"> </v>
          </cell>
        </row>
        <row r="1132">
          <cell r="A1132" t="str">
            <v>0271</v>
          </cell>
          <cell r="B1132" t="str">
            <v>02710015</v>
          </cell>
          <cell r="C1132" t="str">
            <v>Calvin Coolidge</v>
          </cell>
          <cell r="D1132">
            <v>381</v>
          </cell>
          <cell r="E1132" t="str">
            <v>K  - 04</v>
          </cell>
          <cell r="F1132" t="str">
            <v>Title I School (TA)</v>
          </cell>
          <cell r="G1132" t="str">
            <v>Improvement Year 1 - Subgroups</v>
          </cell>
          <cell r="H1132" t="str">
            <v xml:space="preserve"> </v>
          </cell>
        </row>
        <row r="1133">
          <cell r="A1133" t="str">
            <v>0271</v>
          </cell>
          <cell r="B1133" t="str">
            <v>02710020</v>
          </cell>
          <cell r="C1133" t="str">
            <v>Floral Street School</v>
          </cell>
          <cell r="D1133">
            <v>745</v>
          </cell>
          <cell r="E1133" t="str">
            <v>01 - 04</v>
          </cell>
          <cell r="F1133" t="str">
            <v>Title I School (TA)</v>
          </cell>
          <cell r="G1133" t="str">
            <v>Corrective Action - Subgroups</v>
          </cell>
          <cell r="H1133" t="str">
            <v xml:space="preserve"> </v>
          </cell>
        </row>
        <row r="1134">
          <cell r="A1134" t="str">
            <v>0271</v>
          </cell>
          <cell r="B1134" t="str">
            <v>02710030</v>
          </cell>
          <cell r="C1134" t="str">
            <v>Oak Middle School</v>
          </cell>
          <cell r="D1134">
            <v>915</v>
          </cell>
          <cell r="E1134" t="str">
            <v>07 - 08</v>
          </cell>
          <cell r="F1134" t="str">
            <v>Non-Title I School (NT)</v>
          </cell>
          <cell r="G1134" t="str">
            <v xml:space="preserve"> </v>
          </cell>
          <cell r="H1134" t="str">
            <v xml:space="preserve"> </v>
          </cell>
        </row>
        <row r="1135">
          <cell r="A1135" t="str">
            <v>0271</v>
          </cell>
          <cell r="B1135" t="str">
            <v>02710040</v>
          </cell>
          <cell r="C1135" t="str">
            <v>Parker Road Preschool</v>
          </cell>
          <cell r="D1135">
            <v>239</v>
          </cell>
          <cell r="E1135" t="str">
            <v>PK</v>
          </cell>
          <cell r="F1135" t="str">
            <v>Non-Title I School (NT)</v>
          </cell>
          <cell r="G1135"/>
          <cell r="H1135"/>
        </row>
        <row r="1136">
          <cell r="A1136" t="str">
            <v>0271</v>
          </cell>
          <cell r="B1136" t="str">
            <v>02710305</v>
          </cell>
          <cell r="C1136" t="str">
            <v>Sherwood Middle School</v>
          </cell>
          <cell r="D1136">
            <v>934</v>
          </cell>
          <cell r="E1136" t="str">
            <v>05 - 06</v>
          </cell>
          <cell r="F1136" t="str">
            <v>Non-Title I School (NT)</v>
          </cell>
          <cell r="G1136" t="str">
            <v>Improvement Year 2 - Subgroups</v>
          </cell>
          <cell r="H1136" t="str">
            <v>Improvement Year 2 - Subgroups</v>
          </cell>
        </row>
        <row r="1137">
          <cell r="A1137" t="str">
            <v>0271</v>
          </cell>
          <cell r="B1137" t="str">
            <v>02710505</v>
          </cell>
          <cell r="C1137" t="str">
            <v>Shrewsbury Sr High</v>
          </cell>
          <cell r="D1137">
            <v>1617</v>
          </cell>
          <cell r="E1137" t="str">
            <v>09 - 12</v>
          </cell>
          <cell r="F1137" t="str">
            <v>Non-Title I School (NT)</v>
          </cell>
          <cell r="G1137" t="str">
            <v xml:space="preserve"> </v>
          </cell>
          <cell r="H1137" t="str">
            <v xml:space="preserve"> </v>
          </cell>
        </row>
        <row r="1138">
          <cell r="A1138" t="str">
            <v>0271</v>
          </cell>
          <cell r="B1138" t="str">
            <v>02710035</v>
          </cell>
          <cell r="C1138" t="str">
            <v>Spring Street</v>
          </cell>
          <cell r="D1138">
            <v>381</v>
          </cell>
          <cell r="E1138" t="str">
            <v>K  - 04</v>
          </cell>
          <cell r="F1138" t="str">
            <v>Non-Title I School (NT)</v>
          </cell>
          <cell r="G1138" t="str">
            <v xml:space="preserve"> </v>
          </cell>
          <cell r="H1138" t="str">
            <v xml:space="preserve"> </v>
          </cell>
        </row>
        <row r="1139">
          <cell r="A1139" t="str">
            <v>0271</v>
          </cell>
          <cell r="B1139" t="str">
            <v>02710025</v>
          </cell>
          <cell r="C1139" t="str">
            <v>Walter J Paton</v>
          </cell>
          <cell r="D1139">
            <v>371</v>
          </cell>
          <cell r="E1139" t="str">
            <v>01 - 04</v>
          </cell>
          <cell r="F1139" t="str">
            <v>Non-Title I School (NT)</v>
          </cell>
          <cell r="G1139" t="str">
            <v xml:space="preserve"> </v>
          </cell>
          <cell r="H1139" t="str">
            <v xml:space="preserve"> </v>
          </cell>
        </row>
        <row r="1140">
          <cell r="A1140" t="str">
            <v>0272</v>
          </cell>
          <cell r="B1140" t="str">
            <v>02720005</v>
          </cell>
          <cell r="C1140" t="str">
            <v>Shutesbury Elementary</v>
          </cell>
          <cell r="D1140">
            <v>146</v>
          </cell>
          <cell r="E1140" t="str">
            <v>PK - 06</v>
          </cell>
          <cell r="F1140" t="str">
            <v>Title I School (TA)</v>
          </cell>
          <cell r="G1140" t="str">
            <v xml:space="preserve"> </v>
          </cell>
          <cell r="H1140" t="str">
            <v xml:space="preserve"> </v>
          </cell>
        </row>
        <row r="1141">
          <cell r="A1141" t="str">
            <v>0273</v>
          </cell>
          <cell r="B1141" t="str">
            <v>02730005</v>
          </cell>
          <cell r="C1141" t="str">
            <v>Chace Street</v>
          </cell>
          <cell r="D1141">
            <v>364</v>
          </cell>
          <cell r="E1141" t="str">
            <v>PK - 05</v>
          </cell>
          <cell r="F1141" t="str">
            <v>Title I School (TA)</v>
          </cell>
          <cell r="G1141" t="str">
            <v xml:space="preserve"> </v>
          </cell>
          <cell r="H1141" t="str">
            <v xml:space="preserve"> </v>
          </cell>
        </row>
        <row r="1142">
          <cell r="A1142" t="str">
            <v>0273</v>
          </cell>
          <cell r="B1142" t="str">
            <v>02730008</v>
          </cell>
          <cell r="C1142" t="str">
            <v>North Elementary</v>
          </cell>
          <cell r="D1142">
            <v>477</v>
          </cell>
          <cell r="E1142" t="str">
            <v>K  - 05</v>
          </cell>
          <cell r="F1142" t="str">
            <v>Title I School (TA)</v>
          </cell>
          <cell r="G1142" t="str">
            <v>Improvement Year 1 - Aggregate</v>
          </cell>
          <cell r="H1142" t="str">
            <v>Improvement Year 1 - Aggregate</v>
          </cell>
        </row>
        <row r="1143">
          <cell r="A1143" t="str">
            <v>0273</v>
          </cell>
          <cell r="B1143" t="str">
            <v>02730305</v>
          </cell>
          <cell r="C1143" t="str">
            <v>Somerset Middle School</v>
          </cell>
          <cell r="D1143">
            <v>584</v>
          </cell>
          <cell r="E1143" t="str">
            <v>06 - 08</v>
          </cell>
          <cell r="F1143" t="str">
            <v>Non-Title I School (NT)</v>
          </cell>
          <cell r="G1143" t="str">
            <v>Improvement Year 2 - Subgroups</v>
          </cell>
          <cell r="H1143" t="str">
            <v>Restructuring Year 1 - Subgroups</v>
          </cell>
        </row>
        <row r="1144">
          <cell r="A1144" t="str">
            <v>0273</v>
          </cell>
          <cell r="B1144" t="str">
            <v>02730015</v>
          </cell>
          <cell r="C1144" t="str">
            <v>South</v>
          </cell>
          <cell r="D1144">
            <v>233</v>
          </cell>
          <cell r="E1144" t="str">
            <v>K  - 05</v>
          </cell>
          <cell r="F1144" t="str">
            <v>Title I School (TA)</v>
          </cell>
          <cell r="G1144" t="str">
            <v xml:space="preserve"> </v>
          </cell>
          <cell r="H1144" t="str">
            <v>Improvement Year 1 - Aggregate</v>
          </cell>
        </row>
        <row r="1145">
          <cell r="A1145" t="str">
            <v>0273</v>
          </cell>
          <cell r="B1145" t="str">
            <v>02730025</v>
          </cell>
          <cell r="C1145" t="str">
            <v>Wilbur</v>
          </cell>
          <cell r="D1145">
            <v>136</v>
          </cell>
          <cell r="E1145" t="str">
            <v>K  - 05</v>
          </cell>
          <cell r="F1145" t="str">
            <v>Title I School (TA)</v>
          </cell>
          <cell r="G1145" t="str">
            <v xml:space="preserve"> </v>
          </cell>
          <cell r="H1145" t="str">
            <v xml:space="preserve"> </v>
          </cell>
        </row>
        <row r="1146">
          <cell r="A1146" t="str">
            <v>0274</v>
          </cell>
          <cell r="B1146" t="str">
            <v>02740087</v>
          </cell>
          <cell r="C1146" t="str">
            <v>Albert F. Argenziano School at Lincoln Park</v>
          </cell>
          <cell r="D1146">
            <v>553</v>
          </cell>
          <cell r="E1146" t="str">
            <v>K  - 08</v>
          </cell>
          <cell r="F1146" t="str">
            <v>Title I School (SW)</v>
          </cell>
          <cell r="G1146" t="str">
            <v>Restructuring Year 2+ - Aggregate</v>
          </cell>
          <cell r="H1146" t="str">
            <v>Improvement Year 1 - Aggregate</v>
          </cell>
        </row>
        <row r="1147">
          <cell r="A1147" t="str">
            <v>0274</v>
          </cell>
          <cell r="B1147" t="str">
            <v>02740075</v>
          </cell>
          <cell r="C1147" t="str">
            <v>Arthur D Healey</v>
          </cell>
          <cell r="D1147">
            <v>533</v>
          </cell>
          <cell r="E1147" t="str">
            <v>K  - 08</v>
          </cell>
          <cell r="F1147" t="str">
            <v>Title I School (SW)</v>
          </cell>
          <cell r="G1147" t="str">
            <v>Restructuring Year 2+ - Aggregate</v>
          </cell>
          <cell r="H1147" t="str">
            <v>Restructuring Year 2+ - Aggregate</v>
          </cell>
        </row>
        <row r="1148">
          <cell r="A1148" t="str">
            <v>0274</v>
          </cell>
          <cell r="B1148" t="str">
            <v>02740015</v>
          </cell>
          <cell r="C1148" t="str">
            <v>Benjamin G Brown</v>
          </cell>
          <cell r="D1148">
            <v>264</v>
          </cell>
          <cell r="E1148" t="str">
            <v>K  - 06</v>
          </cell>
          <cell r="F1148" t="str">
            <v>Non-Title I School (NT)</v>
          </cell>
          <cell r="G1148" t="str">
            <v xml:space="preserve"> </v>
          </cell>
          <cell r="H1148" t="str">
            <v xml:space="preserve"> </v>
          </cell>
        </row>
        <row r="1149">
          <cell r="A1149" t="str">
            <v>0274</v>
          </cell>
          <cell r="B1149" t="str">
            <v>02740005</v>
          </cell>
          <cell r="C1149" t="str">
            <v>Capuano ECC</v>
          </cell>
          <cell r="D1149">
            <v>406</v>
          </cell>
          <cell r="E1149" t="str">
            <v>PK - K</v>
          </cell>
          <cell r="F1149" t="str">
            <v>Title I School (SW)</v>
          </cell>
          <cell r="G1149"/>
          <cell r="H1149"/>
        </row>
        <row r="1150">
          <cell r="A1150" t="str">
            <v>0274</v>
          </cell>
          <cell r="B1150" t="str">
            <v>02740111</v>
          </cell>
          <cell r="C1150" t="str">
            <v>E Somerville Community</v>
          </cell>
          <cell r="D1150">
            <v>524</v>
          </cell>
          <cell r="E1150" t="str">
            <v>01 - 08</v>
          </cell>
          <cell r="F1150" t="str">
            <v>Title I School (SW)</v>
          </cell>
          <cell r="G1150" t="str">
            <v>Restructuring Year 1 - Aggregate</v>
          </cell>
          <cell r="H1150" t="str">
            <v>Restructuring Year 2+ - Aggregate</v>
          </cell>
        </row>
        <row r="1151">
          <cell r="A1151" t="str">
            <v>0274</v>
          </cell>
          <cell r="B1151" t="str">
            <v>02740510</v>
          </cell>
          <cell r="C1151" t="str">
            <v>Full Circle High School</v>
          </cell>
          <cell r="D1151">
            <v>41</v>
          </cell>
          <cell r="E1151" t="str">
            <v>09 - 12</v>
          </cell>
          <cell r="F1151" t="str">
            <v>Non-Title I School (NT)</v>
          </cell>
          <cell r="G1151"/>
          <cell r="H1151"/>
        </row>
        <row r="1152">
          <cell r="A1152" t="str">
            <v>0274</v>
          </cell>
          <cell r="B1152" t="str">
            <v>02740083</v>
          </cell>
          <cell r="C1152" t="str">
            <v>John F Kennedy</v>
          </cell>
          <cell r="D1152">
            <v>448</v>
          </cell>
          <cell r="E1152" t="str">
            <v>PK - 08</v>
          </cell>
          <cell r="F1152" t="str">
            <v>Title I School (SW)</v>
          </cell>
          <cell r="G1152" t="str">
            <v>Restructuring Year 2+ - Subgroups</v>
          </cell>
          <cell r="H1152" t="str">
            <v>Restructuring Year 2+ - Subgroups</v>
          </cell>
        </row>
        <row r="1153">
          <cell r="A1153" t="str">
            <v>0274</v>
          </cell>
          <cell r="B1153" t="str">
            <v>02740410</v>
          </cell>
          <cell r="C1153" t="str">
            <v>Next Wave Junior High</v>
          </cell>
          <cell r="D1153">
            <v>26</v>
          </cell>
          <cell r="E1153" t="str">
            <v>06 - 09</v>
          </cell>
          <cell r="F1153" t="str">
            <v>Title I School (SW)</v>
          </cell>
          <cell r="G1153"/>
          <cell r="H1153"/>
        </row>
        <row r="1154">
          <cell r="A1154" t="str">
            <v>0274</v>
          </cell>
          <cell r="B1154" t="str">
            <v>02740505</v>
          </cell>
          <cell r="C1154" t="str">
            <v>Somerville High</v>
          </cell>
          <cell r="D1154">
            <v>1344</v>
          </cell>
          <cell r="E1154" t="str">
            <v>09 - 12</v>
          </cell>
          <cell r="F1154" t="str">
            <v>Non-Title I School (NT)</v>
          </cell>
          <cell r="G1154" t="str">
            <v>Restructuring Year 2+ - Subgroups</v>
          </cell>
          <cell r="H1154" t="str">
            <v>Restructuring Year 2+ - Subgroups</v>
          </cell>
        </row>
        <row r="1155">
          <cell r="A1155" t="str">
            <v>0274</v>
          </cell>
          <cell r="B1155" t="str">
            <v>02740115</v>
          </cell>
          <cell r="C1155" t="str">
            <v>West Somerville Neighborhood</v>
          </cell>
          <cell r="D1155">
            <v>324</v>
          </cell>
          <cell r="E1155" t="str">
            <v>PK - 08</v>
          </cell>
          <cell r="F1155" t="str">
            <v>Title I School (SW)</v>
          </cell>
          <cell r="G1155" t="str">
            <v>Improvement Year 2 - Subgroups</v>
          </cell>
          <cell r="H1155" t="str">
            <v>Restructuring Year 2+ - Subgroups</v>
          </cell>
        </row>
        <row r="1156">
          <cell r="A1156" t="str">
            <v>0274</v>
          </cell>
          <cell r="B1156" t="str">
            <v>02740120</v>
          </cell>
          <cell r="C1156" t="str">
            <v>Winter Hill Community</v>
          </cell>
          <cell r="D1156">
            <v>392</v>
          </cell>
          <cell r="E1156" t="str">
            <v>K  - 08</v>
          </cell>
          <cell r="F1156" t="str">
            <v>Title I School (SW)</v>
          </cell>
          <cell r="G1156" t="str">
            <v>Restructuring Year 2+ - Aggregate</v>
          </cell>
          <cell r="H1156" t="str">
            <v>Restructuring Year 2+ - Aggregate</v>
          </cell>
        </row>
        <row r="1157">
          <cell r="A1157" t="str">
            <v>0275</v>
          </cell>
          <cell r="B1157" t="str">
            <v>02750005</v>
          </cell>
          <cell r="C1157" t="str">
            <v>William E Norris</v>
          </cell>
          <cell r="D1157">
            <v>557</v>
          </cell>
          <cell r="E1157" t="str">
            <v>PK - 06</v>
          </cell>
          <cell r="F1157" t="str">
            <v>Title I School (TA)</v>
          </cell>
          <cell r="G1157" t="str">
            <v>Improvement Year 2 - Subgroups</v>
          </cell>
          <cell r="H1157" t="str">
            <v>Corrective Action - Subgroups</v>
          </cell>
        </row>
        <row r="1158">
          <cell r="A1158" t="str">
            <v>0276</v>
          </cell>
          <cell r="B1158" t="str">
            <v>02760050</v>
          </cell>
          <cell r="C1158" t="str">
            <v>Albert S. Woodward Memorial School</v>
          </cell>
          <cell r="D1158">
            <v>308</v>
          </cell>
          <cell r="E1158" t="str">
            <v>02 - 03</v>
          </cell>
          <cell r="F1158" t="str">
            <v>Title I School (TA)</v>
          </cell>
          <cell r="G1158" t="str">
            <v xml:space="preserve"> </v>
          </cell>
          <cell r="H1158" t="str">
            <v xml:space="preserve"> </v>
          </cell>
        </row>
        <row r="1159">
          <cell r="A1159" t="str">
            <v>0276</v>
          </cell>
          <cell r="B1159" t="str">
            <v>02760020</v>
          </cell>
          <cell r="C1159" t="str">
            <v>Margaret A Neary</v>
          </cell>
          <cell r="D1159">
            <v>368</v>
          </cell>
          <cell r="E1159" t="str">
            <v>04 - 05</v>
          </cell>
          <cell r="F1159" t="str">
            <v>Title I School (TA)</v>
          </cell>
          <cell r="G1159" t="str">
            <v xml:space="preserve"> </v>
          </cell>
          <cell r="H1159" t="str">
            <v xml:space="preserve"> </v>
          </cell>
        </row>
        <row r="1160">
          <cell r="A1160" t="str">
            <v>0276</v>
          </cell>
          <cell r="B1160" t="str">
            <v>02760008</v>
          </cell>
          <cell r="C1160" t="str">
            <v>Mary E Finn School</v>
          </cell>
          <cell r="D1160">
            <v>325</v>
          </cell>
          <cell r="E1160" t="str">
            <v>PK - 01</v>
          </cell>
          <cell r="F1160" t="str">
            <v>Non-Title I School (NT)</v>
          </cell>
          <cell r="G1160" t="str">
            <v xml:space="preserve"> </v>
          </cell>
          <cell r="H1160" t="str">
            <v xml:space="preserve"> </v>
          </cell>
        </row>
        <row r="1161">
          <cell r="A1161" t="str">
            <v>0276</v>
          </cell>
          <cell r="B1161" t="str">
            <v>02760305</v>
          </cell>
          <cell r="C1161" t="str">
            <v>P Brent Trottier</v>
          </cell>
          <cell r="D1161">
            <v>499</v>
          </cell>
          <cell r="E1161" t="str">
            <v>06 - 08</v>
          </cell>
          <cell r="F1161" t="str">
            <v>Title I School (TA)</v>
          </cell>
          <cell r="G1161" t="str">
            <v>Improvement Year 1 - Subgroups</v>
          </cell>
          <cell r="H1161" t="str">
            <v xml:space="preserve"> </v>
          </cell>
        </row>
        <row r="1162">
          <cell r="A1162" t="str">
            <v>0277</v>
          </cell>
          <cell r="B1162" t="str">
            <v>02770005</v>
          </cell>
          <cell r="C1162" t="str">
            <v>Charlton Street</v>
          </cell>
          <cell r="D1162">
            <v>398</v>
          </cell>
          <cell r="E1162" t="str">
            <v>02 - 04</v>
          </cell>
          <cell r="F1162" t="str">
            <v>Title I School (SW)</v>
          </cell>
          <cell r="G1162" t="str">
            <v>Restructuring Year 2+ - Aggregate</v>
          </cell>
          <cell r="H1162" t="str">
            <v>Improvement Year 2 - Aggregate</v>
          </cell>
        </row>
        <row r="1163">
          <cell r="A1163" t="str">
            <v>0277</v>
          </cell>
          <cell r="B1163" t="str">
            <v>02770010</v>
          </cell>
          <cell r="C1163" t="str">
            <v>Eastford Road</v>
          </cell>
          <cell r="D1163">
            <v>428</v>
          </cell>
          <cell r="E1163" t="str">
            <v>PK - 01</v>
          </cell>
          <cell r="F1163" t="str">
            <v>Title I School (SW)</v>
          </cell>
          <cell r="G1163"/>
          <cell r="H1163"/>
        </row>
        <row r="1164">
          <cell r="A1164" t="str">
            <v>0277</v>
          </cell>
          <cell r="B1164" t="str">
            <v>02770305</v>
          </cell>
          <cell r="C1164" t="str">
            <v>Mary E Wells Jr High</v>
          </cell>
          <cell r="D1164">
            <v>511</v>
          </cell>
          <cell r="E1164" t="str">
            <v>04 - 08</v>
          </cell>
          <cell r="F1164" t="str">
            <v>Non-Title I School (NT)</v>
          </cell>
          <cell r="G1164" t="str">
            <v>Restructuring Year 2+ - Subgroups</v>
          </cell>
          <cell r="H1164" t="str">
            <v>Restructuring Year 2+ - Aggregate</v>
          </cell>
        </row>
        <row r="1165">
          <cell r="A1165" t="str">
            <v>0277</v>
          </cell>
          <cell r="B1165" t="str">
            <v>02770505</v>
          </cell>
          <cell r="C1165" t="str">
            <v>Southbridge High</v>
          </cell>
          <cell r="D1165">
            <v>445</v>
          </cell>
          <cell r="E1165" t="str">
            <v>07 - 12</v>
          </cell>
          <cell r="F1165" t="str">
            <v>Non-Title I School (NT)</v>
          </cell>
          <cell r="G1165" t="str">
            <v>Restructuring Year 1 - Aggregate</v>
          </cell>
          <cell r="H1165" t="str">
            <v>Restructuring Year 1 - Aggregate</v>
          </cell>
        </row>
        <row r="1166">
          <cell r="A1166" t="str">
            <v>0277</v>
          </cell>
          <cell r="B1166" t="str">
            <v>02770020</v>
          </cell>
          <cell r="C1166" t="str">
            <v>West Street</v>
          </cell>
          <cell r="D1166">
            <v>422</v>
          </cell>
          <cell r="E1166" t="str">
            <v>PK - 05</v>
          </cell>
          <cell r="F1166" t="str">
            <v>Title I School (SW)</v>
          </cell>
          <cell r="G1166" t="str">
            <v>Restructuring Year 2+ - Aggregate</v>
          </cell>
          <cell r="H1166" t="str">
            <v>Restructuring Year 2+ - Subgroups</v>
          </cell>
        </row>
        <row r="1167">
          <cell r="A1167" t="str">
            <v>0278</v>
          </cell>
          <cell r="B1167" t="str">
            <v>02780305</v>
          </cell>
          <cell r="C1167" t="str">
            <v>Michael E. Smith Middle School</v>
          </cell>
          <cell r="D1167">
            <v>631</v>
          </cell>
          <cell r="E1167" t="str">
            <v>05 - 08</v>
          </cell>
          <cell r="F1167" t="str">
            <v>Non-Title I School (NT)</v>
          </cell>
          <cell r="G1167" t="str">
            <v>Corrective Action - Subgroups</v>
          </cell>
          <cell r="H1167" t="str">
            <v>Restructuring Year 2+ - Aggregate</v>
          </cell>
        </row>
        <row r="1168">
          <cell r="A1168" t="str">
            <v>0278</v>
          </cell>
          <cell r="B1168" t="str">
            <v>02780020</v>
          </cell>
          <cell r="C1168" t="str">
            <v>Mosier</v>
          </cell>
          <cell r="D1168">
            <v>449</v>
          </cell>
          <cell r="E1168" t="str">
            <v>02 - 04</v>
          </cell>
          <cell r="F1168" t="str">
            <v>Title I School (TA)</v>
          </cell>
          <cell r="G1168" t="str">
            <v>Restructuring Year 2+ - Subgroups</v>
          </cell>
          <cell r="H1168" t="str">
            <v>Improvement Year 2 - Subgroups</v>
          </cell>
        </row>
        <row r="1169">
          <cell r="A1169" t="str">
            <v>0278</v>
          </cell>
          <cell r="B1169" t="str">
            <v>02780015</v>
          </cell>
          <cell r="C1169" t="str">
            <v>Plains Elementary</v>
          </cell>
          <cell r="D1169">
            <v>340</v>
          </cell>
          <cell r="E1169" t="str">
            <v>PK - 01</v>
          </cell>
          <cell r="F1169" t="str">
            <v>Title I School (TA)</v>
          </cell>
          <cell r="G1169" t="str">
            <v xml:space="preserve"> </v>
          </cell>
          <cell r="H1169" t="str">
            <v xml:space="preserve"> </v>
          </cell>
        </row>
        <row r="1170">
          <cell r="A1170" t="str">
            <v>0278</v>
          </cell>
          <cell r="B1170" t="str">
            <v>02780505</v>
          </cell>
          <cell r="C1170" t="str">
            <v>South Hadley High</v>
          </cell>
          <cell r="D1170">
            <v>655</v>
          </cell>
          <cell r="E1170" t="str">
            <v>09 - 12</v>
          </cell>
          <cell r="F1170" t="str">
            <v>Non-Title I School (NT)</v>
          </cell>
          <cell r="G1170" t="str">
            <v xml:space="preserve"> </v>
          </cell>
          <cell r="H1170" t="str">
            <v xml:space="preserve"> </v>
          </cell>
        </row>
        <row r="1171">
          <cell r="A1171" t="str">
            <v>0281</v>
          </cell>
          <cell r="B1171" t="str">
            <v>02810095</v>
          </cell>
          <cell r="C1171" t="str">
            <v>Alfred G Zanetti</v>
          </cell>
          <cell r="D1171">
            <v>434</v>
          </cell>
          <cell r="E1171" t="str">
            <v>PK - 08</v>
          </cell>
          <cell r="F1171" t="str">
            <v>Title I School (SW)</v>
          </cell>
          <cell r="G1171" t="str">
            <v>Restructuring Year 1 - Subgroups</v>
          </cell>
          <cell r="H1171" t="str">
            <v>Restructuring Year 1 - Aggregate</v>
          </cell>
        </row>
        <row r="1172">
          <cell r="A1172" t="str">
            <v>0281</v>
          </cell>
          <cell r="B1172" t="str">
            <v>02810175</v>
          </cell>
          <cell r="C1172" t="str">
            <v>Alice B Beal Elem</v>
          </cell>
          <cell r="D1172">
            <v>301</v>
          </cell>
          <cell r="E1172" t="str">
            <v>K  - 05</v>
          </cell>
          <cell r="F1172" t="str">
            <v>Title I School (SW)</v>
          </cell>
          <cell r="G1172" t="str">
            <v>Corrective Action - Subgroups</v>
          </cell>
          <cell r="H1172" t="str">
            <v>Restructuring Year 2+ - Aggregate</v>
          </cell>
        </row>
        <row r="1173">
          <cell r="A1173" t="str">
            <v>0281</v>
          </cell>
          <cell r="B1173" t="str">
            <v>02810165</v>
          </cell>
          <cell r="C1173" t="str">
            <v>Arthur T Talmadge</v>
          </cell>
          <cell r="D1173">
            <v>295</v>
          </cell>
          <cell r="E1173" t="str">
            <v>K  - 05</v>
          </cell>
          <cell r="F1173" t="str">
            <v>Title I School (SW)</v>
          </cell>
          <cell r="G1173" t="str">
            <v xml:space="preserve"> </v>
          </cell>
          <cell r="H1173" t="str">
            <v xml:space="preserve"> </v>
          </cell>
        </row>
        <row r="1174">
          <cell r="A1174" t="str">
            <v>0281</v>
          </cell>
          <cell r="B1174" t="str">
            <v>02810360</v>
          </cell>
          <cell r="C1174" t="str">
            <v>Balliet Middle School</v>
          </cell>
          <cell r="D1174"/>
          <cell r="E1174"/>
          <cell r="F1174" t="str">
            <v>Non-Title I School (NT)</v>
          </cell>
          <cell r="G1174"/>
          <cell r="H1174"/>
        </row>
        <row r="1175">
          <cell r="A1175" t="str">
            <v>0281</v>
          </cell>
          <cell r="B1175" t="str">
            <v>02810010</v>
          </cell>
          <cell r="C1175" t="str">
            <v>Boland School</v>
          </cell>
          <cell r="D1175">
            <v>748</v>
          </cell>
          <cell r="E1175" t="str">
            <v>PK - 05</v>
          </cell>
          <cell r="F1175" t="str">
            <v>Title I School (SW)</v>
          </cell>
          <cell r="G1175" t="str">
            <v>Restructuring Year 2+ - Aggregate</v>
          </cell>
          <cell r="H1175" t="str">
            <v>Restructuring Year 2+ - Aggregate</v>
          </cell>
        </row>
        <row r="1176">
          <cell r="A1176" t="str">
            <v>0281</v>
          </cell>
          <cell r="B1176" t="str">
            <v>02810025</v>
          </cell>
          <cell r="C1176" t="str">
            <v>Brightwood</v>
          </cell>
          <cell r="D1176">
            <v>403</v>
          </cell>
          <cell r="E1176" t="str">
            <v>K  - 05</v>
          </cell>
          <cell r="F1176" t="str">
            <v>Title I School (SW)</v>
          </cell>
          <cell r="G1176" t="str">
            <v>Restructuring Year 2+ - Aggregate</v>
          </cell>
          <cell r="H1176" t="str">
            <v>Restructuring Year 2+ - Aggregate</v>
          </cell>
        </row>
        <row r="1177">
          <cell r="A1177" t="str">
            <v>0281</v>
          </cell>
          <cell r="B1177" t="str">
            <v>02810310</v>
          </cell>
          <cell r="C1177" t="str">
            <v>Chestnut Street Middle</v>
          </cell>
          <cell r="D1177">
            <v>967</v>
          </cell>
          <cell r="E1177" t="str">
            <v>06 - 08</v>
          </cell>
          <cell r="F1177" t="str">
            <v>Title I School (SW)</v>
          </cell>
          <cell r="G1177" t="str">
            <v>Restructuring Year 2+ - Aggregate</v>
          </cell>
          <cell r="H1177" t="str">
            <v>Restructuring Year 2+ - Aggregate</v>
          </cell>
        </row>
        <row r="1178">
          <cell r="A1178" t="str">
            <v>0281</v>
          </cell>
          <cell r="B1178" t="str">
            <v>02810035</v>
          </cell>
          <cell r="C1178" t="str">
            <v>Daniel B Brunton</v>
          </cell>
          <cell r="D1178">
            <v>513</v>
          </cell>
          <cell r="E1178" t="str">
            <v>PK - 05</v>
          </cell>
          <cell r="F1178" t="str">
            <v>Title I School (SW)</v>
          </cell>
          <cell r="G1178" t="str">
            <v>Restructuring Year 2+ - Aggregate</v>
          </cell>
          <cell r="H1178" t="str">
            <v>Restructuring Year 2+ - Subgroups</v>
          </cell>
        </row>
        <row r="1179">
          <cell r="A1179" t="str">
            <v>0281</v>
          </cell>
          <cell r="B1179" t="str">
            <v>02810125</v>
          </cell>
          <cell r="C1179" t="str">
            <v>Dryden Memorial</v>
          </cell>
          <cell r="D1179">
            <v>296</v>
          </cell>
          <cell r="E1179" t="str">
            <v>PK - 05</v>
          </cell>
          <cell r="F1179" t="str">
            <v>Title I School (SW)</v>
          </cell>
          <cell r="G1179" t="str">
            <v xml:space="preserve"> </v>
          </cell>
          <cell r="H1179" t="str">
            <v xml:space="preserve"> </v>
          </cell>
        </row>
        <row r="1180">
          <cell r="A1180" t="str">
            <v>0281</v>
          </cell>
          <cell r="B1180" t="str">
            <v>02810565</v>
          </cell>
          <cell r="C1180" t="str">
            <v>Early College High School</v>
          </cell>
          <cell r="D1180"/>
          <cell r="E1180"/>
          <cell r="F1180" t="str">
            <v>Non-Title I School (NT)</v>
          </cell>
          <cell r="G1180"/>
          <cell r="H1180"/>
        </row>
        <row r="1181">
          <cell r="A1181" t="str">
            <v>0281</v>
          </cell>
          <cell r="B1181" t="str">
            <v>02810030</v>
          </cell>
          <cell r="C1181" t="str">
            <v>Elias Brookings</v>
          </cell>
          <cell r="D1181">
            <v>343</v>
          </cell>
          <cell r="E1181" t="str">
            <v>PK - 05</v>
          </cell>
          <cell r="F1181" t="str">
            <v>Title I School (SW)</v>
          </cell>
          <cell r="G1181" t="str">
            <v>Restructuring Year 2+ - Aggregate</v>
          </cell>
          <cell r="H1181" t="str">
            <v>Restructuring Year 2+ - Aggregate</v>
          </cell>
        </row>
        <row r="1182">
          <cell r="A1182" t="str">
            <v>0281</v>
          </cell>
          <cell r="B1182" t="str">
            <v>02810325</v>
          </cell>
          <cell r="C1182" t="str">
            <v>Forest Park Middle</v>
          </cell>
          <cell r="D1182">
            <v>798</v>
          </cell>
          <cell r="E1182" t="str">
            <v>06 - 08</v>
          </cell>
          <cell r="F1182" t="str">
            <v>Title I School (SW)</v>
          </cell>
          <cell r="G1182" t="str">
            <v>Restructuring Year 2+ - Aggregate</v>
          </cell>
          <cell r="H1182" t="str">
            <v>Restructuring Year 2+ - Aggregate</v>
          </cell>
        </row>
        <row r="1183">
          <cell r="A1183" t="str">
            <v>0281</v>
          </cell>
          <cell r="B1183" t="str">
            <v>02810075</v>
          </cell>
          <cell r="C1183" t="str">
            <v>Frank H Freedman</v>
          </cell>
          <cell r="D1183">
            <v>282</v>
          </cell>
          <cell r="E1183" t="str">
            <v>K  - 05</v>
          </cell>
          <cell r="F1183" t="str">
            <v>Title I School (SW)</v>
          </cell>
          <cell r="G1183" t="str">
            <v>Restructuring Year 2+ - Aggregate</v>
          </cell>
          <cell r="H1183" t="str">
            <v>Improvement Year 2 - Subgroups</v>
          </cell>
        </row>
        <row r="1184">
          <cell r="A1184" t="str">
            <v>0281</v>
          </cell>
          <cell r="B1184" t="str">
            <v>02810080</v>
          </cell>
          <cell r="C1184" t="str">
            <v>Frederick Harris</v>
          </cell>
          <cell r="D1184">
            <v>578</v>
          </cell>
          <cell r="E1184" t="str">
            <v>PK - 05</v>
          </cell>
          <cell r="F1184" t="str">
            <v>Title I School (SW)</v>
          </cell>
          <cell r="G1184" t="str">
            <v>Restructuring Year 2+ - Aggregate</v>
          </cell>
          <cell r="H1184" t="str">
            <v xml:space="preserve"> </v>
          </cell>
        </row>
        <row r="1185">
          <cell r="A1185" t="str">
            <v>0281</v>
          </cell>
          <cell r="B1185" t="str">
            <v>02810575</v>
          </cell>
          <cell r="C1185" t="str">
            <v>Gateway to College</v>
          </cell>
          <cell r="D1185"/>
          <cell r="E1185"/>
          <cell r="F1185" t="str">
            <v>Non-Title I School (NT)</v>
          </cell>
          <cell r="G1185"/>
          <cell r="H1185"/>
        </row>
        <row r="1186">
          <cell r="A1186" t="str">
            <v>0281</v>
          </cell>
          <cell r="B1186" t="str">
            <v>02810195</v>
          </cell>
          <cell r="C1186" t="str">
            <v>Gerena</v>
          </cell>
          <cell r="D1186">
            <v>702</v>
          </cell>
          <cell r="E1186" t="str">
            <v>PK - 05</v>
          </cell>
          <cell r="F1186" t="str">
            <v>Title I School (SW)</v>
          </cell>
          <cell r="G1186" t="str">
            <v>Restructuring Year 2+ - Aggregate</v>
          </cell>
          <cell r="H1186" t="str">
            <v>Restructuring Year 2+ - Aggregate</v>
          </cell>
        </row>
        <row r="1187">
          <cell r="A1187" t="str">
            <v>0281</v>
          </cell>
          <cell r="B1187" t="str">
            <v>02810065</v>
          </cell>
          <cell r="C1187" t="str">
            <v>Glenwood</v>
          </cell>
          <cell r="D1187">
            <v>311</v>
          </cell>
          <cell r="E1187" t="str">
            <v>K  - 05</v>
          </cell>
          <cell r="F1187" t="str">
            <v>Title I School (SW)</v>
          </cell>
          <cell r="G1187" t="str">
            <v>Improvement Year 2 - Aggregate</v>
          </cell>
          <cell r="H1187" t="str">
            <v>Improvement Year 1 - Aggregate</v>
          </cell>
        </row>
        <row r="1188">
          <cell r="A1188" t="str">
            <v>0281</v>
          </cell>
          <cell r="B1188" t="str">
            <v>02810068</v>
          </cell>
          <cell r="C1188" t="str">
            <v>Glickman Elementary</v>
          </cell>
          <cell r="D1188">
            <v>261</v>
          </cell>
          <cell r="E1188" t="str">
            <v>K  - 05</v>
          </cell>
          <cell r="F1188" t="str">
            <v>Title I School (SW)</v>
          </cell>
          <cell r="G1188" t="str">
            <v>Restructuring Year 1 - Aggregate</v>
          </cell>
          <cell r="H1188" t="str">
            <v>Corrective Action - Aggregate</v>
          </cell>
        </row>
        <row r="1189">
          <cell r="A1189" t="str">
            <v>0281</v>
          </cell>
          <cell r="B1189" t="str">
            <v>02810510</v>
          </cell>
          <cell r="C1189" t="str">
            <v>High School Of Commerce</v>
          </cell>
          <cell r="D1189">
            <v>1286</v>
          </cell>
          <cell r="E1189" t="str">
            <v>09 - 12</v>
          </cell>
          <cell r="F1189" t="str">
            <v>Title I School (SW)</v>
          </cell>
          <cell r="G1189" t="str">
            <v>Restructuring Year 2+ - Aggregate</v>
          </cell>
          <cell r="H1189" t="str">
            <v>Restructuring Year 2+ - Aggregate</v>
          </cell>
        </row>
        <row r="1190">
          <cell r="A1190" t="str">
            <v>0281</v>
          </cell>
          <cell r="B1190" t="str">
            <v>02810530</v>
          </cell>
          <cell r="C1190" t="str">
            <v>High School/Science-Tech</v>
          </cell>
          <cell r="D1190">
            <v>1267</v>
          </cell>
          <cell r="E1190" t="str">
            <v>09 - 12</v>
          </cell>
          <cell r="F1190" t="str">
            <v>Title I School (SW)</v>
          </cell>
          <cell r="G1190" t="str">
            <v>Restructuring Year 2+ - Aggregate</v>
          </cell>
          <cell r="H1190" t="str">
            <v>Restructuring Year 2+ - Aggregate</v>
          </cell>
        </row>
        <row r="1191">
          <cell r="A1191" t="str">
            <v>0281</v>
          </cell>
          <cell r="B1191" t="str">
            <v>02810050</v>
          </cell>
          <cell r="C1191" t="str">
            <v>Hiram L Dorman</v>
          </cell>
          <cell r="D1191">
            <v>298</v>
          </cell>
          <cell r="E1191" t="str">
            <v>K  - 05</v>
          </cell>
          <cell r="F1191" t="str">
            <v>Title I School (SW)</v>
          </cell>
          <cell r="G1191" t="str">
            <v>Restructuring Year 1 - Subgroups</v>
          </cell>
          <cell r="H1191" t="str">
            <v>Improvement Year 2 - Subgroups</v>
          </cell>
        </row>
        <row r="1192">
          <cell r="A1192" t="str">
            <v>0281</v>
          </cell>
          <cell r="B1192" t="str">
            <v>02810085</v>
          </cell>
          <cell r="C1192" t="str">
            <v>Homer Street</v>
          </cell>
          <cell r="D1192">
            <v>416</v>
          </cell>
          <cell r="E1192" t="str">
            <v>K  - 05</v>
          </cell>
          <cell r="F1192" t="str">
            <v>Title I School (SW)</v>
          </cell>
          <cell r="G1192" t="str">
            <v>Restructuring Year 2+ - Aggregate</v>
          </cell>
          <cell r="H1192" t="str">
            <v>Restructuring Year 2+ - Aggregate</v>
          </cell>
        </row>
        <row r="1193">
          <cell r="A1193" t="str">
            <v>0281</v>
          </cell>
          <cell r="B1193" t="str">
            <v>02810100</v>
          </cell>
          <cell r="C1193" t="str">
            <v>Indian Orchard Elem</v>
          </cell>
          <cell r="D1193">
            <v>690</v>
          </cell>
          <cell r="E1193" t="str">
            <v>PK - 05</v>
          </cell>
          <cell r="F1193" t="str">
            <v>Title I School (SW)</v>
          </cell>
          <cell r="G1193" t="str">
            <v>Restructuring Year 2+ - Aggregate</v>
          </cell>
          <cell r="H1193" t="str">
            <v>Restructuring Year 2+ - Subgroups</v>
          </cell>
        </row>
        <row r="1194">
          <cell r="A1194" t="str">
            <v>0281</v>
          </cell>
          <cell r="B1194" t="str">
            <v>02810328</v>
          </cell>
          <cell r="C1194" t="str">
            <v>John F Kennedy Middle</v>
          </cell>
          <cell r="D1194">
            <v>646</v>
          </cell>
          <cell r="E1194" t="str">
            <v>06 - 08</v>
          </cell>
          <cell r="F1194" t="str">
            <v>Title I School (SW)</v>
          </cell>
          <cell r="G1194" t="str">
            <v>Restructuring Year 2+ - Aggregate</v>
          </cell>
          <cell r="H1194" t="str">
            <v>Restructuring Year 2+ - Aggregate</v>
          </cell>
        </row>
        <row r="1195">
          <cell r="A1195" t="str">
            <v>0281</v>
          </cell>
          <cell r="B1195" t="str">
            <v>02810320</v>
          </cell>
          <cell r="C1195" t="str">
            <v>John J Duggan Middle</v>
          </cell>
          <cell r="D1195">
            <v>432</v>
          </cell>
          <cell r="E1195" t="str">
            <v>06 - 08</v>
          </cell>
          <cell r="F1195" t="str">
            <v>Title I School (SW)</v>
          </cell>
          <cell r="G1195" t="str">
            <v>Restructuring Year 2+ - Subgroups</v>
          </cell>
          <cell r="H1195" t="str">
            <v>Restructuring Year 2+ - Aggregate</v>
          </cell>
        </row>
        <row r="1196">
          <cell r="A1196" t="str">
            <v>0281</v>
          </cell>
          <cell r="B1196" t="str">
            <v>02810110</v>
          </cell>
          <cell r="C1196" t="str">
            <v>Kensington Avenue</v>
          </cell>
          <cell r="D1196">
            <v>362</v>
          </cell>
          <cell r="E1196" t="str">
            <v>K  - 05</v>
          </cell>
          <cell r="F1196" t="str">
            <v>Title I School (SW)</v>
          </cell>
          <cell r="G1196" t="str">
            <v>Corrective Action - Aggregate</v>
          </cell>
          <cell r="H1196" t="str">
            <v xml:space="preserve"> </v>
          </cell>
        </row>
        <row r="1197">
          <cell r="A1197" t="str">
            <v>0281</v>
          </cell>
          <cell r="B1197" t="str">
            <v>02810115</v>
          </cell>
          <cell r="C1197" t="str">
            <v>Liberty</v>
          </cell>
          <cell r="D1197">
            <v>276</v>
          </cell>
          <cell r="E1197" t="str">
            <v>K  - 05</v>
          </cell>
          <cell r="F1197" t="str">
            <v>Title I School (SW)</v>
          </cell>
          <cell r="G1197" t="str">
            <v>Improvement Year 2 - Aggregate</v>
          </cell>
          <cell r="H1197" t="str">
            <v xml:space="preserve"> </v>
          </cell>
        </row>
        <row r="1198">
          <cell r="A1198" t="str">
            <v>0281</v>
          </cell>
          <cell r="B1198" t="str">
            <v>02810560</v>
          </cell>
          <cell r="C1198" t="str">
            <v>Liberty Preparatory Academy</v>
          </cell>
          <cell r="D1198"/>
          <cell r="E1198"/>
          <cell r="F1198" t="str">
            <v>Non-Title I School (NT)</v>
          </cell>
          <cell r="G1198"/>
          <cell r="H1198"/>
        </row>
        <row r="1199">
          <cell r="A1199" t="str">
            <v>0281</v>
          </cell>
          <cell r="B1199" t="str">
            <v>02810120</v>
          </cell>
          <cell r="C1199" t="str">
            <v>Lincoln</v>
          </cell>
          <cell r="D1199">
            <v>349</v>
          </cell>
          <cell r="E1199" t="str">
            <v>K  - 05</v>
          </cell>
          <cell r="F1199" t="str">
            <v>Title I School (SW)</v>
          </cell>
          <cell r="G1199" t="str">
            <v>Restructuring Year 2+ - Aggregate</v>
          </cell>
          <cell r="H1199" t="str">
            <v xml:space="preserve"> </v>
          </cell>
        </row>
        <row r="1200">
          <cell r="A1200" t="str">
            <v>0281</v>
          </cell>
          <cell r="B1200" t="str">
            <v>02810330</v>
          </cell>
          <cell r="C1200" t="str">
            <v>M Marcus Kiley Middle</v>
          </cell>
          <cell r="D1200">
            <v>828</v>
          </cell>
          <cell r="E1200" t="str">
            <v>06 - 08</v>
          </cell>
          <cell r="F1200" t="str">
            <v>Title I School (SW)</v>
          </cell>
          <cell r="G1200" t="str">
            <v>Restructuring Year 2+ - Aggregate</v>
          </cell>
          <cell r="H1200" t="str">
            <v>Restructuring Year 2+ - Aggregate</v>
          </cell>
        </row>
        <row r="1201">
          <cell r="A1201" t="str">
            <v>0281</v>
          </cell>
          <cell r="B1201" t="str">
            <v>02810060</v>
          </cell>
          <cell r="C1201" t="str">
            <v>Margaret C Ells</v>
          </cell>
          <cell r="D1201">
            <v>245</v>
          </cell>
          <cell r="E1201" t="str">
            <v>PK - 01</v>
          </cell>
          <cell r="F1201" t="str">
            <v>Title I School (SW)</v>
          </cell>
          <cell r="G1201" t="str">
            <v xml:space="preserve"> </v>
          </cell>
          <cell r="H1201" t="str">
            <v xml:space="preserve"> </v>
          </cell>
        </row>
        <row r="1202">
          <cell r="A1202" t="str">
            <v>0281</v>
          </cell>
          <cell r="B1202" t="str">
            <v>02810140</v>
          </cell>
          <cell r="C1202" t="str">
            <v>Mary M Lynch</v>
          </cell>
          <cell r="D1202">
            <v>258</v>
          </cell>
          <cell r="E1202" t="str">
            <v>K  - 05</v>
          </cell>
          <cell r="F1202" t="str">
            <v>Title I School (SW)</v>
          </cell>
          <cell r="G1202" t="str">
            <v>Restructuring Year 1 - Aggregate</v>
          </cell>
          <cell r="H1202" t="str">
            <v>Improvement Year 1 - Aggregate</v>
          </cell>
        </row>
        <row r="1203">
          <cell r="A1203" t="str">
            <v>0281</v>
          </cell>
          <cell r="B1203" t="str">
            <v>02810155</v>
          </cell>
          <cell r="C1203" t="str">
            <v>Mary M Walsh</v>
          </cell>
          <cell r="D1203">
            <v>272</v>
          </cell>
          <cell r="E1203" t="str">
            <v>K  - 05</v>
          </cell>
          <cell r="F1203" t="str">
            <v>Title I School (SW)</v>
          </cell>
          <cell r="G1203" t="str">
            <v>Restructuring Year 2+ - Aggregate</v>
          </cell>
          <cell r="H1203" t="str">
            <v>Restructuring Year 1 - Aggregate</v>
          </cell>
        </row>
        <row r="1204">
          <cell r="A1204" t="str">
            <v>0281</v>
          </cell>
          <cell r="B1204" t="str">
            <v>02810145</v>
          </cell>
          <cell r="C1204" t="str">
            <v>Mary O Pottenger</v>
          </cell>
          <cell r="D1204">
            <v>415</v>
          </cell>
          <cell r="E1204" t="str">
            <v>K  - 05</v>
          </cell>
          <cell r="F1204" t="str">
            <v>Title I School (SW)</v>
          </cell>
          <cell r="G1204" t="str">
            <v>Restructuring Year 2+ - Aggregate</v>
          </cell>
          <cell r="H1204" t="str">
            <v>Improvement Year 2 - Aggregate</v>
          </cell>
        </row>
        <row r="1205">
          <cell r="A1205" t="str">
            <v>0281</v>
          </cell>
          <cell r="B1205" t="str">
            <v>02810023</v>
          </cell>
          <cell r="C1205" t="str">
            <v>Milton Bradley School</v>
          </cell>
          <cell r="D1205">
            <v>493</v>
          </cell>
          <cell r="E1205" t="str">
            <v>K  - 05</v>
          </cell>
          <cell r="F1205" t="str">
            <v>Title I School (SW)</v>
          </cell>
          <cell r="G1205" t="str">
            <v>Restructuring Year 2+ - Subgroups</v>
          </cell>
          <cell r="H1205" t="str">
            <v>Restructuring Year 2+ - Subgroups</v>
          </cell>
        </row>
        <row r="1206">
          <cell r="A1206" t="str">
            <v>0281</v>
          </cell>
          <cell r="B1206" t="str">
            <v>02810620</v>
          </cell>
          <cell r="C1206" t="str">
            <v>Putnam Voc Tech High Sch</v>
          </cell>
          <cell r="D1206">
            <v>1545</v>
          </cell>
          <cell r="E1206" t="str">
            <v>09 - 12</v>
          </cell>
          <cell r="F1206" t="str">
            <v>Title I School (SW)</v>
          </cell>
          <cell r="G1206" t="str">
            <v>Restructuring Year 2+ - Aggregate</v>
          </cell>
          <cell r="H1206" t="str">
            <v>Restructuring Year 2+ - Aggregate</v>
          </cell>
        </row>
        <row r="1207">
          <cell r="A1207" t="str">
            <v>0281</v>
          </cell>
          <cell r="B1207" t="str">
            <v>02810055</v>
          </cell>
          <cell r="C1207" t="str">
            <v>Rebecca M Johnson</v>
          </cell>
          <cell r="D1207">
            <v>845</v>
          </cell>
          <cell r="E1207" t="str">
            <v>PK - 05</v>
          </cell>
          <cell r="F1207" t="str">
            <v>Title I School (SW)</v>
          </cell>
          <cell r="G1207" t="str">
            <v>Corrective Action - Aggregate</v>
          </cell>
          <cell r="H1207" t="str">
            <v>Restructuring Year 1 - Aggregate</v>
          </cell>
        </row>
        <row r="1208">
          <cell r="A1208" t="str">
            <v>0281</v>
          </cell>
          <cell r="B1208" t="str">
            <v>02810020</v>
          </cell>
          <cell r="C1208" t="str">
            <v>Samuel Bowles</v>
          </cell>
          <cell r="D1208">
            <v>312</v>
          </cell>
          <cell r="E1208" t="str">
            <v>K  - 05</v>
          </cell>
          <cell r="F1208" t="str">
            <v>Title I School (SW)</v>
          </cell>
          <cell r="G1208" t="str">
            <v>Restructuring Year 2+ - Subgroups</v>
          </cell>
          <cell r="H1208" t="str">
            <v xml:space="preserve"> </v>
          </cell>
        </row>
        <row r="1209">
          <cell r="A1209" t="str">
            <v>0281</v>
          </cell>
          <cell r="B1209" t="str">
            <v>02810355</v>
          </cell>
          <cell r="C1209" t="str">
            <v>South End Middle School</v>
          </cell>
          <cell r="D1209"/>
          <cell r="E1209"/>
          <cell r="F1209" t="str">
            <v>Non-Title I School (NT)</v>
          </cell>
          <cell r="G1209"/>
          <cell r="H1209"/>
        </row>
        <row r="1210">
          <cell r="A1210" t="str">
            <v>0281</v>
          </cell>
          <cell r="B1210" t="str">
            <v>02810506</v>
          </cell>
          <cell r="C1210" t="str">
            <v>Springfield Academy for Excellence</v>
          </cell>
          <cell r="D1210">
            <v>475</v>
          </cell>
          <cell r="E1210" t="str">
            <v>K  - 12</v>
          </cell>
          <cell r="F1210" t="str">
            <v>Title I School (SW)</v>
          </cell>
          <cell r="G1210" t="str">
            <v>Restructuring Year 2+ - Aggregate</v>
          </cell>
          <cell r="H1210" t="str">
            <v>Restructuring Year 2+ - Aggregate</v>
          </cell>
        </row>
        <row r="1211">
          <cell r="A1211" t="str">
            <v>0281</v>
          </cell>
          <cell r="B1211" t="str">
            <v>02810500</v>
          </cell>
          <cell r="C1211" t="str">
            <v>Springfield Central High</v>
          </cell>
          <cell r="D1211">
            <v>2046</v>
          </cell>
          <cell r="E1211" t="str">
            <v>09 - 12</v>
          </cell>
          <cell r="F1211" t="str">
            <v>Title I School (SW)</v>
          </cell>
          <cell r="G1211" t="str">
            <v>Restructuring Year 2+ - Subgroups</v>
          </cell>
          <cell r="H1211" t="str">
            <v>Restructuring Year 2+ - Aggregate</v>
          </cell>
        </row>
        <row r="1212">
          <cell r="A1212" t="str">
            <v>0281</v>
          </cell>
          <cell r="B1212" t="str">
            <v>02810570</v>
          </cell>
          <cell r="C1212" t="str">
            <v>Springfield High School</v>
          </cell>
          <cell r="D1212"/>
          <cell r="E1212"/>
          <cell r="F1212" t="str">
            <v>Non-Title I School (NT)</v>
          </cell>
          <cell r="G1212"/>
          <cell r="H1212"/>
        </row>
        <row r="1213">
          <cell r="A1213" t="str">
            <v>0281</v>
          </cell>
          <cell r="B1213" t="str">
            <v>02810005</v>
          </cell>
          <cell r="C1213" t="str">
            <v>Springfield Public Day Elementary School</v>
          </cell>
          <cell r="D1213"/>
          <cell r="E1213"/>
          <cell r="F1213" t="str">
            <v>Non-Title I School (NT)</v>
          </cell>
          <cell r="G1213"/>
          <cell r="H1213"/>
        </row>
        <row r="1214">
          <cell r="A1214" t="str">
            <v>0281</v>
          </cell>
          <cell r="B1214" t="str">
            <v>02810550</v>
          </cell>
          <cell r="C1214" t="str">
            <v>Springfield Public Day High School</v>
          </cell>
          <cell r="D1214"/>
          <cell r="E1214"/>
          <cell r="F1214" t="str">
            <v>Non-Title I School (NT)</v>
          </cell>
          <cell r="G1214"/>
          <cell r="H1214"/>
        </row>
        <row r="1215">
          <cell r="A1215" t="str">
            <v>0281</v>
          </cell>
          <cell r="B1215" t="str">
            <v>02810345</v>
          </cell>
          <cell r="C1215" t="str">
            <v>Springfield Public Day Middle School</v>
          </cell>
          <cell r="D1215"/>
          <cell r="E1215"/>
          <cell r="F1215" t="str">
            <v>Non-Title I School (NT)</v>
          </cell>
          <cell r="G1215"/>
          <cell r="H1215"/>
        </row>
        <row r="1216">
          <cell r="A1216" t="str">
            <v>0281</v>
          </cell>
          <cell r="B1216" t="str">
            <v>02810350</v>
          </cell>
          <cell r="C1216" t="str">
            <v>STEM Middle Academy</v>
          </cell>
          <cell r="D1216">
            <v>255</v>
          </cell>
          <cell r="E1216" t="str">
            <v>06 - 08</v>
          </cell>
          <cell r="F1216" t="str">
            <v>Title I School (SW)</v>
          </cell>
          <cell r="G1216" t="str">
            <v>Improvement Year 1 - Aggregate</v>
          </cell>
          <cell r="H1216" t="str">
            <v xml:space="preserve"> </v>
          </cell>
        </row>
        <row r="1217">
          <cell r="A1217" t="str">
            <v>0281</v>
          </cell>
          <cell r="B1217" t="str">
            <v>02810160</v>
          </cell>
          <cell r="C1217" t="str">
            <v>Sumner Avenue</v>
          </cell>
          <cell r="D1217">
            <v>540</v>
          </cell>
          <cell r="E1217" t="str">
            <v>PK - 05</v>
          </cell>
          <cell r="F1217" t="str">
            <v>Title I School (SW)</v>
          </cell>
          <cell r="G1217" t="str">
            <v>Restructuring Year 1 - Aggregate</v>
          </cell>
          <cell r="H1217" t="str">
            <v>Corrective Action - Aggregate</v>
          </cell>
        </row>
        <row r="1218">
          <cell r="A1218" t="str">
            <v>0281</v>
          </cell>
          <cell r="B1218" t="str">
            <v>02810205</v>
          </cell>
          <cell r="C1218" t="str">
            <v>The Springfield Renaissance School</v>
          </cell>
          <cell r="D1218">
            <v>651</v>
          </cell>
          <cell r="E1218" t="str">
            <v>06 - 12</v>
          </cell>
          <cell r="F1218" t="str">
            <v>Title I School (SW)</v>
          </cell>
          <cell r="G1218" t="str">
            <v>Restructuring Year 1 - Subgroups</v>
          </cell>
          <cell r="H1218" t="str">
            <v>Restructuring Year 1 - Subgroups</v>
          </cell>
        </row>
        <row r="1219">
          <cell r="A1219" t="str">
            <v>0281</v>
          </cell>
          <cell r="B1219" t="str">
            <v>02810015</v>
          </cell>
          <cell r="C1219" t="str">
            <v>Thomas M Balliet</v>
          </cell>
          <cell r="D1219">
            <v>345</v>
          </cell>
          <cell r="E1219" t="str">
            <v>PK - 05</v>
          </cell>
          <cell r="F1219" t="str">
            <v>Title I School (SW)</v>
          </cell>
          <cell r="G1219" t="str">
            <v>Restructuring Year 1 - Aggregate</v>
          </cell>
          <cell r="H1219" t="str">
            <v>Improvement Year 2 - Aggregate</v>
          </cell>
        </row>
        <row r="1220">
          <cell r="A1220" t="str">
            <v>0281</v>
          </cell>
          <cell r="B1220" t="str">
            <v>02810340</v>
          </cell>
          <cell r="C1220" t="str">
            <v>Van Sickle Middle School</v>
          </cell>
          <cell r="D1220">
            <v>983</v>
          </cell>
          <cell r="E1220" t="str">
            <v>06 - 08</v>
          </cell>
          <cell r="F1220" t="str">
            <v>Title I School (SW)</v>
          </cell>
          <cell r="G1220" t="str">
            <v>Restructuring Year 2+ - Aggregate</v>
          </cell>
          <cell r="H1220" t="str">
            <v>Restructuring Year 2+ - Aggregate</v>
          </cell>
        </row>
        <row r="1221">
          <cell r="A1221" t="str">
            <v>0281</v>
          </cell>
          <cell r="B1221" t="str">
            <v>02810180</v>
          </cell>
          <cell r="C1221" t="str">
            <v>Warner</v>
          </cell>
          <cell r="D1221">
            <v>315</v>
          </cell>
          <cell r="E1221" t="str">
            <v>PK - 05</v>
          </cell>
          <cell r="F1221" t="str">
            <v>Title I School (SW)</v>
          </cell>
          <cell r="G1221" t="str">
            <v>Improvement Year 2 - Aggregate</v>
          </cell>
          <cell r="H1221" t="str">
            <v xml:space="preserve"> </v>
          </cell>
        </row>
        <row r="1222">
          <cell r="A1222" t="str">
            <v>0281</v>
          </cell>
          <cell r="B1222" t="str">
            <v>02810185</v>
          </cell>
          <cell r="C1222" t="str">
            <v>Washington</v>
          </cell>
          <cell r="D1222">
            <v>498</v>
          </cell>
          <cell r="E1222" t="str">
            <v>PK - 05</v>
          </cell>
          <cell r="F1222" t="str">
            <v>Title I School (SW)</v>
          </cell>
          <cell r="G1222" t="str">
            <v>Improvement Year 1 - Aggregate</v>
          </cell>
          <cell r="H1222" t="str">
            <v xml:space="preserve"> </v>
          </cell>
        </row>
        <row r="1223">
          <cell r="A1223" t="str">
            <v>0281</v>
          </cell>
          <cell r="B1223" t="str">
            <v>02810190</v>
          </cell>
          <cell r="C1223" t="str">
            <v>White Street</v>
          </cell>
          <cell r="D1223">
            <v>368</v>
          </cell>
          <cell r="E1223" t="str">
            <v>K  - 05</v>
          </cell>
          <cell r="F1223" t="str">
            <v>Title I School (SW)</v>
          </cell>
          <cell r="G1223" t="str">
            <v>Restructuring Year 2+ - Aggregate</v>
          </cell>
          <cell r="H1223" t="str">
            <v>Restructuring Year 2+ - Aggregate</v>
          </cell>
        </row>
        <row r="1224">
          <cell r="A1224" t="str">
            <v>0281</v>
          </cell>
          <cell r="B1224" t="str">
            <v>02810045</v>
          </cell>
          <cell r="C1224" t="str">
            <v>William N. DeBerry</v>
          </cell>
          <cell r="D1224">
            <v>270</v>
          </cell>
          <cell r="E1224" t="str">
            <v>K  - 05</v>
          </cell>
          <cell r="F1224" t="str">
            <v>Title I School (SW)</v>
          </cell>
          <cell r="G1224" t="str">
            <v>Restructuring Year 2+ - Aggregate</v>
          </cell>
          <cell r="H1224" t="str">
            <v>Improvement Year 1 - Aggregate</v>
          </cell>
        </row>
        <row r="1225">
          <cell r="A1225" t="str">
            <v>0284</v>
          </cell>
          <cell r="B1225" t="str">
            <v>02840003</v>
          </cell>
          <cell r="C1225" t="str">
            <v>Central</v>
          </cell>
          <cell r="D1225">
            <v>344</v>
          </cell>
          <cell r="E1225" t="str">
            <v>K  - 05</v>
          </cell>
          <cell r="F1225" t="str">
            <v>Title I School (TA)</v>
          </cell>
          <cell r="G1225" t="str">
            <v>Corrective Action - Subgroups</v>
          </cell>
          <cell r="H1225" t="str">
            <v>Corrective Action - Subgroups</v>
          </cell>
        </row>
        <row r="1226">
          <cell r="A1226" t="str">
            <v>0284</v>
          </cell>
          <cell r="B1226" t="str">
            <v>02840005</v>
          </cell>
          <cell r="C1226" t="str">
            <v>Colonial Park</v>
          </cell>
          <cell r="D1226">
            <v>266</v>
          </cell>
          <cell r="E1226" t="str">
            <v>PK - 05</v>
          </cell>
          <cell r="F1226" t="str">
            <v>Title I School (TA)</v>
          </cell>
          <cell r="G1226" t="str">
            <v xml:space="preserve"> </v>
          </cell>
          <cell r="H1226" t="str">
            <v xml:space="preserve"> </v>
          </cell>
        </row>
        <row r="1227">
          <cell r="A1227" t="str">
            <v>0284</v>
          </cell>
          <cell r="B1227" t="str">
            <v>02840025</v>
          </cell>
          <cell r="C1227" t="str">
            <v>Robin Hood</v>
          </cell>
          <cell r="D1227">
            <v>305</v>
          </cell>
          <cell r="E1227" t="str">
            <v>K  - 05</v>
          </cell>
          <cell r="F1227" t="str">
            <v>Non-Title I School (NT)</v>
          </cell>
          <cell r="G1227" t="str">
            <v xml:space="preserve"> </v>
          </cell>
          <cell r="H1227" t="str">
            <v xml:space="preserve"> </v>
          </cell>
        </row>
        <row r="1228">
          <cell r="A1228" t="str">
            <v>0284</v>
          </cell>
          <cell r="B1228" t="str">
            <v>02840030</v>
          </cell>
          <cell r="C1228" t="str">
            <v>South</v>
          </cell>
          <cell r="D1228">
            <v>315</v>
          </cell>
          <cell r="E1228" t="str">
            <v>PK - 05</v>
          </cell>
          <cell r="F1228" t="str">
            <v>Title I School (TA)</v>
          </cell>
          <cell r="G1228" t="str">
            <v xml:space="preserve"> </v>
          </cell>
          <cell r="H1228" t="str">
            <v xml:space="preserve"> </v>
          </cell>
        </row>
        <row r="1229">
          <cell r="A1229" t="str">
            <v>0284</v>
          </cell>
          <cell r="B1229" t="str">
            <v>02840505</v>
          </cell>
          <cell r="C1229" t="str">
            <v>Stoneham High</v>
          </cell>
          <cell r="D1229">
            <v>731</v>
          </cell>
          <cell r="E1229" t="str">
            <v>09 - 12</v>
          </cell>
          <cell r="F1229" t="str">
            <v>Non-Title I School (NT)</v>
          </cell>
          <cell r="G1229" t="str">
            <v xml:space="preserve"> </v>
          </cell>
          <cell r="H1229" t="str">
            <v xml:space="preserve"> </v>
          </cell>
        </row>
        <row r="1230">
          <cell r="A1230" t="str">
            <v>0284</v>
          </cell>
          <cell r="B1230" t="str">
            <v>02840405</v>
          </cell>
          <cell r="C1230" t="str">
            <v>Stoneham Middle School</v>
          </cell>
          <cell r="D1230">
            <v>589</v>
          </cell>
          <cell r="E1230" t="str">
            <v>06 - 08</v>
          </cell>
          <cell r="F1230" t="str">
            <v>Non-Title I School (NT)</v>
          </cell>
          <cell r="G1230" t="str">
            <v>Corrective Action - Subgroups</v>
          </cell>
          <cell r="H1230" t="str">
            <v>Restructuring Year 2+ - Subgroups</v>
          </cell>
        </row>
        <row r="1231">
          <cell r="A1231" t="str">
            <v>0285</v>
          </cell>
          <cell r="B1231" t="str">
            <v>02850012</v>
          </cell>
          <cell r="C1231" t="str">
            <v>Edwin A Jones ECC</v>
          </cell>
          <cell r="D1231">
            <v>78</v>
          </cell>
          <cell r="E1231" t="str">
            <v>PK</v>
          </cell>
          <cell r="F1231" t="str">
            <v>Non-Title I School (NT)</v>
          </cell>
          <cell r="G1231"/>
          <cell r="H1231"/>
        </row>
        <row r="1232">
          <cell r="A1232" t="str">
            <v>0285</v>
          </cell>
          <cell r="B1232" t="str">
            <v>02850010</v>
          </cell>
          <cell r="C1232" t="str">
            <v>Helen Hansen Elementary</v>
          </cell>
          <cell r="D1232">
            <v>290</v>
          </cell>
          <cell r="E1232" t="str">
            <v>K  - 05</v>
          </cell>
          <cell r="F1232" t="str">
            <v>Non-Title I School (NT)</v>
          </cell>
          <cell r="G1232" t="str">
            <v>Improvement Year 2 - Subgroups</v>
          </cell>
          <cell r="H1232" t="str">
            <v>Improvement Year 2 - Aggregate</v>
          </cell>
        </row>
        <row r="1233">
          <cell r="A1233" t="str">
            <v>0285</v>
          </cell>
          <cell r="B1233" t="str">
            <v>02850025</v>
          </cell>
          <cell r="C1233" t="str">
            <v>Joseph H Gibbons</v>
          </cell>
          <cell r="D1233">
            <v>395</v>
          </cell>
          <cell r="E1233" t="str">
            <v>K  - 05</v>
          </cell>
          <cell r="F1233" t="str">
            <v>Non-Title I School (NT)</v>
          </cell>
          <cell r="G1233" t="str">
            <v>Corrective Action - Aggregate</v>
          </cell>
          <cell r="H1233" t="str">
            <v>Improvement Year 1 - Aggregate</v>
          </cell>
        </row>
        <row r="1234">
          <cell r="A1234" t="str">
            <v>0285</v>
          </cell>
          <cell r="B1234" t="str">
            <v>02850014</v>
          </cell>
          <cell r="C1234" t="str">
            <v>Joseph R Dawe Jr Elem</v>
          </cell>
          <cell r="D1234">
            <v>401</v>
          </cell>
          <cell r="E1234" t="str">
            <v>K  - 05</v>
          </cell>
          <cell r="F1234" t="str">
            <v>Non-Title I School (NT)</v>
          </cell>
          <cell r="G1234" t="str">
            <v xml:space="preserve"> </v>
          </cell>
          <cell r="H1234" t="str">
            <v xml:space="preserve"> </v>
          </cell>
        </row>
        <row r="1235">
          <cell r="A1235" t="str">
            <v>0285</v>
          </cell>
          <cell r="B1235" t="str">
            <v>02850405</v>
          </cell>
          <cell r="C1235" t="str">
            <v>O'Donnell Middle School</v>
          </cell>
          <cell r="D1235">
            <v>890</v>
          </cell>
          <cell r="E1235" t="str">
            <v>06 - 08</v>
          </cell>
          <cell r="F1235" t="str">
            <v>Non-Title I School (NT)</v>
          </cell>
          <cell r="G1235" t="str">
            <v>Corrective Action - Subgroups</v>
          </cell>
          <cell r="H1235" t="str">
            <v>Restructuring Year 2+ - Subgroups</v>
          </cell>
        </row>
        <row r="1236">
          <cell r="A1236" t="str">
            <v>0285</v>
          </cell>
          <cell r="B1236" t="str">
            <v>02850015</v>
          </cell>
          <cell r="C1236" t="str">
            <v>South Elementary</v>
          </cell>
          <cell r="D1236">
            <v>263</v>
          </cell>
          <cell r="E1236" t="str">
            <v>K  - 05</v>
          </cell>
          <cell r="F1236" t="str">
            <v>Non-Title I School (NT)</v>
          </cell>
          <cell r="G1236" t="str">
            <v xml:space="preserve"> </v>
          </cell>
          <cell r="H1236" t="str">
            <v xml:space="preserve"> </v>
          </cell>
        </row>
        <row r="1237">
          <cell r="A1237" t="str">
            <v>0285</v>
          </cell>
          <cell r="B1237" t="str">
            <v>02850505</v>
          </cell>
          <cell r="C1237" t="str">
            <v>Stoughton High</v>
          </cell>
          <cell r="D1237">
            <v>1098</v>
          </cell>
          <cell r="E1237" t="str">
            <v>09 - 12</v>
          </cell>
          <cell r="F1237" t="str">
            <v>Non-Title I School (NT)</v>
          </cell>
          <cell r="G1237" t="str">
            <v xml:space="preserve"> </v>
          </cell>
          <cell r="H1237" t="str">
            <v xml:space="preserve"> </v>
          </cell>
        </row>
        <row r="1238">
          <cell r="A1238" t="str">
            <v>0285</v>
          </cell>
          <cell r="B1238" t="str">
            <v>02850020</v>
          </cell>
          <cell r="C1238" t="str">
            <v>West Elementary</v>
          </cell>
          <cell r="D1238">
            <v>362</v>
          </cell>
          <cell r="E1238" t="str">
            <v>K  - 05</v>
          </cell>
          <cell r="F1238" t="str">
            <v>Title I School (SW)</v>
          </cell>
          <cell r="G1238" t="str">
            <v>Improvement Year 2 - Aggregate</v>
          </cell>
          <cell r="H1238" t="str">
            <v>Improvement Year 2 - Subgroups</v>
          </cell>
        </row>
        <row r="1239">
          <cell r="A1239" t="str">
            <v>0287</v>
          </cell>
          <cell r="B1239" t="str">
            <v>02870005</v>
          </cell>
          <cell r="C1239" t="str">
            <v>Burgess Elementary</v>
          </cell>
          <cell r="D1239">
            <v>939</v>
          </cell>
          <cell r="E1239" t="str">
            <v>PK - 06</v>
          </cell>
          <cell r="F1239" t="str">
            <v>Title I School (TA)</v>
          </cell>
          <cell r="G1239" t="str">
            <v>Improvement Year 1 - Aggregate</v>
          </cell>
          <cell r="H1239" t="str">
            <v xml:space="preserve"> </v>
          </cell>
        </row>
        <row r="1240">
          <cell r="A1240" t="str">
            <v>0288</v>
          </cell>
          <cell r="B1240" t="str">
            <v>02880305</v>
          </cell>
          <cell r="C1240" t="str">
            <v>Ephraim Curtis Middle</v>
          </cell>
          <cell r="D1240">
            <v>1064</v>
          </cell>
          <cell r="E1240" t="str">
            <v>06 - 08</v>
          </cell>
          <cell r="F1240" t="str">
            <v>Title I School (TA)</v>
          </cell>
          <cell r="G1240" t="str">
            <v xml:space="preserve"> </v>
          </cell>
          <cell r="H1240" t="str">
            <v>Corrective Action - Subgroups</v>
          </cell>
        </row>
        <row r="1241">
          <cell r="A1241" t="str">
            <v>0288</v>
          </cell>
          <cell r="B1241" t="str">
            <v>02880025</v>
          </cell>
          <cell r="C1241" t="str">
            <v>General John Nixon Elem</v>
          </cell>
          <cell r="D1241">
            <v>435</v>
          </cell>
          <cell r="E1241" t="str">
            <v>K  - 05</v>
          </cell>
          <cell r="F1241" t="str">
            <v>Title I School (TA)</v>
          </cell>
          <cell r="G1241" t="str">
            <v xml:space="preserve"> </v>
          </cell>
          <cell r="H1241" t="str">
            <v xml:space="preserve"> </v>
          </cell>
        </row>
        <row r="1242">
          <cell r="A1242" t="str">
            <v>0288</v>
          </cell>
          <cell r="B1242" t="str">
            <v>02880015</v>
          </cell>
          <cell r="C1242" t="str">
            <v>Israel Loring School</v>
          </cell>
          <cell r="D1242">
            <v>519</v>
          </cell>
          <cell r="E1242" t="str">
            <v>K  - 05</v>
          </cell>
          <cell r="F1242" t="str">
            <v>Title I School (TA)</v>
          </cell>
          <cell r="G1242" t="str">
            <v xml:space="preserve"> </v>
          </cell>
          <cell r="H1242" t="str">
            <v xml:space="preserve"> </v>
          </cell>
        </row>
        <row r="1243">
          <cell r="A1243" t="str">
            <v>0288</v>
          </cell>
          <cell r="B1243" t="str">
            <v>02880010</v>
          </cell>
          <cell r="C1243" t="str">
            <v>Josiah Haynes</v>
          </cell>
          <cell r="D1243">
            <v>427</v>
          </cell>
          <cell r="E1243" t="str">
            <v>K  - 05</v>
          </cell>
          <cell r="F1243" t="str">
            <v>Non-Title I School (NT)</v>
          </cell>
          <cell r="G1243" t="str">
            <v xml:space="preserve"> </v>
          </cell>
          <cell r="H1243" t="str">
            <v xml:space="preserve"> </v>
          </cell>
        </row>
        <row r="1244">
          <cell r="A1244" t="str">
            <v>0288</v>
          </cell>
          <cell r="B1244" t="str">
            <v>02880030</v>
          </cell>
          <cell r="C1244" t="str">
            <v>Peter Noyes</v>
          </cell>
          <cell r="D1244">
            <v>650</v>
          </cell>
          <cell r="E1244" t="str">
            <v>PK - 05</v>
          </cell>
          <cell r="F1244" t="str">
            <v>Non-Title I School (NT)</v>
          </cell>
          <cell r="G1244" t="str">
            <v xml:space="preserve"> </v>
          </cell>
          <cell r="H1244" t="str">
            <v>Improvement Year 1 - Subgroups</v>
          </cell>
        </row>
        <row r="1245">
          <cell r="A1245" t="str">
            <v>0289</v>
          </cell>
          <cell r="B1245" t="str">
            <v>02890005</v>
          </cell>
          <cell r="C1245" t="str">
            <v>Sunderland Elementary</v>
          </cell>
          <cell r="D1245">
            <v>172</v>
          </cell>
          <cell r="E1245" t="str">
            <v>PK - 06</v>
          </cell>
          <cell r="F1245" t="str">
            <v>Title I School (TA)</v>
          </cell>
          <cell r="G1245" t="str">
            <v xml:space="preserve"> </v>
          </cell>
          <cell r="H1245" t="str">
            <v xml:space="preserve"> </v>
          </cell>
        </row>
        <row r="1246">
          <cell r="A1246" t="str">
            <v>0290</v>
          </cell>
          <cell r="B1246" t="str">
            <v>02900003</v>
          </cell>
          <cell r="C1246" t="str">
            <v>Sutton Early Learning</v>
          </cell>
          <cell r="D1246">
            <v>400</v>
          </cell>
          <cell r="E1246" t="str">
            <v>PK - 02</v>
          </cell>
          <cell r="F1246" t="str">
            <v>Title I School (TA)</v>
          </cell>
          <cell r="G1246" t="str">
            <v>Improvement Year 2 - Subgroups</v>
          </cell>
          <cell r="H1246" t="str">
            <v>Improvement Year 2 - Aggregate</v>
          </cell>
        </row>
        <row r="1247">
          <cell r="A1247" t="str">
            <v>0290</v>
          </cell>
          <cell r="B1247" t="str">
            <v>02900005</v>
          </cell>
          <cell r="C1247" t="str">
            <v>Sutton Elementary</v>
          </cell>
          <cell r="D1247">
            <v>428</v>
          </cell>
          <cell r="E1247" t="str">
            <v>03 - 05</v>
          </cell>
          <cell r="F1247" t="str">
            <v>Non-Title I School (NT)</v>
          </cell>
          <cell r="G1247" t="str">
            <v>Restructuring Year 1 - Subgroups</v>
          </cell>
          <cell r="H1247" t="str">
            <v>Improvement Year 2 - Aggregate</v>
          </cell>
        </row>
        <row r="1248">
          <cell r="A1248" t="str">
            <v>0290</v>
          </cell>
          <cell r="B1248" t="str">
            <v>02900510</v>
          </cell>
          <cell r="C1248" t="str">
            <v>Sutton High School</v>
          </cell>
          <cell r="D1248">
            <v>394</v>
          </cell>
          <cell r="E1248" t="str">
            <v>09 - 12</v>
          </cell>
          <cell r="F1248" t="str">
            <v>Non-Title I School (NT)</v>
          </cell>
          <cell r="G1248" t="str">
            <v xml:space="preserve"> </v>
          </cell>
          <cell r="H1248" t="str">
            <v xml:space="preserve"> </v>
          </cell>
        </row>
        <row r="1249">
          <cell r="A1249" t="str">
            <v>0290</v>
          </cell>
          <cell r="B1249" t="str">
            <v>02900305</v>
          </cell>
          <cell r="C1249" t="str">
            <v>Sutton Middle School</v>
          </cell>
          <cell r="D1249">
            <v>410</v>
          </cell>
          <cell r="E1249" t="str">
            <v>06 - 08</v>
          </cell>
          <cell r="F1249" t="str">
            <v>Non-Title I School (NT)</v>
          </cell>
          <cell r="G1249" t="str">
            <v>Corrective Action - Subgroups</v>
          </cell>
          <cell r="H1249" t="str">
            <v>Improvement Year 2 - Subgroups</v>
          </cell>
        </row>
        <row r="1250">
          <cell r="A1250" t="str">
            <v>0291</v>
          </cell>
          <cell r="B1250" t="str">
            <v>02910005</v>
          </cell>
          <cell r="C1250" t="str">
            <v>Clarke</v>
          </cell>
          <cell r="D1250">
            <v>228</v>
          </cell>
          <cell r="E1250" t="str">
            <v>K  - 04</v>
          </cell>
          <cell r="F1250" t="str">
            <v>Title I School (TA)</v>
          </cell>
          <cell r="G1250" t="str">
            <v xml:space="preserve"> </v>
          </cell>
          <cell r="H1250" t="str">
            <v xml:space="preserve"> </v>
          </cell>
        </row>
        <row r="1251">
          <cell r="A1251" t="str">
            <v>0291</v>
          </cell>
          <cell r="B1251" t="str">
            <v>02910010</v>
          </cell>
          <cell r="C1251" t="str">
            <v>Hadley</v>
          </cell>
          <cell r="D1251">
            <v>281</v>
          </cell>
          <cell r="E1251" t="str">
            <v>K  - 04</v>
          </cell>
          <cell r="F1251" t="str">
            <v>Title I School (TA)</v>
          </cell>
          <cell r="G1251" t="str">
            <v xml:space="preserve"> </v>
          </cell>
          <cell r="H1251" t="str">
            <v xml:space="preserve"> </v>
          </cell>
        </row>
        <row r="1252">
          <cell r="A1252" t="str">
            <v>0291</v>
          </cell>
          <cell r="B1252" t="str">
            <v>02910020</v>
          </cell>
          <cell r="C1252" t="str">
            <v>Stanley</v>
          </cell>
          <cell r="D1252">
            <v>297</v>
          </cell>
          <cell r="E1252" t="str">
            <v>K  - 04</v>
          </cell>
          <cell r="F1252" t="str">
            <v>Non-Title I School (NT)</v>
          </cell>
          <cell r="G1252" t="str">
            <v xml:space="preserve"> </v>
          </cell>
          <cell r="H1252" t="str">
            <v xml:space="preserve"> </v>
          </cell>
        </row>
        <row r="1253">
          <cell r="A1253" t="str">
            <v>0291</v>
          </cell>
          <cell r="B1253" t="str">
            <v>02910505</v>
          </cell>
          <cell r="C1253" t="str">
            <v>Swampscott High</v>
          </cell>
          <cell r="D1253">
            <v>743</v>
          </cell>
          <cell r="E1253" t="str">
            <v>09 - 12</v>
          </cell>
          <cell r="F1253" t="str">
            <v>Non-Title I School (NT)</v>
          </cell>
          <cell r="G1253" t="str">
            <v xml:space="preserve"> </v>
          </cell>
          <cell r="H1253" t="str">
            <v xml:space="preserve"> </v>
          </cell>
        </row>
        <row r="1254">
          <cell r="A1254" t="str">
            <v>0291</v>
          </cell>
          <cell r="B1254" t="str">
            <v>02910305</v>
          </cell>
          <cell r="C1254" t="str">
            <v>Swampscott Middle</v>
          </cell>
          <cell r="D1254">
            <v>724</v>
          </cell>
          <cell r="E1254" t="str">
            <v>05 - 08</v>
          </cell>
          <cell r="F1254" t="str">
            <v>Non-Title I School (NT)</v>
          </cell>
          <cell r="G1254" t="str">
            <v xml:space="preserve"> </v>
          </cell>
          <cell r="H1254" t="str">
            <v>Corrective Action - Subgroups</v>
          </cell>
        </row>
        <row r="1255">
          <cell r="A1255" t="str">
            <v>0292</v>
          </cell>
          <cell r="B1255" t="str">
            <v>02920006</v>
          </cell>
          <cell r="C1255" t="str">
            <v>Elizabeth S Brown</v>
          </cell>
          <cell r="D1255">
            <v>265</v>
          </cell>
          <cell r="E1255" t="str">
            <v>03 - 05</v>
          </cell>
          <cell r="F1255" t="str">
            <v>Title I School (TA)</v>
          </cell>
          <cell r="G1255" t="str">
            <v>Improvement Year 2 - Aggregate</v>
          </cell>
          <cell r="H1255" t="str">
            <v xml:space="preserve"> </v>
          </cell>
        </row>
        <row r="1256">
          <cell r="A1256" t="str">
            <v>0292</v>
          </cell>
          <cell r="B1256" t="str">
            <v>02920015</v>
          </cell>
          <cell r="C1256" t="str">
            <v>Gardner</v>
          </cell>
          <cell r="D1256">
            <v>245</v>
          </cell>
          <cell r="E1256" t="str">
            <v>K  - 02</v>
          </cell>
          <cell r="F1256" t="str">
            <v>Title I School (TA)</v>
          </cell>
          <cell r="G1256" t="str">
            <v xml:space="preserve"> </v>
          </cell>
          <cell r="H1256" t="str">
            <v xml:space="preserve"> </v>
          </cell>
        </row>
        <row r="1257">
          <cell r="A1257" t="str">
            <v>0292</v>
          </cell>
          <cell r="B1257" t="str">
            <v>02920505</v>
          </cell>
          <cell r="C1257" t="str">
            <v>Joseph Case High</v>
          </cell>
          <cell r="D1257">
            <v>581</v>
          </cell>
          <cell r="E1257" t="str">
            <v>09 - 12</v>
          </cell>
          <cell r="F1257" t="str">
            <v>Non-Title I School (NT)</v>
          </cell>
          <cell r="G1257" t="str">
            <v xml:space="preserve"> </v>
          </cell>
          <cell r="H1257" t="str">
            <v xml:space="preserve"> </v>
          </cell>
        </row>
        <row r="1258">
          <cell r="A1258" t="str">
            <v>0292</v>
          </cell>
          <cell r="B1258" t="str">
            <v>02920305</v>
          </cell>
          <cell r="C1258" t="str">
            <v>Joseph Case Jr High</v>
          </cell>
          <cell r="D1258">
            <v>500</v>
          </cell>
          <cell r="E1258" t="str">
            <v>06 - 08</v>
          </cell>
          <cell r="F1258" t="str">
            <v>Non-Title I School (NT)</v>
          </cell>
          <cell r="G1258" t="str">
            <v>Improvement Year 1 - Subgroups</v>
          </cell>
          <cell r="H1258" t="str">
            <v>Improvement Year 2 - Subgroups</v>
          </cell>
        </row>
        <row r="1259">
          <cell r="A1259" t="str">
            <v>0292</v>
          </cell>
          <cell r="B1259" t="str">
            <v>02920020</v>
          </cell>
          <cell r="C1259" t="str">
            <v>Joseph G Luther</v>
          </cell>
          <cell r="D1259">
            <v>217</v>
          </cell>
          <cell r="E1259" t="str">
            <v>03 - 05</v>
          </cell>
          <cell r="F1259" t="str">
            <v>Non-Title I School (NT)</v>
          </cell>
          <cell r="G1259" t="str">
            <v xml:space="preserve"> </v>
          </cell>
          <cell r="H1259" t="str">
            <v xml:space="preserve"> </v>
          </cell>
        </row>
        <row r="1260">
          <cell r="A1260" t="str">
            <v>0292</v>
          </cell>
          <cell r="B1260" t="str">
            <v>02920017</v>
          </cell>
          <cell r="C1260" t="str">
            <v>Mark G Hoyle Elem</v>
          </cell>
          <cell r="D1260">
            <v>230</v>
          </cell>
          <cell r="E1260" t="str">
            <v>PK - 02</v>
          </cell>
          <cell r="F1260" t="str">
            <v>Non-Title I School (NT)</v>
          </cell>
          <cell r="G1260" t="str">
            <v xml:space="preserve"> </v>
          </cell>
          <cell r="H1260" t="str">
            <v xml:space="preserve"> </v>
          </cell>
        </row>
        <row r="1261">
          <cell r="A1261" t="str">
            <v>0293</v>
          </cell>
          <cell r="B1261" t="str">
            <v>02930315</v>
          </cell>
          <cell r="C1261" t="str">
            <v>Benjamin Friedman Middle</v>
          </cell>
          <cell r="D1261">
            <v>1025</v>
          </cell>
          <cell r="E1261" t="str">
            <v>05 - 08</v>
          </cell>
          <cell r="F1261" t="str">
            <v>Non-Title I School (NT)</v>
          </cell>
          <cell r="G1261" t="str">
            <v xml:space="preserve"> </v>
          </cell>
          <cell r="H1261" t="str">
            <v>Corrective Action - Subgroups</v>
          </cell>
        </row>
        <row r="1262">
          <cell r="A1262" t="str">
            <v>0293</v>
          </cell>
          <cell r="B1262" t="str">
            <v>02930005</v>
          </cell>
          <cell r="C1262" t="str">
            <v>Caleb Barnum</v>
          </cell>
          <cell r="D1262">
            <v>301</v>
          </cell>
          <cell r="E1262" t="str">
            <v>PK</v>
          </cell>
          <cell r="F1262" t="str">
            <v>Non-Title I School (NT)</v>
          </cell>
          <cell r="G1262"/>
          <cell r="H1262"/>
        </row>
        <row r="1263">
          <cell r="A1263" t="str">
            <v>0293</v>
          </cell>
          <cell r="B1263" t="str">
            <v>02930010</v>
          </cell>
          <cell r="C1263" t="str">
            <v>East Taunton Elem</v>
          </cell>
          <cell r="D1263">
            <v>634</v>
          </cell>
          <cell r="E1263" t="str">
            <v>PK - 04</v>
          </cell>
          <cell r="F1263" t="str">
            <v>Non-Title I School (NT)</v>
          </cell>
          <cell r="G1263" t="str">
            <v>Restructuring Year 2+ - Subgroups</v>
          </cell>
          <cell r="H1263" t="str">
            <v xml:space="preserve"> </v>
          </cell>
        </row>
        <row r="1264">
          <cell r="A1264" t="str">
            <v>0293</v>
          </cell>
          <cell r="B1264" t="str">
            <v>02930007</v>
          </cell>
          <cell r="C1264" t="str">
            <v>Edmund Hatch Bennett</v>
          </cell>
          <cell r="D1264">
            <v>389</v>
          </cell>
          <cell r="E1264" t="str">
            <v>K  - 04</v>
          </cell>
          <cell r="F1264" t="str">
            <v>Title I School (SW)</v>
          </cell>
          <cell r="G1264" t="str">
            <v>Restructuring Year 2+ - Aggregate</v>
          </cell>
          <cell r="H1264" t="str">
            <v>Corrective Action - Subgroups</v>
          </cell>
        </row>
        <row r="1265">
          <cell r="A1265" t="str">
            <v>0293</v>
          </cell>
          <cell r="B1265" t="str">
            <v>02930056</v>
          </cell>
          <cell r="C1265" t="str">
            <v>Edward F Leddy</v>
          </cell>
          <cell r="D1265">
            <v>123</v>
          </cell>
          <cell r="E1265" t="str">
            <v>K  - 04</v>
          </cell>
          <cell r="F1265" t="str">
            <v>Title I School (SW)</v>
          </cell>
          <cell r="G1265" t="str">
            <v>Restructuring Year 1 - Subgroups</v>
          </cell>
          <cell r="H1265" t="str">
            <v>Improvement Year 1 - Aggregate</v>
          </cell>
        </row>
        <row r="1266">
          <cell r="A1266" t="str">
            <v>0293</v>
          </cell>
          <cell r="B1266" t="str">
            <v>02930027</v>
          </cell>
          <cell r="C1266" t="str">
            <v>Elizabeth Pole</v>
          </cell>
          <cell r="D1266">
            <v>571</v>
          </cell>
          <cell r="E1266" t="str">
            <v>K  - 04</v>
          </cell>
          <cell r="F1266" t="str">
            <v>Title I School (SW)</v>
          </cell>
          <cell r="G1266" t="str">
            <v>Restructuring Year 2+ - Subgroups</v>
          </cell>
          <cell r="H1266" t="str">
            <v xml:space="preserve"> </v>
          </cell>
        </row>
        <row r="1267">
          <cell r="A1267" t="str">
            <v>0293</v>
          </cell>
          <cell r="B1267" t="str">
            <v>02930057</v>
          </cell>
          <cell r="C1267" t="str">
            <v>H H Galligan</v>
          </cell>
          <cell r="D1267">
            <v>259</v>
          </cell>
          <cell r="E1267" t="str">
            <v>K  - 04</v>
          </cell>
          <cell r="F1267" t="str">
            <v>Title I School (SW)</v>
          </cell>
          <cell r="G1267" t="str">
            <v>Corrective Action - Subgroups</v>
          </cell>
          <cell r="H1267" t="str">
            <v xml:space="preserve"> </v>
          </cell>
        </row>
        <row r="1268">
          <cell r="A1268" t="str">
            <v>0293</v>
          </cell>
          <cell r="B1268" t="str">
            <v>02930035</v>
          </cell>
          <cell r="C1268" t="str">
            <v>Hopewell</v>
          </cell>
          <cell r="D1268">
            <v>391</v>
          </cell>
          <cell r="E1268" t="str">
            <v>K  - 04</v>
          </cell>
          <cell r="F1268" t="str">
            <v>Title I School (SW)</v>
          </cell>
          <cell r="G1268" t="str">
            <v>Improvement Year 1 - Subgroups</v>
          </cell>
          <cell r="H1268" t="str">
            <v xml:space="preserve"> </v>
          </cell>
        </row>
        <row r="1269">
          <cell r="A1269" t="str">
            <v>0293</v>
          </cell>
          <cell r="B1269" t="str">
            <v>02930305</v>
          </cell>
          <cell r="C1269" t="str">
            <v>John F Parker Middle</v>
          </cell>
          <cell r="D1269">
            <v>567</v>
          </cell>
          <cell r="E1269" t="str">
            <v>05 - 08</v>
          </cell>
          <cell r="F1269" t="str">
            <v>Non-Title I School (NT)</v>
          </cell>
          <cell r="G1269" t="str">
            <v>Restructuring Year 1 - Subgroups</v>
          </cell>
          <cell r="H1269" t="str">
            <v>Restructuring Year 2+ - Aggregate</v>
          </cell>
        </row>
        <row r="1270">
          <cell r="A1270" t="str">
            <v>0293</v>
          </cell>
          <cell r="B1270" t="str">
            <v>02930008</v>
          </cell>
          <cell r="C1270" t="str">
            <v>Joseph C Chamberlain</v>
          </cell>
          <cell r="D1270">
            <v>481</v>
          </cell>
          <cell r="E1270" t="str">
            <v>K  - 04</v>
          </cell>
          <cell r="F1270" t="str">
            <v>Non-Title I School (NT)</v>
          </cell>
          <cell r="G1270" t="str">
            <v xml:space="preserve"> </v>
          </cell>
          <cell r="H1270" t="str">
            <v xml:space="preserve"> </v>
          </cell>
        </row>
        <row r="1271">
          <cell r="A1271" t="str">
            <v>0293</v>
          </cell>
          <cell r="B1271" t="str">
            <v>02930042</v>
          </cell>
          <cell r="C1271" t="str">
            <v>Joseph H Martin</v>
          </cell>
          <cell r="D1271">
            <v>815</v>
          </cell>
          <cell r="E1271" t="str">
            <v>05 - 08</v>
          </cell>
          <cell r="F1271" t="str">
            <v>Non-Title I School (NT)</v>
          </cell>
          <cell r="G1271" t="str">
            <v>Improvement Year 1 - Subgroups</v>
          </cell>
          <cell r="H1271" t="str">
            <v>Restructuring Year 2+ - Subgroups</v>
          </cell>
        </row>
        <row r="1272">
          <cell r="A1272" t="str">
            <v>0293</v>
          </cell>
          <cell r="B1272" t="str">
            <v>02930015</v>
          </cell>
          <cell r="C1272" t="str">
            <v>Mulcahey Elementary School</v>
          </cell>
          <cell r="D1272">
            <v>436</v>
          </cell>
          <cell r="E1272" t="str">
            <v>K  - 04</v>
          </cell>
          <cell r="F1272" t="str">
            <v>Title I School (SW)</v>
          </cell>
          <cell r="G1272" t="str">
            <v>Restructuring Year 1 - Subgroups</v>
          </cell>
          <cell r="H1272" t="str">
            <v>Corrective Action - Subgroups</v>
          </cell>
        </row>
        <row r="1273">
          <cell r="A1273" t="str">
            <v>0293</v>
          </cell>
          <cell r="B1273" t="str">
            <v>02930505</v>
          </cell>
          <cell r="C1273" t="str">
            <v>Taunton High</v>
          </cell>
          <cell r="D1273">
            <v>1920</v>
          </cell>
          <cell r="E1273" t="str">
            <v>08 - 12</v>
          </cell>
          <cell r="F1273" t="str">
            <v>Non-Title I School (NT)</v>
          </cell>
          <cell r="G1273" t="str">
            <v>Restructuring Year 2+ - Subgroups</v>
          </cell>
          <cell r="H1273" t="str">
            <v>Restructuring Year 2+ - Subgroups</v>
          </cell>
        </row>
        <row r="1274">
          <cell r="A1274" t="str">
            <v>0295</v>
          </cell>
          <cell r="B1274" t="str">
            <v>02950002</v>
          </cell>
          <cell r="C1274" t="str">
            <v>Center School</v>
          </cell>
          <cell r="D1274">
            <v>109</v>
          </cell>
          <cell r="E1274" t="str">
            <v>PK</v>
          </cell>
          <cell r="F1274" t="str">
            <v>Non-Title I School (NT)</v>
          </cell>
          <cell r="G1274"/>
          <cell r="H1274"/>
        </row>
        <row r="1275">
          <cell r="A1275" t="str">
            <v>0295</v>
          </cell>
          <cell r="B1275" t="str">
            <v>02950010</v>
          </cell>
          <cell r="C1275" t="str">
            <v>Heath-Brook</v>
          </cell>
          <cell r="D1275">
            <v>406</v>
          </cell>
          <cell r="E1275" t="str">
            <v>K  - 02</v>
          </cell>
          <cell r="F1275" t="str">
            <v>Title I School (TA)</v>
          </cell>
          <cell r="G1275"/>
          <cell r="H1275"/>
        </row>
        <row r="1276">
          <cell r="A1276" t="str">
            <v>0295</v>
          </cell>
          <cell r="B1276" t="str">
            <v>02950023</v>
          </cell>
          <cell r="C1276" t="str">
            <v>John F. Ryan</v>
          </cell>
          <cell r="D1276">
            <v>705</v>
          </cell>
          <cell r="E1276" t="str">
            <v>05 - 06</v>
          </cell>
          <cell r="F1276" t="str">
            <v>Non-Title I School (NT)</v>
          </cell>
          <cell r="G1276" t="str">
            <v>Restructuring Year 1 - Subgroups</v>
          </cell>
          <cell r="H1276" t="str">
            <v>Restructuring Year 2+ - Subgroups</v>
          </cell>
        </row>
        <row r="1277">
          <cell r="A1277" t="str">
            <v>0295</v>
          </cell>
          <cell r="B1277" t="str">
            <v>02950305</v>
          </cell>
          <cell r="C1277" t="str">
            <v>John W. Wynn Middle</v>
          </cell>
          <cell r="D1277">
            <v>752</v>
          </cell>
          <cell r="E1277" t="str">
            <v>07 - 08</v>
          </cell>
          <cell r="F1277" t="str">
            <v>Non-Title I School (NT)</v>
          </cell>
          <cell r="G1277" t="str">
            <v>Improvement Year 1 - Subgroups</v>
          </cell>
          <cell r="H1277" t="str">
            <v>Restructuring Year 2+ - Subgroups</v>
          </cell>
        </row>
        <row r="1278">
          <cell r="A1278" t="str">
            <v>0295</v>
          </cell>
          <cell r="B1278" t="str">
            <v>02950001</v>
          </cell>
          <cell r="C1278" t="str">
            <v>L F Dewing</v>
          </cell>
          <cell r="D1278">
            <v>507</v>
          </cell>
          <cell r="E1278" t="str">
            <v>PK - 02</v>
          </cell>
          <cell r="F1278" t="str">
            <v>Non-Title I School (NT)</v>
          </cell>
          <cell r="G1278"/>
          <cell r="H1278"/>
        </row>
        <row r="1279">
          <cell r="A1279" t="str">
            <v>0295</v>
          </cell>
          <cell r="B1279" t="str">
            <v>02950025</v>
          </cell>
          <cell r="C1279" t="str">
            <v>Louise Davy Trahan</v>
          </cell>
          <cell r="D1279">
            <v>301</v>
          </cell>
          <cell r="E1279" t="str">
            <v>03 - 04</v>
          </cell>
          <cell r="F1279" t="str">
            <v>Non-Title I School (NT)</v>
          </cell>
          <cell r="G1279" t="str">
            <v>Improvement Year 2 - Aggregate</v>
          </cell>
          <cell r="H1279" t="str">
            <v xml:space="preserve"> </v>
          </cell>
        </row>
        <row r="1280">
          <cell r="A1280" t="str">
            <v>0295</v>
          </cell>
          <cell r="B1280" t="str">
            <v>02950020</v>
          </cell>
          <cell r="C1280" t="str">
            <v>North Street</v>
          </cell>
          <cell r="D1280">
            <v>361</v>
          </cell>
          <cell r="E1280" t="str">
            <v>03 - 04</v>
          </cell>
          <cell r="F1280" t="str">
            <v>Title I School (TA)</v>
          </cell>
          <cell r="G1280" t="str">
            <v>Restructuring Year 1 - Aggregate</v>
          </cell>
          <cell r="H1280" t="str">
            <v xml:space="preserve"> </v>
          </cell>
        </row>
        <row r="1281">
          <cell r="A1281" t="str">
            <v>0295</v>
          </cell>
          <cell r="B1281" t="str">
            <v>02950505</v>
          </cell>
          <cell r="C1281" t="str">
            <v>Tewksbury Memorial High</v>
          </cell>
          <cell r="D1281">
            <v>908</v>
          </cell>
          <cell r="E1281" t="str">
            <v>09 - 12</v>
          </cell>
          <cell r="F1281" t="str">
            <v>Non-Title I School (NT)</v>
          </cell>
          <cell r="G1281" t="str">
            <v xml:space="preserve"> </v>
          </cell>
          <cell r="H1281" t="str">
            <v xml:space="preserve"> </v>
          </cell>
        </row>
        <row r="1282">
          <cell r="A1282" t="str">
            <v>0296</v>
          </cell>
          <cell r="B1282" t="str">
            <v>02960005</v>
          </cell>
          <cell r="C1282" t="str">
            <v>Tisbury Elementary</v>
          </cell>
          <cell r="D1282">
            <v>321</v>
          </cell>
          <cell r="E1282" t="str">
            <v>PK - 08</v>
          </cell>
          <cell r="F1282" t="str">
            <v>Title I School (TA)</v>
          </cell>
          <cell r="G1282" t="str">
            <v xml:space="preserve"> </v>
          </cell>
          <cell r="H1282" t="str">
            <v xml:space="preserve"> </v>
          </cell>
        </row>
        <row r="1283">
          <cell r="A1283" t="str">
            <v>0298</v>
          </cell>
          <cell r="B1283" t="str">
            <v>02980005</v>
          </cell>
          <cell r="C1283" t="str">
            <v>Proctor Elementary</v>
          </cell>
          <cell r="D1283">
            <v>277</v>
          </cell>
          <cell r="E1283" t="str">
            <v>04 - 06</v>
          </cell>
          <cell r="F1283" t="str">
            <v>Non-Title I School (NT)</v>
          </cell>
          <cell r="G1283" t="str">
            <v xml:space="preserve"> </v>
          </cell>
          <cell r="H1283" t="str">
            <v xml:space="preserve"> </v>
          </cell>
        </row>
        <row r="1284">
          <cell r="A1284" t="str">
            <v>0298</v>
          </cell>
          <cell r="B1284" t="str">
            <v>02980010</v>
          </cell>
          <cell r="C1284" t="str">
            <v>Steward Elementary</v>
          </cell>
          <cell r="D1284">
            <v>372</v>
          </cell>
          <cell r="E1284" t="str">
            <v>PK - 03</v>
          </cell>
          <cell r="F1284" t="str">
            <v>Title I School (TA)</v>
          </cell>
          <cell r="G1284" t="str">
            <v xml:space="preserve"> </v>
          </cell>
          <cell r="H1284" t="str">
            <v xml:space="preserve"> </v>
          </cell>
        </row>
        <row r="1285">
          <cell r="A1285" t="str">
            <v>0300</v>
          </cell>
          <cell r="B1285" t="str">
            <v>03000005</v>
          </cell>
          <cell r="C1285" t="str">
            <v>Truro Central</v>
          </cell>
          <cell r="D1285">
            <v>146</v>
          </cell>
          <cell r="E1285" t="str">
            <v>PK - 06</v>
          </cell>
          <cell r="F1285" t="str">
            <v>Title I School (TA)</v>
          </cell>
          <cell r="G1285" t="str">
            <v xml:space="preserve"> </v>
          </cell>
          <cell r="H1285" t="str">
            <v xml:space="preserve"> </v>
          </cell>
        </row>
        <row r="1286">
          <cell r="A1286" t="str">
            <v>0301</v>
          </cell>
          <cell r="B1286" t="str">
            <v>03010020</v>
          </cell>
          <cell r="C1286" t="str">
            <v>Tyngsborough Elementary</v>
          </cell>
          <cell r="D1286">
            <v>953</v>
          </cell>
          <cell r="E1286" t="str">
            <v>PK - 05</v>
          </cell>
          <cell r="F1286" t="str">
            <v>Title I School (TA)</v>
          </cell>
          <cell r="G1286" t="str">
            <v>Restructuring Year 1 - Subgroups</v>
          </cell>
          <cell r="H1286" t="str">
            <v>Improvement Year 2 - Subgroups</v>
          </cell>
        </row>
        <row r="1287">
          <cell r="A1287" t="str">
            <v>0301</v>
          </cell>
          <cell r="B1287" t="str">
            <v>03010505</v>
          </cell>
          <cell r="C1287" t="str">
            <v>Tyngsborough High School</v>
          </cell>
          <cell r="D1287">
            <v>486</v>
          </cell>
          <cell r="E1287" t="str">
            <v>09 - 12</v>
          </cell>
          <cell r="F1287" t="str">
            <v>Non-Title I School (NT)</v>
          </cell>
          <cell r="G1287" t="str">
            <v xml:space="preserve"> </v>
          </cell>
          <cell r="H1287" t="str">
            <v xml:space="preserve"> </v>
          </cell>
        </row>
        <row r="1288">
          <cell r="A1288" t="str">
            <v>0301</v>
          </cell>
          <cell r="B1288" t="str">
            <v>03010305</v>
          </cell>
          <cell r="C1288" t="str">
            <v>Tyngsborough Middle</v>
          </cell>
          <cell r="D1288">
            <v>500</v>
          </cell>
          <cell r="E1288" t="str">
            <v>06 - 08</v>
          </cell>
          <cell r="F1288" t="str">
            <v>Non-Title I School (NT)</v>
          </cell>
          <cell r="G1288" t="str">
            <v>Restructuring Year 1 - Subgroups</v>
          </cell>
          <cell r="H1288" t="str">
            <v>Restructuring Year 1 - Subgroups</v>
          </cell>
        </row>
        <row r="1289">
          <cell r="A1289" t="str">
            <v>0304</v>
          </cell>
          <cell r="B1289" t="str">
            <v>03040005</v>
          </cell>
          <cell r="C1289" t="str">
            <v>Earl D Taft</v>
          </cell>
          <cell r="D1289">
            <v>850</v>
          </cell>
          <cell r="E1289" t="str">
            <v>PK - 04</v>
          </cell>
          <cell r="F1289" t="str">
            <v>Title I School (TA)</v>
          </cell>
          <cell r="G1289" t="str">
            <v>Restructuring Year 2+ - Subgroups</v>
          </cell>
          <cell r="H1289" t="str">
            <v>Improvement Year 2 - Subgroups</v>
          </cell>
        </row>
        <row r="1290">
          <cell r="A1290" t="str">
            <v>0304</v>
          </cell>
          <cell r="B1290" t="str">
            <v>03040505</v>
          </cell>
          <cell r="C1290" t="str">
            <v>Uxbridge High</v>
          </cell>
          <cell r="D1290">
            <v>446</v>
          </cell>
          <cell r="E1290" t="str">
            <v>09 - 12</v>
          </cell>
          <cell r="F1290" t="str">
            <v>Non-Title I School (NT)</v>
          </cell>
          <cell r="G1290" t="str">
            <v xml:space="preserve"> </v>
          </cell>
          <cell r="H1290" t="str">
            <v xml:space="preserve"> </v>
          </cell>
        </row>
        <row r="1291">
          <cell r="A1291" t="str">
            <v>0304</v>
          </cell>
          <cell r="B1291" t="str">
            <v>03040015</v>
          </cell>
          <cell r="C1291" t="str">
            <v>Whitin Middle</v>
          </cell>
          <cell r="D1291">
            <v>656</v>
          </cell>
          <cell r="E1291" t="str">
            <v>05 - 08</v>
          </cell>
          <cell r="F1291" t="str">
            <v>Non-Title I School (NT)</v>
          </cell>
          <cell r="G1291" t="str">
            <v xml:space="preserve"> </v>
          </cell>
          <cell r="H1291" t="str">
            <v>Restructuring Year 1 - Subgroups</v>
          </cell>
        </row>
        <row r="1292">
          <cell r="A1292" t="str">
            <v>0305</v>
          </cell>
          <cell r="B1292" t="str">
            <v>03050005</v>
          </cell>
          <cell r="C1292" t="str">
            <v>Dolbeare</v>
          </cell>
          <cell r="D1292">
            <v>430</v>
          </cell>
          <cell r="E1292" t="str">
            <v>PK - 04</v>
          </cell>
          <cell r="F1292" t="str">
            <v>Non-Title I School (NT)</v>
          </cell>
          <cell r="G1292" t="str">
            <v xml:space="preserve"> </v>
          </cell>
          <cell r="H1292" t="str">
            <v xml:space="preserve"> </v>
          </cell>
        </row>
        <row r="1293">
          <cell r="A1293" t="str">
            <v>0305</v>
          </cell>
          <cell r="B1293" t="str">
            <v>03050310</v>
          </cell>
          <cell r="C1293" t="str">
            <v>Galvin Middle School</v>
          </cell>
          <cell r="D1293">
            <v>1091</v>
          </cell>
          <cell r="E1293" t="str">
            <v>05 - 08</v>
          </cell>
          <cell r="F1293" t="str">
            <v>Title I School (TA)</v>
          </cell>
          <cell r="G1293" t="str">
            <v xml:space="preserve"> </v>
          </cell>
          <cell r="H1293" t="str">
            <v>Restructuring Year 1 - Subgroups</v>
          </cell>
        </row>
        <row r="1294">
          <cell r="A1294" t="str">
            <v>0305</v>
          </cell>
          <cell r="B1294" t="str">
            <v>03050020</v>
          </cell>
          <cell r="C1294" t="str">
            <v>Greenwood</v>
          </cell>
          <cell r="D1294">
            <v>275</v>
          </cell>
          <cell r="E1294" t="str">
            <v>K  - 04</v>
          </cell>
          <cell r="F1294" t="str">
            <v>Non-Title I School (NT)</v>
          </cell>
          <cell r="G1294" t="str">
            <v xml:space="preserve"> </v>
          </cell>
          <cell r="H1294" t="str">
            <v xml:space="preserve"> </v>
          </cell>
        </row>
        <row r="1295">
          <cell r="A1295" t="str">
            <v>0305</v>
          </cell>
          <cell r="B1295" t="str">
            <v>03050505</v>
          </cell>
          <cell r="C1295" t="str">
            <v>Wakefield Memorial High</v>
          </cell>
          <cell r="D1295">
            <v>951</v>
          </cell>
          <cell r="E1295" t="str">
            <v>09 - 12</v>
          </cell>
          <cell r="F1295" t="str">
            <v>Non-Title I School (NT)</v>
          </cell>
          <cell r="G1295" t="str">
            <v xml:space="preserve"> </v>
          </cell>
          <cell r="H1295" t="str">
            <v xml:space="preserve"> </v>
          </cell>
        </row>
        <row r="1296">
          <cell r="A1296" t="str">
            <v>0305</v>
          </cell>
          <cell r="B1296" t="str">
            <v>03050040</v>
          </cell>
          <cell r="C1296" t="str">
            <v>Walton</v>
          </cell>
          <cell r="D1296">
            <v>204</v>
          </cell>
          <cell r="E1296" t="str">
            <v>K  - 04</v>
          </cell>
          <cell r="F1296" t="str">
            <v>Non-Title I School (NT)</v>
          </cell>
          <cell r="G1296" t="str">
            <v xml:space="preserve"> </v>
          </cell>
          <cell r="H1296" t="str">
            <v xml:space="preserve"> </v>
          </cell>
        </row>
        <row r="1297">
          <cell r="A1297" t="str">
            <v>0305</v>
          </cell>
          <cell r="B1297" t="str">
            <v>03050015</v>
          </cell>
          <cell r="C1297" t="str">
            <v>Woodville School</v>
          </cell>
          <cell r="D1297">
            <v>408</v>
          </cell>
          <cell r="E1297" t="str">
            <v>PK - 04</v>
          </cell>
          <cell r="F1297" t="str">
            <v>Title I School (TA)</v>
          </cell>
          <cell r="G1297" t="str">
            <v xml:space="preserve"> </v>
          </cell>
          <cell r="H1297" t="str">
            <v xml:space="preserve"> </v>
          </cell>
        </row>
        <row r="1298">
          <cell r="A1298" t="str">
            <v>0306</v>
          </cell>
          <cell r="B1298" t="str">
            <v>03060005</v>
          </cell>
          <cell r="C1298" t="str">
            <v>Wales Elementary</v>
          </cell>
          <cell r="D1298">
            <v>169</v>
          </cell>
          <cell r="E1298" t="str">
            <v>PK - 06</v>
          </cell>
          <cell r="F1298" t="str">
            <v>Title I School (TA)</v>
          </cell>
          <cell r="G1298" t="str">
            <v xml:space="preserve"> </v>
          </cell>
          <cell r="H1298" t="str">
            <v xml:space="preserve"> </v>
          </cell>
        </row>
        <row r="1299">
          <cell r="A1299" t="str">
            <v>0307</v>
          </cell>
          <cell r="B1299" t="str">
            <v>03070305</v>
          </cell>
          <cell r="C1299" t="str">
            <v>Bird Middle</v>
          </cell>
          <cell r="D1299">
            <v>511</v>
          </cell>
          <cell r="E1299" t="str">
            <v>06 - 08</v>
          </cell>
          <cell r="F1299" t="str">
            <v>Non-Title I School (NT)</v>
          </cell>
          <cell r="G1299" t="str">
            <v xml:space="preserve"> </v>
          </cell>
          <cell r="H1299" t="str">
            <v>Corrective Action - Subgroups</v>
          </cell>
        </row>
        <row r="1300">
          <cell r="A1300" t="str">
            <v>0307</v>
          </cell>
          <cell r="B1300" t="str">
            <v>03070010</v>
          </cell>
          <cell r="C1300" t="str">
            <v>Boyden</v>
          </cell>
          <cell r="D1300">
            <v>459</v>
          </cell>
          <cell r="E1300" t="str">
            <v>K  - 05</v>
          </cell>
          <cell r="F1300" t="str">
            <v>Title I School (TA)</v>
          </cell>
          <cell r="G1300" t="str">
            <v xml:space="preserve"> </v>
          </cell>
          <cell r="H1300" t="str">
            <v xml:space="preserve"> </v>
          </cell>
        </row>
        <row r="1301">
          <cell r="A1301" t="str">
            <v>0307</v>
          </cell>
          <cell r="B1301" t="str">
            <v>03070002</v>
          </cell>
          <cell r="C1301" t="str">
            <v>Daniel Feeney Preschool Center</v>
          </cell>
          <cell r="D1301">
            <v>71</v>
          </cell>
          <cell r="E1301" t="str">
            <v>PK</v>
          </cell>
          <cell r="F1301" t="str">
            <v>Non-Title I School (NT)</v>
          </cell>
          <cell r="G1301"/>
          <cell r="H1301"/>
        </row>
        <row r="1302">
          <cell r="A1302" t="str">
            <v>0307</v>
          </cell>
          <cell r="B1302" t="str">
            <v>03070310</v>
          </cell>
          <cell r="C1302" t="str">
            <v>Eleanor N Johnson Middle</v>
          </cell>
          <cell r="D1302">
            <v>442</v>
          </cell>
          <cell r="E1302" t="str">
            <v>06 - 08</v>
          </cell>
          <cell r="F1302" t="str">
            <v>Non-Title I School (NT)</v>
          </cell>
          <cell r="G1302" t="str">
            <v xml:space="preserve"> </v>
          </cell>
          <cell r="H1302" t="str">
            <v>Improvement Year 1 - Aggregate</v>
          </cell>
        </row>
        <row r="1303">
          <cell r="A1303" t="str">
            <v>0307</v>
          </cell>
          <cell r="B1303" t="str">
            <v>03070005</v>
          </cell>
          <cell r="C1303" t="str">
            <v>Elm Street School</v>
          </cell>
          <cell r="D1303">
            <v>444</v>
          </cell>
          <cell r="E1303" t="str">
            <v>K  - 05</v>
          </cell>
          <cell r="F1303" t="str">
            <v>Non-Title I School (NT)</v>
          </cell>
          <cell r="G1303" t="str">
            <v xml:space="preserve"> </v>
          </cell>
          <cell r="H1303" t="str">
            <v xml:space="preserve"> </v>
          </cell>
        </row>
        <row r="1304">
          <cell r="A1304" t="str">
            <v>0307</v>
          </cell>
          <cell r="B1304" t="str">
            <v>03070015</v>
          </cell>
          <cell r="C1304" t="str">
            <v>Fisher</v>
          </cell>
          <cell r="D1304">
            <v>466</v>
          </cell>
          <cell r="E1304" t="str">
            <v>K  - 05</v>
          </cell>
          <cell r="F1304" t="str">
            <v>Title I School (TA)</v>
          </cell>
          <cell r="G1304" t="str">
            <v>Improvement Year 1 - Subgroups</v>
          </cell>
          <cell r="H1304" t="str">
            <v>Improvement Year 1 - Subgroups</v>
          </cell>
        </row>
        <row r="1305">
          <cell r="A1305" t="str">
            <v>0307</v>
          </cell>
          <cell r="B1305" t="str">
            <v>03070018</v>
          </cell>
          <cell r="C1305" t="str">
            <v>Old Post Road</v>
          </cell>
          <cell r="D1305">
            <v>493</v>
          </cell>
          <cell r="E1305" t="str">
            <v>K  - 05</v>
          </cell>
          <cell r="F1305" t="str">
            <v>Title I School (TA)</v>
          </cell>
          <cell r="G1305" t="str">
            <v xml:space="preserve"> </v>
          </cell>
          <cell r="H1305" t="str">
            <v xml:space="preserve"> </v>
          </cell>
        </row>
        <row r="1306">
          <cell r="A1306" t="str">
            <v>0307</v>
          </cell>
          <cell r="B1306" t="str">
            <v>03070505</v>
          </cell>
          <cell r="C1306" t="str">
            <v>Walpole High</v>
          </cell>
          <cell r="D1306">
            <v>1075</v>
          </cell>
          <cell r="E1306" t="str">
            <v>09 - 12</v>
          </cell>
          <cell r="F1306" t="str">
            <v>Non-Title I School (NT)</v>
          </cell>
          <cell r="G1306" t="str">
            <v xml:space="preserve"> </v>
          </cell>
          <cell r="H1306" t="str">
            <v xml:space="preserve"> </v>
          </cell>
        </row>
        <row r="1307">
          <cell r="A1307" t="str">
            <v>0308</v>
          </cell>
          <cell r="B1307" t="str">
            <v>03080032</v>
          </cell>
          <cell r="C1307" t="str">
            <v>Douglas MacArthur Elementary School</v>
          </cell>
          <cell r="D1307">
            <v>336</v>
          </cell>
          <cell r="E1307" t="str">
            <v>K  - 05</v>
          </cell>
          <cell r="F1307" t="str">
            <v>Non-Title I School (NT)</v>
          </cell>
          <cell r="G1307" t="str">
            <v>Improvement Year 1 - Aggregate</v>
          </cell>
          <cell r="H1307" t="str">
            <v xml:space="preserve"> </v>
          </cell>
        </row>
        <row r="1308">
          <cell r="A1308" t="str">
            <v>0308</v>
          </cell>
          <cell r="B1308" t="str">
            <v>03080065</v>
          </cell>
          <cell r="C1308" t="str">
            <v>Henry Whittemore Elementary School</v>
          </cell>
          <cell r="D1308">
            <v>321</v>
          </cell>
          <cell r="E1308" t="str">
            <v>K  - 05</v>
          </cell>
          <cell r="F1308" t="str">
            <v>Title I School (TA)</v>
          </cell>
          <cell r="G1308" t="str">
            <v>Restructuring Year 2+ - Aggregate</v>
          </cell>
          <cell r="H1308" t="str">
            <v>Restructuring Year 2+ - Aggregate</v>
          </cell>
        </row>
        <row r="1309">
          <cell r="A1309" t="str">
            <v>0308</v>
          </cell>
          <cell r="B1309" t="str">
            <v>03080060</v>
          </cell>
          <cell r="C1309" t="str">
            <v>James Fitzgerald Elementary School</v>
          </cell>
          <cell r="D1309">
            <v>430</v>
          </cell>
          <cell r="E1309" t="str">
            <v>K  - 05</v>
          </cell>
          <cell r="F1309" t="str">
            <v>Non-Title I School (NT)</v>
          </cell>
          <cell r="G1309" t="str">
            <v>Improvement Year 2 - Subgroups</v>
          </cell>
          <cell r="H1309" t="str">
            <v xml:space="preserve"> </v>
          </cell>
        </row>
        <row r="1310">
          <cell r="A1310" t="str">
            <v>0308</v>
          </cell>
          <cell r="B1310" t="str">
            <v>03080404</v>
          </cell>
          <cell r="C1310" t="str">
            <v>John F Kennedy Middle</v>
          </cell>
          <cell r="D1310">
            <v>523</v>
          </cell>
          <cell r="E1310" t="str">
            <v>06 - 08</v>
          </cell>
          <cell r="F1310" t="str">
            <v>Non-Title I School (NT)</v>
          </cell>
          <cell r="G1310" t="str">
            <v>Corrective Action - Subgroups</v>
          </cell>
          <cell r="H1310" t="str">
            <v>Restructuring Year 2+ - Subgroups</v>
          </cell>
        </row>
        <row r="1311">
          <cell r="A1311" t="str">
            <v>0308</v>
          </cell>
          <cell r="B1311" t="str">
            <v>03080415</v>
          </cell>
          <cell r="C1311" t="str">
            <v>John W. McDevitt Middle School</v>
          </cell>
          <cell r="D1311">
            <v>516</v>
          </cell>
          <cell r="E1311" t="str">
            <v>06 - 08</v>
          </cell>
          <cell r="F1311" t="str">
            <v>Non-Title I School (NT)</v>
          </cell>
          <cell r="G1311" t="str">
            <v>Restructuring Year 1 - Subgroups</v>
          </cell>
          <cell r="H1311" t="str">
            <v>Restructuring Year 1 - Subgroups</v>
          </cell>
        </row>
        <row r="1312">
          <cell r="A1312" t="str">
            <v>0308</v>
          </cell>
          <cell r="B1312" t="str">
            <v>03080040</v>
          </cell>
          <cell r="C1312" t="str">
            <v>Northeast Elementary School</v>
          </cell>
          <cell r="D1312">
            <v>472</v>
          </cell>
          <cell r="E1312" t="str">
            <v>PK - 05</v>
          </cell>
          <cell r="F1312" t="str">
            <v>Non-Title I School (NT)</v>
          </cell>
          <cell r="G1312" t="str">
            <v>Restructuring Year 2+ - Aggregate</v>
          </cell>
          <cell r="H1312" t="str">
            <v>Corrective Action - Subgroups</v>
          </cell>
        </row>
        <row r="1313">
          <cell r="A1313" t="str">
            <v>0308</v>
          </cell>
          <cell r="B1313" t="str">
            <v>03080050</v>
          </cell>
          <cell r="C1313" t="str">
            <v>Thomas R Plympton Elementary School</v>
          </cell>
          <cell r="D1313">
            <v>384</v>
          </cell>
          <cell r="E1313" t="str">
            <v>K  - 05</v>
          </cell>
          <cell r="F1313" t="str">
            <v>Title I School (TA)</v>
          </cell>
          <cell r="G1313" t="str">
            <v>Corrective Action - Subgroups</v>
          </cell>
          <cell r="H1313" t="str">
            <v xml:space="preserve"> </v>
          </cell>
        </row>
        <row r="1314">
          <cell r="A1314" t="str">
            <v>0308</v>
          </cell>
          <cell r="B1314" t="str">
            <v>03080505</v>
          </cell>
          <cell r="C1314" t="str">
            <v>Waltham Sr High</v>
          </cell>
          <cell r="D1314">
            <v>1375</v>
          </cell>
          <cell r="E1314" t="str">
            <v>09 - 12</v>
          </cell>
          <cell r="F1314" t="str">
            <v>Non-Title I School (NT)</v>
          </cell>
          <cell r="G1314" t="str">
            <v>Improvement Year 1 - Subgroups</v>
          </cell>
          <cell r="H1314" t="str">
            <v>Restructuring Year 1 - Subgroups</v>
          </cell>
        </row>
        <row r="1315">
          <cell r="A1315" t="str">
            <v>0308</v>
          </cell>
          <cell r="B1315" t="str">
            <v>03080005</v>
          </cell>
          <cell r="C1315" t="str">
            <v>William F. Stanley Elementary School</v>
          </cell>
          <cell r="D1315">
            <v>439</v>
          </cell>
          <cell r="E1315" t="str">
            <v>PK - 05</v>
          </cell>
          <cell r="F1315" t="str">
            <v>Title I School (TA)</v>
          </cell>
          <cell r="G1315" t="str">
            <v>Restructuring Year 2+ - Aggregate</v>
          </cell>
          <cell r="H1315" t="str">
            <v>Corrective Action - Subgroups</v>
          </cell>
        </row>
        <row r="1316">
          <cell r="A1316" t="str">
            <v>0309</v>
          </cell>
          <cell r="B1316" t="str">
            <v>03090020</v>
          </cell>
          <cell r="C1316" t="str">
            <v>Stanley M Koziol Elem Sch</v>
          </cell>
          <cell r="D1316">
            <v>478</v>
          </cell>
          <cell r="E1316" t="str">
            <v>PK - 03</v>
          </cell>
          <cell r="F1316" t="str">
            <v>Title I School (SW)</v>
          </cell>
          <cell r="G1316" t="str">
            <v xml:space="preserve"> </v>
          </cell>
          <cell r="H1316" t="str">
            <v>Corrective Action - Subgroups</v>
          </cell>
        </row>
        <row r="1317">
          <cell r="A1317" t="str">
            <v>0309</v>
          </cell>
          <cell r="B1317" t="str">
            <v>03090505</v>
          </cell>
          <cell r="C1317" t="str">
            <v>Ware Junior/Senior High School</v>
          </cell>
          <cell r="D1317">
            <v>498</v>
          </cell>
          <cell r="E1317" t="str">
            <v>07 - 12</v>
          </cell>
          <cell r="F1317" t="str">
            <v>Non-Title I School (NT)</v>
          </cell>
          <cell r="G1317" t="str">
            <v>Restructuring Year 1 - Subgroups</v>
          </cell>
          <cell r="H1317" t="str">
            <v>Restructuring Year 2+ - Subgroups</v>
          </cell>
        </row>
        <row r="1318">
          <cell r="A1318" t="str">
            <v>0309</v>
          </cell>
          <cell r="B1318" t="str">
            <v>03090305</v>
          </cell>
          <cell r="C1318" t="str">
            <v>Ware Middle School</v>
          </cell>
          <cell r="D1318">
            <v>301</v>
          </cell>
          <cell r="E1318" t="str">
            <v>04 - 06</v>
          </cell>
          <cell r="F1318" t="str">
            <v>Title I School (SW)</v>
          </cell>
          <cell r="G1318" t="str">
            <v>Restructuring Year 1 - Subgroups</v>
          </cell>
          <cell r="H1318" t="str">
            <v>Restructuring Year 2+ - Subgroups</v>
          </cell>
        </row>
        <row r="1319">
          <cell r="A1319" t="str">
            <v>0310</v>
          </cell>
          <cell r="B1319" t="str">
            <v>03100025</v>
          </cell>
          <cell r="C1319" t="str">
            <v>East Wareham School</v>
          </cell>
          <cell r="D1319">
            <v>84</v>
          </cell>
          <cell r="E1319" t="str">
            <v>PK</v>
          </cell>
          <cell r="F1319" t="str">
            <v>Non-Title I School (NT)</v>
          </cell>
          <cell r="G1319"/>
          <cell r="H1319"/>
        </row>
        <row r="1320">
          <cell r="A1320" t="str">
            <v>0310</v>
          </cell>
          <cell r="B1320" t="str">
            <v>03100020</v>
          </cell>
          <cell r="C1320" t="str">
            <v>Ethel E Hammond</v>
          </cell>
          <cell r="D1320">
            <v>150</v>
          </cell>
          <cell r="E1320" t="str">
            <v>K  - 01</v>
          </cell>
          <cell r="F1320" t="str">
            <v>Title I School (SW)</v>
          </cell>
          <cell r="G1320"/>
          <cell r="H1320"/>
        </row>
        <row r="1321">
          <cell r="A1321" t="str">
            <v>0310</v>
          </cell>
          <cell r="B1321" t="str">
            <v>03100003</v>
          </cell>
          <cell r="C1321" t="str">
            <v>John William Decas</v>
          </cell>
          <cell r="D1321">
            <v>714</v>
          </cell>
          <cell r="E1321" t="str">
            <v>K  - 05</v>
          </cell>
          <cell r="F1321" t="str">
            <v>Title I School (SW)</v>
          </cell>
          <cell r="G1321" t="str">
            <v>Restructuring Year 2+ - Aggregate</v>
          </cell>
          <cell r="H1321" t="str">
            <v>Improvement Year 1 - Subgroups</v>
          </cell>
        </row>
        <row r="1322">
          <cell r="A1322" t="str">
            <v>0310</v>
          </cell>
          <cell r="B1322" t="str">
            <v>03100017</v>
          </cell>
          <cell r="C1322" t="str">
            <v>Minot Forest</v>
          </cell>
          <cell r="D1322">
            <v>527</v>
          </cell>
          <cell r="E1322" t="str">
            <v>K  - 05</v>
          </cell>
          <cell r="F1322" t="str">
            <v>Title I School (SW)</v>
          </cell>
          <cell r="G1322" t="str">
            <v xml:space="preserve"> </v>
          </cell>
          <cell r="H1322" t="str">
            <v>Improvement Year 1 - Subgroups</v>
          </cell>
        </row>
        <row r="1323">
          <cell r="A1323" t="str">
            <v>0310</v>
          </cell>
          <cell r="B1323" t="str">
            <v>03100315</v>
          </cell>
          <cell r="C1323" t="str">
            <v>Wareham Cooperative Junior/Senior High School</v>
          </cell>
          <cell r="D1323">
            <v>100</v>
          </cell>
          <cell r="E1323" t="str">
            <v>07 - 12</v>
          </cell>
          <cell r="F1323" t="str">
            <v>Non-Title I School (NT)</v>
          </cell>
          <cell r="G1323" t="str">
            <v xml:space="preserve"> </v>
          </cell>
          <cell r="H1323" t="str">
            <v xml:space="preserve"> </v>
          </cell>
        </row>
        <row r="1324">
          <cell r="A1324" t="str">
            <v>0310</v>
          </cell>
          <cell r="B1324" t="str">
            <v>03100305</v>
          </cell>
          <cell r="C1324" t="str">
            <v>Wareham Middle</v>
          </cell>
          <cell r="D1324">
            <v>713</v>
          </cell>
          <cell r="E1324" t="str">
            <v>06 - 08</v>
          </cell>
          <cell r="F1324" t="str">
            <v>Title I School (SW)</v>
          </cell>
          <cell r="G1324" t="str">
            <v>Improvement Year 1 - Aggregate</v>
          </cell>
          <cell r="H1324" t="str">
            <v>Restructuring Year 2+ - Subgroups</v>
          </cell>
        </row>
        <row r="1325">
          <cell r="A1325" t="str">
            <v>0310</v>
          </cell>
          <cell r="B1325" t="str">
            <v>03100505</v>
          </cell>
          <cell r="C1325" t="str">
            <v>Wareham Senior High</v>
          </cell>
          <cell r="D1325">
            <v>782</v>
          </cell>
          <cell r="E1325" t="str">
            <v>09 - 12</v>
          </cell>
          <cell r="F1325" t="str">
            <v>Non-Title I School (NT)</v>
          </cell>
          <cell r="G1325" t="str">
            <v xml:space="preserve"> </v>
          </cell>
          <cell r="H1325" t="str">
            <v xml:space="preserve"> </v>
          </cell>
        </row>
        <row r="1326">
          <cell r="A1326" t="str">
            <v>0310</v>
          </cell>
          <cell r="B1326" t="str">
            <v>03100310</v>
          </cell>
          <cell r="C1326" t="str">
            <v>West Wareham Academy</v>
          </cell>
          <cell r="D1326">
            <v>14</v>
          </cell>
          <cell r="E1326" t="str">
            <v>07 - 12</v>
          </cell>
          <cell r="F1326" t="str">
            <v>Non-Title I School (NT)</v>
          </cell>
          <cell r="G1326"/>
          <cell r="H1326"/>
        </row>
        <row r="1327">
          <cell r="A1327" t="str">
            <v>0314</v>
          </cell>
          <cell r="B1327" t="str">
            <v>03140015</v>
          </cell>
          <cell r="C1327" t="str">
            <v>Cunniff</v>
          </cell>
          <cell r="D1327">
            <v>286</v>
          </cell>
          <cell r="E1327" t="str">
            <v>PK - 05</v>
          </cell>
          <cell r="F1327" t="str">
            <v>Non-Title I School (NT)</v>
          </cell>
          <cell r="G1327" t="str">
            <v xml:space="preserve"> </v>
          </cell>
          <cell r="H1327" t="str">
            <v xml:space="preserve"> </v>
          </cell>
        </row>
        <row r="1328">
          <cell r="A1328" t="str">
            <v>0314</v>
          </cell>
          <cell r="B1328" t="str">
            <v>03140020</v>
          </cell>
          <cell r="C1328" t="str">
            <v>Hosmer</v>
          </cell>
          <cell r="D1328">
            <v>656</v>
          </cell>
          <cell r="E1328" t="str">
            <v>PK - 05</v>
          </cell>
          <cell r="F1328" t="str">
            <v>Non-Title I School (NT)</v>
          </cell>
          <cell r="G1328" t="str">
            <v>Restructuring Year 2+ - Aggregate</v>
          </cell>
          <cell r="H1328" t="str">
            <v>Improvement Year 2 - Aggregate</v>
          </cell>
        </row>
        <row r="1329">
          <cell r="A1329" t="str">
            <v>0314</v>
          </cell>
          <cell r="B1329" t="str">
            <v>03140025</v>
          </cell>
          <cell r="C1329" t="str">
            <v>James Russell Lowell</v>
          </cell>
          <cell r="D1329">
            <v>395</v>
          </cell>
          <cell r="E1329" t="str">
            <v>PK - 05</v>
          </cell>
          <cell r="F1329" t="str">
            <v>Non-Title I School (NT)</v>
          </cell>
          <cell r="G1329" t="str">
            <v>Improvement Year 2 - Subgroups</v>
          </cell>
          <cell r="H1329" t="str">
            <v>Improvement Year 2 - Subgroups</v>
          </cell>
        </row>
        <row r="1330">
          <cell r="A1330" t="str">
            <v>0314</v>
          </cell>
          <cell r="B1330" t="str">
            <v>03140505</v>
          </cell>
          <cell r="C1330" t="str">
            <v>Watertown High</v>
          </cell>
          <cell r="D1330">
            <v>733</v>
          </cell>
          <cell r="E1330" t="str">
            <v>09 - 12</v>
          </cell>
          <cell r="F1330" t="str">
            <v>Title I School (TA)</v>
          </cell>
          <cell r="G1330" t="str">
            <v xml:space="preserve"> </v>
          </cell>
          <cell r="H1330" t="str">
            <v xml:space="preserve"> </v>
          </cell>
        </row>
        <row r="1331">
          <cell r="A1331" t="str">
            <v>0314</v>
          </cell>
          <cell r="B1331" t="str">
            <v>03140305</v>
          </cell>
          <cell r="C1331" t="str">
            <v>Watertown Middle</v>
          </cell>
          <cell r="D1331">
            <v>579</v>
          </cell>
          <cell r="E1331" t="str">
            <v>06 - 08</v>
          </cell>
          <cell r="F1331" t="str">
            <v>Title I School (TA)</v>
          </cell>
          <cell r="G1331" t="str">
            <v>Restructuring Year 2+ - Subgroups</v>
          </cell>
          <cell r="H1331" t="str">
            <v>Restructuring Year 2+ - Subgroups</v>
          </cell>
        </row>
        <row r="1332">
          <cell r="A1332" t="str">
            <v>0315</v>
          </cell>
          <cell r="B1332" t="str">
            <v>03150005</v>
          </cell>
          <cell r="C1332" t="str">
            <v>Claypit Hill School</v>
          </cell>
          <cell r="D1332">
            <v>571</v>
          </cell>
          <cell r="E1332" t="str">
            <v>01 - 05</v>
          </cell>
          <cell r="F1332" t="str">
            <v>Non-Title I School (NT)</v>
          </cell>
          <cell r="G1332" t="str">
            <v>Improvement Year 1 - Subgroups</v>
          </cell>
          <cell r="H1332" t="str">
            <v>Improvement Year 1 - Subgroups</v>
          </cell>
        </row>
        <row r="1333">
          <cell r="A1333" t="str">
            <v>0315</v>
          </cell>
          <cell r="B1333" t="str">
            <v>03150015</v>
          </cell>
          <cell r="C1333" t="str">
            <v>Happy Hollow School</v>
          </cell>
          <cell r="D1333">
            <v>440</v>
          </cell>
          <cell r="E1333" t="str">
            <v>01 - 05</v>
          </cell>
          <cell r="F1333" t="str">
            <v>Non-Title I School (NT)</v>
          </cell>
          <cell r="G1333" t="str">
            <v xml:space="preserve"> </v>
          </cell>
          <cell r="H1333" t="str">
            <v xml:space="preserve"> </v>
          </cell>
        </row>
        <row r="1334">
          <cell r="A1334" t="str">
            <v>0315</v>
          </cell>
          <cell r="B1334" t="str">
            <v>03150020</v>
          </cell>
          <cell r="C1334" t="str">
            <v>Loker School</v>
          </cell>
          <cell r="D1334">
            <v>174</v>
          </cell>
          <cell r="E1334" t="str">
            <v>PK - K</v>
          </cell>
          <cell r="F1334" t="str">
            <v>Non-Title I School (NT)</v>
          </cell>
          <cell r="G1334"/>
          <cell r="H1334"/>
        </row>
        <row r="1335">
          <cell r="A1335" t="str">
            <v>0315</v>
          </cell>
          <cell r="B1335" t="str">
            <v>03150505</v>
          </cell>
          <cell r="C1335" t="str">
            <v>Wayland High School</v>
          </cell>
          <cell r="D1335">
            <v>867</v>
          </cell>
          <cell r="E1335" t="str">
            <v>09 - 12</v>
          </cell>
          <cell r="F1335" t="str">
            <v>Non-Title I School (NT)</v>
          </cell>
          <cell r="G1335" t="str">
            <v xml:space="preserve"> </v>
          </cell>
          <cell r="H1335" t="str">
            <v xml:space="preserve"> </v>
          </cell>
        </row>
        <row r="1336">
          <cell r="A1336" t="str">
            <v>0315</v>
          </cell>
          <cell r="B1336" t="str">
            <v>03150305</v>
          </cell>
          <cell r="C1336" t="str">
            <v>Wayland Middle School</v>
          </cell>
          <cell r="D1336">
            <v>634</v>
          </cell>
          <cell r="E1336" t="str">
            <v>06 - 08</v>
          </cell>
          <cell r="F1336" t="str">
            <v>Non-Title I School (NT)</v>
          </cell>
          <cell r="G1336" t="str">
            <v xml:space="preserve"> </v>
          </cell>
          <cell r="H1336" t="str">
            <v>Restructuring Year 1 - Subgroups</v>
          </cell>
        </row>
        <row r="1337">
          <cell r="A1337" t="str">
            <v>0316</v>
          </cell>
          <cell r="B1337" t="str">
            <v>03160505</v>
          </cell>
          <cell r="C1337" t="str">
            <v>Bartlett Jr Sr High Sch</v>
          </cell>
          <cell r="D1337">
            <v>810</v>
          </cell>
          <cell r="E1337" t="str">
            <v>07 - 12</v>
          </cell>
          <cell r="F1337" t="str">
            <v>Title I School (SW)</v>
          </cell>
          <cell r="G1337" t="str">
            <v>Corrective Action - Subgroups</v>
          </cell>
          <cell r="H1337" t="str">
            <v>Restructuring Year 2+ - Subgroups</v>
          </cell>
        </row>
        <row r="1338">
          <cell r="A1338" t="str">
            <v>0316</v>
          </cell>
          <cell r="B1338" t="str">
            <v>03160015</v>
          </cell>
          <cell r="C1338" t="str">
            <v>Park Avenue Elementary</v>
          </cell>
          <cell r="D1338">
            <v>495</v>
          </cell>
          <cell r="E1338" t="str">
            <v>PK - 02</v>
          </cell>
          <cell r="F1338" t="str">
            <v>Title I School (SW)</v>
          </cell>
          <cell r="G1338" t="str">
            <v xml:space="preserve"> </v>
          </cell>
          <cell r="H1338" t="str">
            <v xml:space="preserve"> </v>
          </cell>
        </row>
        <row r="1339">
          <cell r="A1339" t="str">
            <v>0316</v>
          </cell>
          <cell r="B1339" t="str">
            <v>03160305</v>
          </cell>
          <cell r="C1339" t="str">
            <v>Webster Middle School</v>
          </cell>
          <cell r="D1339">
            <v>577</v>
          </cell>
          <cell r="E1339" t="str">
            <v>03 - 06</v>
          </cell>
          <cell r="F1339" t="str">
            <v>Title I School (SW)</v>
          </cell>
          <cell r="G1339" t="str">
            <v>Restructuring Year 2+ - Subgroups</v>
          </cell>
          <cell r="H1339" t="str">
            <v>Restructuring Year 2+ - Subgroups</v>
          </cell>
        </row>
        <row r="1340">
          <cell r="A1340" t="str">
            <v>0317</v>
          </cell>
          <cell r="B1340" t="str">
            <v>03170050</v>
          </cell>
          <cell r="C1340" t="str">
            <v>Ernest F Upham</v>
          </cell>
          <cell r="D1340">
            <v>231</v>
          </cell>
          <cell r="E1340" t="str">
            <v>K  - 05</v>
          </cell>
          <cell r="F1340" t="str">
            <v>Non-Title I School (NT)</v>
          </cell>
          <cell r="G1340" t="str">
            <v xml:space="preserve"> </v>
          </cell>
          <cell r="H1340" t="str">
            <v xml:space="preserve"> </v>
          </cell>
        </row>
        <row r="1341">
          <cell r="A1341" t="str">
            <v>0317</v>
          </cell>
          <cell r="B1341" t="str">
            <v>03170025</v>
          </cell>
          <cell r="C1341" t="str">
            <v>Hunnewell</v>
          </cell>
          <cell r="D1341">
            <v>303</v>
          </cell>
          <cell r="E1341" t="str">
            <v>K  - 05</v>
          </cell>
          <cell r="F1341" t="str">
            <v>Non-Title I School (NT)</v>
          </cell>
          <cell r="G1341" t="str">
            <v xml:space="preserve"> </v>
          </cell>
          <cell r="H1341" t="str">
            <v xml:space="preserve"> </v>
          </cell>
        </row>
        <row r="1342">
          <cell r="A1342" t="str">
            <v>0317</v>
          </cell>
          <cell r="B1342" t="str">
            <v>03170020</v>
          </cell>
          <cell r="C1342" t="str">
            <v>John D Hardy</v>
          </cell>
          <cell r="D1342">
            <v>296</v>
          </cell>
          <cell r="E1342" t="str">
            <v>K  - 05</v>
          </cell>
          <cell r="F1342" t="str">
            <v>Non-Title I School (NT)</v>
          </cell>
          <cell r="G1342" t="str">
            <v xml:space="preserve"> </v>
          </cell>
          <cell r="H1342" t="str">
            <v xml:space="preserve"> </v>
          </cell>
        </row>
        <row r="1343">
          <cell r="A1343" t="str">
            <v>0317</v>
          </cell>
          <cell r="B1343" t="str">
            <v>03170015</v>
          </cell>
          <cell r="C1343" t="str">
            <v>Joseph E Fiske</v>
          </cell>
          <cell r="D1343">
            <v>473</v>
          </cell>
          <cell r="E1343" t="str">
            <v>PK - 05</v>
          </cell>
          <cell r="F1343" t="str">
            <v>Title I School (TA)</v>
          </cell>
          <cell r="G1343" t="str">
            <v xml:space="preserve"> </v>
          </cell>
          <cell r="H1343" t="str">
            <v xml:space="preserve"> </v>
          </cell>
        </row>
        <row r="1344">
          <cell r="A1344" t="str">
            <v>0317</v>
          </cell>
          <cell r="B1344" t="str">
            <v>03170005</v>
          </cell>
          <cell r="C1344" t="str">
            <v>Katharine Lee Bates</v>
          </cell>
          <cell r="D1344">
            <v>404</v>
          </cell>
          <cell r="E1344" t="str">
            <v>K  - 05</v>
          </cell>
          <cell r="F1344" t="str">
            <v>Non-Title I School (NT)</v>
          </cell>
          <cell r="G1344" t="str">
            <v xml:space="preserve"> </v>
          </cell>
          <cell r="H1344" t="str">
            <v xml:space="preserve"> </v>
          </cell>
        </row>
        <row r="1345">
          <cell r="A1345" t="str">
            <v>0317</v>
          </cell>
          <cell r="B1345" t="str">
            <v>03170045</v>
          </cell>
          <cell r="C1345" t="str">
            <v>Schofield</v>
          </cell>
          <cell r="D1345">
            <v>356</v>
          </cell>
          <cell r="E1345" t="str">
            <v>K  - 05</v>
          </cell>
          <cell r="F1345" t="str">
            <v>Title I School (TA)</v>
          </cell>
          <cell r="G1345" t="str">
            <v xml:space="preserve"> </v>
          </cell>
          <cell r="H1345" t="str">
            <v xml:space="preserve"> </v>
          </cell>
        </row>
        <row r="1346">
          <cell r="A1346" t="str">
            <v>0317</v>
          </cell>
          <cell r="B1346" t="str">
            <v>03170048</v>
          </cell>
          <cell r="C1346" t="str">
            <v>Sprague Elementary School</v>
          </cell>
          <cell r="D1346">
            <v>400</v>
          </cell>
          <cell r="E1346" t="str">
            <v>K  - 05</v>
          </cell>
          <cell r="F1346" t="str">
            <v>Non-Title I School (NT)</v>
          </cell>
          <cell r="G1346" t="str">
            <v xml:space="preserve"> </v>
          </cell>
          <cell r="H1346" t="str">
            <v xml:space="preserve"> </v>
          </cell>
        </row>
        <row r="1347">
          <cell r="A1347" t="str">
            <v>0317</v>
          </cell>
          <cell r="B1347" t="str">
            <v>03170305</v>
          </cell>
          <cell r="C1347" t="str">
            <v>Wellesley Middle</v>
          </cell>
          <cell r="D1347">
            <v>1135</v>
          </cell>
          <cell r="E1347" t="str">
            <v>06 - 08</v>
          </cell>
          <cell r="F1347" t="str">
            <v>Non-Title I School (NT)</v>
          </cell>
          <cell r="G1347" t="str">
            <v>Improvement Year 1 - Subgroups</v>
          </cell>
          <cell r="H1347" t="str">
            <v>Corrective Action - Subgroups</v>
          </cell>
        </row>
        <row r="1348">
          <cell r="A1348" t="str">
            <v>0317</v>
          </cell>
          <cell r="B1348" t="str">
            <v>03170505</v>
          </cell>
          <cell r="C1348" t="str">
            <v>Wellesley Sr High</v>
          </cell>
          <cell r="D1348">
            <v>1294</v>
          </cell>
          <cell r="E1348" t="str">
            <v>09 - 12</v>
          </cell>
          <cell r="F1348" t="str">
            <v>Title I School (TA)</v>
          </cell>
          <cell r="G1348" t="str">
            <v xml:space="preserve"> </v>
          </cell>
          <cell r="H1348" t="str">
            <v xml:space="preserve"> </v>
          </cell>
        </row>
        <row r="1349">
          <cell r="A1349" t="str">
            <v>0318</v>
          </cell>
          <cell r="B1349" t="str">
            <v>03180005</v>
          </cell>
          <cell r="C1349" t="str">
            <v>Wellfleet Elementary</v>
          </cell>
          <cell r="D1349">
            <v>141</v>
          </cell>
          <cell r="E1349" t="str">
            <v>PK - 05</v>
          </cell>
          <cell r="F1349" t="str">
            <v>Title I School (TA)</v>
          </cell>
          <cell r="G1349" t="str">
            <v xml:space="preserve"> </v>
          </cell>
          <cell r="H1349" t="str">
            <v xml:space="preserve"> </v>
          </cell>
        </row>
        <row r="1350">
          <cell r="A1350" t="str">
            <v>0321</v>
          </cell>
          <cell r="B1350" t="str">
            <v>03210010</v>
          </cell>
          <cell r="C1350" t="str">
            <v>Annie E Fales</v>
          </cell>
          <cell r="D1350">
            <v>277</v>
          </cell>
          <cell r="E1350" t="str">
            <v>K  - 03</v>
          </cell>
          <cell r="F1350" t="str">
            <v>Non-Title I School (NT)</v>
          </cell>
          <cell r="G1350" t="str">
            <v xml:space="preserve"> </v>
          </cell>
          <cell r="H1350" t="str">
            <v xml:space="preserve"> </v>
          </cell>
        </row>
        <row r="1351">
          <cell r="A1351" t="str">
            <v>0321</v>
          </cell>
          <cell r="B1351" t="str">
            <v>03210025</v>
          </cell>
          <cell r="C1351" t="str">
            <v>Elsie A Hastings Elem</v>
          </cell>
          <cell r="D1351">
            <v>415</v>
          </cell>
          <cell r="E1351" t="str">
            <v>PK - 03</v>
          </cell>
          <cell r="F1351" t="str">
            <v>Title I School (TA)</v>
          </cell>
          <cell r="G1351" t="str">
            <v xml:space="preserve"> </v>
          </cell>
          <cell r="H1351" t="str">
            <v xml:space="preserve"> </v>
          </cell>
        </row>
        <row r="1352">
          <cell r="A1352" t="str">
            <v>0321</v>
          </cell>
          <cell r="B1352" t="str">
            <v>03210005</v>
          </cell>
          <cell r="C1352" t="str">
            <v>J Harding Armstrong</v>
          </cell>
          <cell r="D1352">
            <v>407</v>
          </cell>
          <cell r="E1352" t="str">
            <v>K  - 03</v>
          </cell>
          <cell r="F1352" t="str">
            <v>Non-Title I School (NT)</v>
          </cell>
          <cell r="G1352" t="str">
            <v xml:space="preserve"> </v>
          </cell>
          <cell r="H1352" t="str">
            <v xml:space="preserve"> </v>
          </cell>
        </row>
        <row r="1353">
          <cell r="A1353" t="str">
            <v>0321</v>
          </cell>
          <cell r="B1353" t="str">
            <v>03210045</v>
          </cell>
          <cell r="C1353" t="str">
            <v>Mill Pond School</v>
          </cell>
          <cell r="D1353">
            <v>802</v>
          </cell>
          <cell r="E1353" t="str">
            <v>04 - 06</v>
          </cell>
          <cell r="F1353" t="str">
            <v>Title I School (TA)</v>
          </cell>
          <cell r="G1353" t="str">
            <v>Improvement Year 2 - Subgroups</v>
          </cell>
          <cell r="H1353" t="str">
            <v>Restructuring Year 1 - Subgroups</v>
          </cell>
        </row>
        <row r="1354">
          <cell r="A1354" t="str">
            <v>0321</v>
          </cell>
          <cell r="B1354" t="str">
            <v>03210305</v>
          </cell>
          <cell r="C1354" t="str">
            <v>Sarah W Gibbons Middle</v>
          </cell>
          <cell r="D1354">
            <v>558</v>
          </cell>
          <cell r="E1354" t="str">
            <v>07 - 08</v>
          </cell>
          <cell r="F1354" t="str">
            <v>Non-Title I School (NT)</v>
          </cell>
          <cell r="G1354" t="str">
            <v>Corrective Action - Subgroups</v>
          </cell>
          <cell r="H1354" t="str">
            <v>Corrective Action - Subgroups</v>
          </cell>
        </row>
        <row r="1355">
          <cell r="A1355" t="str">
            <v>0321</v>
          </cell>
          <cell r="B1355" t="str">
            <v>03210505</v>
          </cell>
          <cell r="C1355" t="str">
            <v>Westborough High</v>
          </cell>
          <cell r="D1355">
            <v>1054</v>
          </cell>
          <cell r="E1355" t="str">
            <v>09 - 12</v>
          </cell>
          <cell r="F1355" t="str">
            <v>Non-Title I School (NT)</v>
          </cell>
          <cell r="G1355" t="str">
            <v xml:space="preserve"> </v>
          </cell>
          <cell r="H1355" t="str">
            <v xml:space="preserve"> </v>
          </cell>
        </row>
        <row r="1356">
          <cell r="A1356" t="str">
            <v>0322</v>
          </cell>
          <cell r="B1356" t="str">
            <v>03220005</v>
          </cell>
          <cell r="C1356" t="str">
            <v>Major Edwards Elementary</v>
          </cell>
          <cell r="D1356">
            <v>436</v>
          </cell>
          <cell r="E1356" t="str">
            <v>PK - 05</v>
          </cell>
          <cell r="F1356" t="str">
            <v>Title I School (TA)</v>
          </cell>
          <cell r="G1356" t="str">
            <v xml:space="preserve"> </v>
          </cell>
          <cell r="H1356" t="str">
            <v xml:space="preserve"> </v>
          </cell>
        </row>
        <row r="1357">
          <cell r="A1357" t="str">
            <v>0322</v>
          </cell>
          <cell r="B1357" t="str">
            <v>03220505</v>
          </cell>
          <cell r="C1357" t="str">
            <v>West Boylston Jr-Sr High</v>
          </cell>
          <cell r="D1357">
            <v>521</v>
          </cell>
          <cell r="E1357" t="str">
            <v>06 - 12</v>
          </cell>
          <cell r="F1357" t="str">
            <v>Non-Title I School (NT)</v>
          </cell>
          <cell r="G1357" t="str">
            <v xml:space="preserve"> </v>
          </cell>
          <cell r="H1357" t="str">
            <v xml:space="preserve"> </v>
          </cell>
        </row>
        <row r="1358">
          <cell r="A1358" t="str">
            <v>0323</v>
          </cell>
          <cell r="B1358" t="str">
            <v>03230305</v>
          </cell>
          <cell r="C1358" t="str">
            <v>Howard School</v>
          </cell>
          <cell r="D1358">
            <v>317</v>
          </cell>
          <cell r="E1358" t="str">
            <v>04 - 06</v>
          </cell>
          <cell r="F1358" t="str">
            <v>Title I School (TA)</v>
          </cell>
          <cell r="G1358" t="str">
            <v xml:space="preserve"> </v>
          </cell>
          <cell r="H1358" t="str">
            <v xml:space="preserve"> </v>
          </cell>
        </row>
        <row r="1359">
          <cell r="A1359" t="str">
            <v>0323</v>
          </cell>
          <cell r="B1359" t="str">
            <v>03230003</v>
          </cell>
          <cell r="C1359" t="str">
            <v>Rose L Macdonald</v>
          </cell>
          <cell r="D1359">
            <v>280</v>
          </cell>
          <cell r="E1359" t="str">
            <v>01 - 03</v>
          </cell>
          <cell r="F1359" t="str">
            <v>Title I School (TA)</v>
          </cell>
          <cell r="G1359" t="str">
            <v xml:space="preserve"> </v>
          </cell>
          <cell r="H1359" t="str">
            <v xml:space="preserve"> </v>
          </cell>
        </row>
        <row r="1360">
          <cell r="A1360" t="str">
            <v>0323</v>
          </cell>
          <cell r="B1360" t="str">
            <v>03230005</v>
          </cell>
          <cell r="C1360" t="str">
            <v>Spring Street School</v>
          </cell>
          <cell r="D1360">
            <v>103</v>
          </cell>
          <cell r="E1360" t="str">
            <v>PK - K</v>
          </cell>
          <cell r="F1360" t="str">
            <v>Non-Title I School (NT)</v>
          </cell>
          <cell r="G1360"/>
          <cell r="H1360"/>
        </row>
        <row r="1361">
          <cell r="A1361" t="str">
            <v>0323</v>
          </cell>
          <cell r="B1361" t="str">
            <v>03230505</v>
          </cell>
          <cell r="C1361" t="str">
            <v>West Bridgewater Jr-Sr</v>
          </cell>
          <cell r="D1361">
            <v>599</v>
          </cell>
          <cell r="E1361" t="str">
            <v>07 - 12</v>
          </cell>
          <cell r="F1361" t="str">
            <v>Non-Title I School (NT)</v>
          </cell>
          <cell r="G1361" t="str">
            <v xml:space="preserve"> </v>
          </cell>
          <cell r="H1361" t="str">
            <v>Improvement Year 1 - Subgroups</v>
          </cell>
        </row>
        <row r="1362">
          <cell r="A1362" t="str">
            <v>0325</v>
          </cell>
          <cell r="B1362" t="str">
            <v>03250020</v>
          </cell>
          <cell r="C1362" t="str">
            <v>Abner Gibbs</v>
          </cell>
          <cell r="D1362">
            <v>196</v>
          </cell>
          <cell r="E1362" t="str">
            <v>K  - 05</v>
          </cell>
          <cell r="F1362" t="str">
            <v>Title I School (SW)</v>
          </cell>
          <cell r="G1362" t="str">
            <v>Improvement Year 2 - Subgroups</v>
          </cell>
          <cell r="H1362" t="str">
            <v>Improvement Year 1 - Aggregate</v>
          </cell>
        </row>
        <row r="1363">
          <cell r="A1363" t="str">
            <v>0325</v>
          </cell>
          <cell r="B1363" t="str">
            <v>03250003</v>
          </cell>
          <cell r="C1363" t="str">
            <v>Fort Meadow ECC</v>
          </cell>
          <cell r="D1363">
            <v>134</v>
          </cell>
          <cell r="E1363" t="str">
            <v>PK</v>
          </cell>
          <cell r="F1363" t="str">
            <v>Non-Title I School (NT)</v>
          </cell>
          <cell r="G1363"/>
          <cell r="H1363"/>
        </row>
        <row r="1364">
          <cell r="A1364" t="str">
            <v>0325</v>
          </cell>
          <cell r="B1364" t="str">
            <v>03250015</v>
          </cell>
          <cell r="C1364" t="str">
            <v>Franklin Ave</v>
          </cell>
          <cell r="D1364">
            <v>322</v>
          </cell>
          <cell r="E1364" t="str">
            <v>K  - 05</v>
          </cell>
          <cell r="F1364" t="str">
            <v>Title I School (SW)</v>
          </cell>
          <cell r="G1364" t="str">
            <v>Improvement Year 2 - Aggregate</v>
          </cell>
          <cell r="H1364" t="str">
            <v>Improvement Year 2 - Aggregate</v>
          </cell>
        </row>
        <row r="1365">
          <cell r="A1365" t="str">
            <v>0325</v>
          </cell>
          <cell r="B1365" t="str">
            <v>03250025</v>
          </cell>
          <cell r="C1365" t="str">
            <v>Highland</v>
          </cell>
          <cell r="D1365">
            <v>474</v>
          </cell>
          <cell r="E1365" t="str">
            <v>K  - 05</v>
          </cell>
          <cell r="F1365" t="str">
            <v>Title I School (SW)</v>
          </cell>
          <cell r="G1365" t="str">
            <v>Restructuring Year 2+ - Aggregate</v>
          </cell>
          <cell r="H1365" t="str">
            <v>Restructuring Year 1 - Aggregate</v>
          </cell>
        </row>
        <row r="1366">
          <cell r="A1366" t="str">
            <v>0325</v>
          </cell>
          <cell r="B1366" t="str">
            <v>03250055</v>
          </cell>
          <cell r="C1366" t="str">
            <v>Juniper Park</v>
          </cell>
          <cell r="D1366">
            <v>195</v>
          </cell>
          <cell r="E1366" t="str">
            <v>K  - 03</v>
          </cell>
          <cell r="F1366" t="str">
            <v>Non-Title I School (NT)</v>
          </cell>
          <cell r="G1366" t="str">
            <v>Improvement Year 1 - Aggregate</v>
          </cell>
          <cell r="H1366" t="str">
            <v xml:space="preserve"> </v>
          </cell>
        </row>
        <row r="1367">
          <cell r="A1367" t="str">
            <v>0325</v>
          </cell>
          <cell r="B1367" t="str">
            <v>03250033</v>
          </cell>
          <cell r="C1367" t="str">
            <v>Munger Hill</v>
          </cell>
          <cell r="D1367">
            <v>374</v>
          </cell>
          <cell r="E1367" t="str">
            <v>K  - 05</v>
          </cell>
          <cell r="F1367" t="str">
            <v>Non-Title I School (NT)</v>
          </cell>
          <cell r="G1367" t="str">
            <v xml:space="preserve"> </v>
          </cell>
          <cell r="H1367" t="str">
            <v xml:space="preserve"> </v>
          </cell>
        </row>
        <row r="1368">
          <cell r="A1368" t="str">
            <v>0325</v>
          </cell>
          <cell r="B1368" t="str">
            <v>03250305</v>
          </cell>
          <cell r="C1368" t="str">
            <v>North Middle School</v>
          </cell>
          <cell r="D1368">
            <v>704</v>
          </cell>
          <cell r="E1368" t="str">
            <v>06 - 08</v>
          </cell>
          <cell r="F1368" t="str">
            <v>Non-Title I School (NT)</v>
          </cell>
          <cell r="G1368" t="str">
            <v>Corrective Action - Subgroups</v>
          </cell>
          <cell r="H1368" t="str">
            <v>Restructuring Year 2+ - Aggregate</v>
          </cell>
        </row>
        <row r="1369">
          <cell r="A1369" t="str">
            <v>0325</v>
          </cell>
          <cell r="B1369" t="str">
            <v>03250036</v>
          </cell>
          <cell r="C1369" t="str">
            <v>Paper Mill</v>
          </cell>
          <cell r="D1369">
            <v>474</v>
          </cell>
          <cell r="E1369" t="str">
            <v>K  - 05</v>
          </cell>
          <cell r="F1369" t="str">
            <v>Title I School (TA)</v>
          </cell>
          <cell r="G1369" t="str">
            <v>Improvement Year 1 - Subgroups</v>
          </cell>
          <cell r="H1369" t="str">
            <v>Corrective Action - Subgroups</v>
          </cell>
        </row>
        <row r="1370">
          <cell r="A1370" t="str">
            <v>0325</v>
          </cell>
          <cell r="B1370" t="str">
            <v>03250310</v>
          </cell>
          <cell r="C1370" t="str">
            <v>South Middle School</v>
          </cell>
          <cell r="D1370">
            <v>569</v>
          </cell>
          <cell r="E1370" t="str">
            <v>06 - 08</v>
          </cell>
          <cell r="F1370" t="str">
            <v>Title I School (SW)</v>
          </cell>
          <cell r="G1370" t="str">
            <v>Restructuring Year 2+ - Subgroups</v>
          </cell>
          <cell r="H1370" t="str">
            <v>Restructuring Year 2+ - Aggregate</v>
          </cell>
        </row>
        <row r="1371">
          <cell r="A1371" t="str">
            <v>0325</v>
          </cell>
          <cell r="B1371" t="str">
            <v>03250040</v>
          </cell>
          <cell r="C1371" t="str">
            <v>Southampton Road</v>
          </cell>
          <cell r="D1371">
            <v>432</v>
          </cell>
          <cell r="E1371" t="str">
            <v>K  - 05</v>
          </cell>
          <cell r="F1371" t="str">
            <v>Title I School (TA)</v>
          </cell>
          <cell r="G1371" t="str">
            <v xml:space="preserve"> </v>
          </cell>
          <cell r="H1371" t="str">
            <v xml:space="preserve"> </v>
          </cell>
        </row>
        <row r="1372">
          <cell r="A1372" t="str">
            <v>0325</v>
          </cell>
          <cell r="B1372" t="str">
            <v>03250505</v>
          </cell>
          <cell r="C1372" t="str">
            <v>Westfield High</v>
          </cell>
          <cell r="D1372">
            <v>1580</v>
          </cell>
          <cell r="E1372" t="str">
            <v>09 - 12</v>
          </cell>
          <cell r="F1372" t="str">
            <v>Non-Title I School (NT)</v>
          </cell>
          <cell r="G1372" t="str">
            <v>Restructuring Year 1 - Subgroups</v>
          </cell>
          <cell r="H1372" t="str">
            <v>Corrective Action - Subgroups</v>
          </cell>
        </row>
        <row r="1373">
          <cell r="A1373" t="str">
            <v>0325</v>
          </cell>
          <cell r="B1373" t="str">
            <v>03250605</v>
          </cell>
          <cell r="C1373" t="str">
            <v>Westfield Voc Tech High</v>
          </cell>
          <cell r="D1373">
            <v>484</v>
          </cell>
          <cell r="E1373" t="str">
            <v>09 - 12</v>
          </cell>
          <cell r="F1373" t="str">
            <v>Title I School (SW)</v>
          </cell>
          <cell r="G1373" t="str">
            <v>Improvement Year 2 - Subgroups</v>
          </cell>
          <cell r="H1373" t="str">
            <v xml:space="preserve"> </v>
          </cell>
        </row>
        <row r="1374">
          <cell r="A1374" t="str">
            <v>0326</v>
          </cell>
          <cell r="B1374" t="str">
            <v>03260004</v>
          </cell>
          <cell r="C1374" t="str">
            <v>Abbot Elem</v>
          </cell>
          <cell r="D1374">
            <v>388</v>
          </cell>
          <cell r="E1374" t="str">
            <v>03 - 05</v>
          </cell>
          <cell r="F1374" t="str">
            <v>Non-Title I School (NT)</v>
          </cell>
          <cell r="G1374" t="str">
            <v xml:space="preserve"> </v>
          </cell>
          <cell r="H1374" t="str">
            <v xml:space="preserve"> </v>
          </cell>
        </row>
        <row r="1375">
          <cell r="A1375" t="str">
            <v>0326</v>
          </cell>
          <cell r="B1375" t="str">
            <v>03260310</v>
          </cell>
          <cell r="C1375" t="str">
            <v>Blanchard Middle</v>
          </cell>
          <cell r="D1375">
            <v>570</v>
          </cell>
          <cell r="E1375" t="str">
            <v>06 - 08</v>
          </cell>
          <cell r="F1375" t="str">
            <v>Non-Title I School (NT)</v>
          </cell>
          <cell r="G1375" t="str">
            <v xml:space="preserve"> </v>
          </cell>
          <cell r="H1375" t="str">
            <v xml:space="preserve"> </v>
          </cell>
        </row>
        <row r="1376">
          <cell r="A1376" t="str">
            <v>0326</v>
          </cell>
          <cell r="B1376" t="str">
            <v>03260025</v>
          </cell>
          <cell r="C1376" t="str">
            <v>Col John Robinson</v>
          </cell>
          <cell r="D1376">
            <v>344</v>
          </cell>
          <cell r="E1376" t="str">
            <v>K  - 02</v>
          </cell>
          <cell r="F1376" t="str">
            <v>Non-Title I School (NT)</v>
          </cell>
          <cell r="G1376" t="str">
            <v xml:space="preserve"> </v>
          </cell>
          <cell r="H1376" t="str">
            <v xml:space="preserve"> </v>
          </cell>
        </row>
        <row r="1377">
          <cell r="A1377" t="str">
            <v>0326</v>
          </cell>
          <cell r="B1377" t="str">
            <v>03260007</v>
          </cell>
          <cell r="C1377" t="str">
            <v>Day Elementary</v>
          </cell>
          <cell r="D1377">
            <v>431</v>
          </cell>
          <cell r="E1377" t="str">
            <v>03 - 05</v>
          </cell>
          <cell r="F1377" t="str">
            <v>Non-Title I School (NT)</v>
          </cell>
          <cell r="G1377" t="str">
            <v xml:space="preserve"> </v>
          </cell>
          <cell r="H1377" t="str">
            <v xml:space="preserve"> </v>
          </cell>
        </row>
        <row r="1378">
          <cell r="A1378" t="str">
            <v>0326</v>
          </cell>
          <cell r="B1378" t="str">
            <v>03260045</v>
          </cell>
          <cell r="C1378" t="str">
            <v>John A. Crisafulli Elementary School</v>
          </cell>
          <cell r="D1378">
            <v>414</v>
          </cell>
          <cell r="E1378" t="str">
            <v>03 - 05</v>
          </cell>
          <cell r="F1378" t="str">
            <v>Non-Title I School (NT)</v>
          </cell>
          <cell r="G1378" t="str">
            <v>Improvement Year 1 - Subgroups</v>
          </cell>
          <cell r="H1378" t="str">
            <v>Improvement Year 1 - Subgroups</v>
          </cell>
        </row>
        <row r="1379">
          <cell r="A1379" t="str">
            <v>0326</v>
          </cell>
          <cell r="B1379" t="str">
            <v>03260013</v>
          </cell>
          <cell r="C1379" t="str">
            <v>Millennium Elementary</v>
          </cell>
          <cell r="D1379">
            <v>81</v>
          </cell>
          <cell r="E1379" t="str">
            <v>PK</v>
          </cell>
          <cell r="F1379" t="str">
            <v>Non-Title I School (NT)</v>
          </cell>
          <cell r="G1379"/>
          <cell r="H1379"/>
        </row>
        <row r="1380">
          <cell r="A1380" t="str">
            <v>0326</v>
          </cell>
          <cell r="B1380" t="str">
            <v>03260015</v>
          </cell>
          <cell r="C1380" t="str">
            <v>Nabnasset</v>
          </cell>
          <cell r="D1380">
            <v>387</v>
          </cell>
          <cell r="E1380" t="str">
            <v>K  - 02</v>
          </cell>
          <cell r="F1380" t="str">
            <v>Non-Title I School (NT)</v>
          </cell>
          <cell r="G1380" t="str">
            <v xml:space="preserve"> </v>
          </cell>
          <cell r="H1380" t="str">
            <v xml:space="preserve"> </v>
          </cell>
        </row>
        <row r="1381">
          <cell r="A1381" t="str">
            <v>0326</v>
          </cell>
          <cell r="B1381" t="str">
            <v>03260055</v>
          </cell>
          <cell r="C1381" t="str">
            <v>Rita E. Miller Elementary School</v>
          </cell>
          <cell r="D1381">
            <v>367</v>
          </cell>
          <cell r="E1381" t="str">
            <v>K  - 02</v>
          </cell>
          <cell r="F1381" t="str">
            <v>Non-Title I School (NT)</v>
          </cell>
          <cell r="G1381" t="str">
            <v xml:space="preserve"> </v>
          </cell>
          <cell r="H1381" t="str">
            <v xml:space="preserve"> </v>
          </cell>
        </row>
        <row r="1382">
          <cell r="A1382" t="str">
            <v>0326</v>
          </cell>
          <cell r="B1382" t="str">
            <v>03260330</v>
          </cell>
          <cell r="C1382" t="str">
            <v>Stony Brook School</v>
          </cell>
          <cell r="D1382">
            <v>674</v>
          </cell>
          <cell r="E1382" t="str">
            <v>06 - 08</v>
          </cell>
          <cell r="F1382" t="str">
            <v>Non-Title I School (NT)</v>
          </cell>
          <cell r="G1382" t="str">
            <v xml:space="preserve"> </v>
          </cell>
          <cell r="H1382" t="str">
            <v xml:space="preserve"> </v>
          </cell>
        </row>
        <row r="1383">
          <cell r="A1383" t="str">
            <v>0326</v>
          </cell>
          <cell r="B1383" t="str">
            <v>03260505</v>
          </cell>
          <cell r="C1383" t="str">
            <v>Westford Academy</v>
          </cell>
          <cell r="D1383">
            <v>1635</v>
          </cell>
          <cell r="E1383" t="str">
            <v>09 - 12</v>
          </cell>
          <cell r="F1383" t="str">
            <v>Non-Title I School (NT)</v>
          </cell>
          <cell r="G1383" t="str">
            <v xml:space="preserve"> </v>
          </cell>
          <cell r="H1383" t="str">
            <v xml:space="preserve"> </v>
          </cell>
        </row>
        <row r="1384">
          <cell r="A1384" t="str">
            <v>0327</v>
          </cell>
          <cell r="B1384" t="str">
            <v>03270005</v>
          </cell>
          <cell r="C1384" t="str">
            <v>Westhampton Elem School</v>
          </cell>
          <cell r="D1384">
            <v>138</v>
          </cell>
          <cell r="E1384" t="str">
            <v>PK - 06</v>
          </cell>
          <cell r="F1384" t="str">
            <v>Non-Title I School (NT)</v>
          </cell>
          <cell r="G1384" t="str">
            <v xml:space="preserve"> </v>
          </cell>
          <cell r="H1384" t="str">
            <v xml:space="preserve"> </v>
          </cell>
        </row>
        <row r="1385">
          <cell r="A1385" t="str">
            <v>0330</v>
          </cell>
          <cell r="B1385" t="str">
            <v>03300010</v>
          </cell>
          <cell r="C1385" t="str">
            <v>Country</v>
          </cell>
          <cell r="D1385">
            <v>355</v>
          </cell>
          <cell r="E1385" t="str">
            <v>PK - 03</v>
          </cell>
          <cell r="F1385" t="str">
            <v>Title I School (TA)</v>
          </cell>
          <cell r="G1385" t="str">
            <v xml:space="preserve"> </v>
          </cell>
          <cell r="H1385" t="str">
            <v xml:space="preserve"> </v>
          </cell>
        </row>
        <row r="1386">
          <cell r="A1386" t="str">
            <v>0330</v>
          </cell>
          <cell r="B1386" t="str">
            <v>03300012</v>
          </cell>
          <cell r="C1386" t="str">
            <v>Field Elem School</v>
          </cell>
          <cell r="D1386">
            <v>364</v>
          </cell>
          <cell r="E1386" t="str">
            <v>04 - 05</v>
          </cell>
          <cell r="F1386" t="str">
            <v>Title I School (TA)</v>
          </cell>
          <cell r="G1386" t="str">
            <v>Improvement Year 2 - Subgroups</v>
          </cell>
          <cell r="H1386" t="str">
            <v>Improvement Year 1 - Subgroups</v>
          </cell>
        </row>
        <row r="1387">
          <cell r="A1387" t="str">
            <v>0330</v>
          </cell>
          <cell r="B1387" t="str">
            <v>03300505</v>
          </cell>
          <cell r="C1387" t="str">
            <v>Weston High</v>
          </cell>
          <cell r="D1387">
            <v>748</v>
          </cell>
          <cell r="E1387" t="str">
            <v>09 - 12</v>
          </cell>
          <cell r="F1387" t="str">
            <v>Non-Title I School (NT)</v>
          </cell>
          <cell r="G1387" t="str">
            <v xml:space="preserve"> </v>
          </cell>
          <cell r="H1387" t="str">
            <v xml:space="preserve"> </v>
          </cell>
        </row>
        <row r="1388">
          <cell r="A1388" t="str">
            <v>0330</v>
          </cell>
          <cell r="B1388" t="str">
            <v>03300305</v>
          </cell>
          <cell r="C1388" t="str">
            <v>Weston Middle</v>
          </cell>
          <cell r="D1388">
            <v>575</v>
          </cell>
          <cell r="E1388" t="str">
            <v>06 - 08</v>
          </cell>
          <cell r="F1388" t="str">
            <v>Title I School (TA)</v>
          </cell>
          <cell r="G1388" t="str">
            <v xml:space="preserve"> </v>
          </cell>
          <cell r="H1388" t="str">
            <v xml:space="preserve"> </v>
          </cell>
        </row>
        <row r="1389">
          <cell r="A1389" t="str">
            <v>0330</v>
          </cell>
          <cell r="B1389" t="str">
            <v>03300015</v>
          </cell>
          <cell r="C1389" t="str">
            <v>Woodland</v>
          </cell>
          <cell r="D1389">
            <v>323</v>
          </cell>
          <cell r="E1389" t="str">
            <v>PK - 03</v>
          </cell>
          <cell r="F1389" t="str">
            <v>Title I School (TA)</v>
          </cell>
          <cell r="G1389" t="str">
            <v xml:space="preserve"> </v>
          </cell>
          <cell r="H1389" t="str">
            <v xml:space="preserve"> </v>
          </cell>
        </row>
        <row r="1390">
          <cell r="A1390" t="str">
            <v>0331</v>
          </cell>
          <cell r="B1390" t="str">
            <v>03310015</v>
          </cell>
          <cell r="C1390" t="str">
            <v>Alice A Macomber</v>
          </cell>
          <cell r="D1390">
            <v>234</v>
          </cell>
          <cell r="E1390" t="str">
            <v>PK - K</v>
          </cell>
          <cell r="F1390" t="str">
            <v>Title I School (TA)</v>
          </cell>
          <cell r="G1390"/>
          <cell r="H1390"/>
        </row>
        <row r="1391">
          <cell r="A1391" t="str">
            <v>0331</v>
          </cell>
          <cell r="B1391" t="str">
            <v>03310030</v>
          </cell>
          <cell r="C1391" t="str">
            <v>Westport Elementary</v>
          </cell>
          <cell r="D1391">
            <v>544</v>
          </cell>
          <cell r="E1391" t="str">
            <v>01 - 04</v>
          </cell>
          <cell r="F1391" t="str">
            <v>Title I School (TA)</v>
          </cell>
          <cell r="G1391" t="str">
            <v>Corrective Action - Subgroups</v>
          </cell>
          <cell r="H1391" t="str">
            <v>Improvement Year 2 - Subgroups</v>
          </cell>
        </row>
        <row r="1392">
          <cell r="A1392" t="str">
            <v>0331</v>
          </cell>
          <cell r="B1392" t="str">
            <v>03310505</v>
          </cell>
          <cell r="C1392" t="str">
            <v>Westport High</v>
          </cell>
          <cell r="D1392">
            <v>507</v>
          </cell>
          <cell r="E1392" t="str">
            <v>09 - 12</v>
          </cell>
          <cell r="F1392" t="str">
            <v>Non-Title I School (NT)</v>
          </cell>
          <cell r="G1392" t="str">
            <v xml:space="preserve"> </v>
          </cell>
          <cell r="H1392" t="str">
            <v xml:space="preserve"> </v>
          </cell>
        </row>
        <row r="1393">
          <cell r="A1393" t="str">
            <v>0331</v>
          </cell>
          <cell r="B1393" t="str">
            <v>03310305</v>
          </cell>
          <cell r="C1393" t="str">
            <v>Westport Middle</v>
          </cell>
          <cell r="D1393">
            <v>550</v>
          </cell>
          <cell r="E1393" t="str">
            <v>05 - 08</v>
          </cell>
          <cell r="F1393" t="str">
            <v>Title I School (TA)</v>
          </cell>
          <cell r="G1393" t="str">
            <v>Improvement Year 1 - Subgroups</v>
          </cell>
          <cell r="H1393" t="str">
            <v>Improvement Year 1 - Subgroups</v>
          </cell>
        </row>
        <row r="1394">
          <cell r="A1394" t="str">
            <v>0332</v>
          </cell>
          <cell r="B1394" t="str">
            <v>03320005</v>
          </cell>
          <cell r="C1394" t="str">
            <v>John Ashley</v>
          </cell>
          <cell r="D1394">
            <v>287</v>
          </cell>
          <cell r="E1394" t="str">
            <v>PK - K</v>
          </cell>
          <cell r="F1394" t="str">
            <v>Title I School (TA)</v>
          </cell>
          <cell r="G1394"/>
          <cell r="H1394"/>
        </row>
        <row r="1395">
          <cell r="A1395" t="str">
            <v>0332</v>
          </cell>
          <cell r="B1395" t="str">
            <v>03320010</v>
          </cell>
          <cell r="C1395" t="str">
            <v>John R Fausey</v>
          </cell>
          <cell r="D1395">
            <v>423</v>
          </cell>
          <cell r="E1395" t="str">
            <v>01 - 05</v>
          </cell>
          <cell r="F1395" t="str">
            <v>Non-Title I School (NT)</v>
          </cell>
          <cell r="G1395" t="str">
            <v>Corrective Action - Aggregate</v>
          </cell>
          <cell r="H1395" t="str">
            <v>Improvement Year 2 - Subgroups</v>
          </cell>
        </row>
        <row r="1396">
          <cell r="A1396" t="str">
            <v>0332</v>
          </cell>
          <cell r="B1396" t="str">
            <v>03320025</v>
          </cell>
          <cell r="C1396" t="str">
            <v>Memorial</v>
          </cell>
          <cell r="D1396">
            <v>201</v>
          </cell>
          <cell r="E1396" t="str">
            <v>01 - 05</v>
          </cell>
          <cell r="F1396" t="str">
            <v>Title I School (SW)</v>
          </cell>
          <cell r="G1396" t="str">
            <v>Improvement Year 2 - Aggregate</v>
          </cell>
          <cell r="H1396" t="str">
            <v>Improvement Year 2 - Aggregate</v>
          </cell>
        </row>
        <row r="1397">
          <cell r="A1397" t="str">
            <v>0332</v>
          </cell>
          <cell r="B1397" t="str">
            <v>03320030</v>
          </cell>
          <cell r="C1397" t="str">
            <v>Mittineague</v>
          </cell>
          <cell r="D1397">
            <v>145</v>
          </cell>
          <cell r="E1397" t="str">
            <v>01 - 05</v>
          </cell>
          <cell r="F1397" t="str">
            <v>Title I School (TA)</v>
          </cell>
          <cell r="G1397" t="str">
            <v>Improvement Year 2 - Aggregate</v>
          </cell>
          <cell r="H1397" t="str">
            <v>Improvement Year 1 - Aggregate</v>
          </cell>
        </row>
        <row r="1398">
          <cell r="A1398" t="str">
            <v>0332</v>
          </cell>
          <cell r="B1398" t="str">
            <v>03320007</v>
          </cell>
          <cell r="C1398" t="str">
            <v>Philip G Coburn</v>
          </cell>
          <cell r="D1398">
            <v>438</v>
          </cell>
          <cell r="E1398" t="str">
            <v>K  - 05</v>
          </cell>
          <cell r="F1398" t="str">
            <v>Title I School (SW)</v>
          </cell>
          <cell r="G1398" t="str">
            <v>Improvement Year 1 - Aggregate</v>
          </cell>
          <cell r="H1398" t="str">
            <v>Corrective Action - Subgroups</v>
          </cell>
        </row>
        <row r="1399">
          <cell r="A1399" t="str">
            <v>0332</v>
          </cell>
          <cell r="B1399" t="str">
            <v>03320040</v>
          </cell>
          <cell r="C1399" t="str">
            <v>Tatham</v>
          </cell>
          <cell r="D1399">
            <v>231</v>
          </cell>
          <cell r="E1399" t="str">
            <v>01 - 05</v>
          </cell>
          <cell r="F1399" t="str">
            <v>Non-Title I School (NT)</v>
          </cell>
          <cell r="G1399" t="str">
            <v>Improvement Year 1 - Aggregate</v>
          </cell>
          <cell r="H1399" t="str">
            <v xml:space="preserve"> </v>
          </cell>
        </row>
        <row r="1400">
          <cell r="A1400" t="str">
            <v>0332</v>
          </cell>
          <cell r="B1400" t="str">
            <v>03320505</v>
          </cell>
          <cell r="C1400" t="str">
            <v>West Springfield High</v>
          </cell>
          <cell r="D1400">
            <v>1303</v>
          </cell>
          <cell r="E1400" t="str">
            <v>09 - 12</v>
          </cell>
          <cell r="F1400" t="str">
            <v>Non-Title I School (NT)</v>
          </cell>
          <cell r="G1400" t="str">
            <v>Improvement Year 2 - Subgroups</v>
          </cell>
          <cell r="H1400" t="str">
            <v>Improvement Year 2 - Aggregate</v>
          </cell>
        </row>
        <row r="1401">
          <cell r="A1401" t="str">
            <v>0332</v>
          </cell>
          <cell r="B1401" t="str">
            <v>03320305</v>
          </cell>
          <cell r="C1401" t="str">
            <v>West Springfield Middle</v>
          </cell>
          <cell r="D1401">
            <v>904</v>
          </cell>
          <cell r="E1401" t="str">
            <v>06 - 08</v>
          </cell>
          <cell r="F1401" t="str">
            <v>Title I School (SW)</v>
          </cell>
          <cell r="G1401" t="str">
            <v>Restructuring Year 1 - Subgroups</v>
          </cell>
          <cell r="H1401" t="str">
            <v>Restructuring Year 2+ - Subgroups</v>
          </cell>
        </row>
        <row r="1402">
          <cell r="A1402" t="str">
            <v>0335</v>
          </cell>
          <cell r="B1402" t="str">
            <v>03350010</v>
          </cell>
          <cell r="C1402" t="str">
            <v>Deerfield School</v>
          </cell>
          <cell r="D1402">
            <v>251</v>
          </cell>
          <cell r="E1402" t="str">
            <v>K  - 05</v>
          </cell>
          <cell r="F1402" t="str">
            <v>Non-Title I School (NT)</v>
          </cell>
          <cell r="G1402" t="str">
            <v xml:space="preserve"> </v>
          </cell>
          <cell r="H1402" t="str">
            <v xml:space="preserve"> </v>
          </cell>
        </row>
        <row r="1403">
          <cell r="A1403" t="str">
            <v>0335</v>
          </cell>
          <cell r="B1403" t="str">
            <v>03350012</v>
          </cell>
          <cell r="C1403" t="str">
            <v>Downey</v>
          </cell>
          <cell r="D1403">
            <v>279</v>
          </cell>
          <cell r="E1403" t="str">
            <v>K  - 05</v>
          </cell>
          <cell r="F1403" t="str">
            <v>Non-Title I School (NT)</v>
          </cell>
          <cell r="G1403" t="str">
            <v>Improvement Year 1 - Subgroups</v>
          </cell>
          <cell r="H1403" t="str">
            <v xml:space="preserve"> </v>
          </cell>
        </row>
        <row r="1404">
          <cell r="A1404" t="str">
            <v>0335</v>
          </cell>
          <cell r="B1404" t="str">
            <v>03350305</v>
          </cell>
          <cell r="C1404" t="str">
            <v>E W Thurston Middle</v>
          </cell>
          <cell r="D1404">
            <v>741</v>
          </cell>
          <cell r="E1404" t="str">
            <v>06 - 08</v>
          </cell>
          <cell r="F1404" t="str">
            <v>Non-Title I School (NT)</v>
          </cell>
          <cell r="G1404" t="str">
            <v xml:space="preserve"> </v>
          </cell>
          <cell r="H1404" t="str">
            <v>Corrective Action - Subgroups</v>
          </cell>
        </row>
        <row r="1405">
          <cell r="A1405" t="str">
            <v>0335</v>
          </cell>
          <cell r="B1405" t="str">
            <v>03350017</v>
          </cell>
          <cell r="C1405" t="str">
            <v>Martha Jones</v>
          </cell>
          <cell r="D1405">
            <v>359</v>
          </cell>
          <cell r="E1405" t="str">
            <v>K  - 05</v>
          </cell>
          <cell r="F1405" t="str">
            <v>Non-Title I School (NT)</v>
          </cell>
          <cell r="G1405" t="str">
            <v xml:space="preserve"> </v>
          </cell>
          <cell r="H1405" t="str">
            <v xml:space="preserve"> </v>
          </cell>
        </row>
        <row r="1406">
          <cell r="A1406" t="str">
            <v>0335</v>
          </cell>
          <cell r="B1406" t="str">
            <v>03350015</v>
          </cell>
          <cell r="C1406" t="str">
            <v>Paul Hanlon</v>
          </cell>
          <cell r="D1406">
            <v>226</v>
          </cell>
          <cell r="E1406" t="str">
            <v>K  - 05</v>
          </cell>
          <cell r="F1406" t="str">
            <v>Non-Title I School (NT)</v>
          </cell>
          <cell r="G1406" t="str">
            <v xml:space="preserve"> </v>
          </cell>
          <cell r="H1406" t="str">
            <v xml:space="preserve"> </v>
          </cell>
        </row>
        <row r="1407">
          <cell r="A1407" t="str">
            <v>0335</v>
          </cell>
          <cell r="B1407" t="str">
            <v>03350505</v>
          </cell>
          <cell r="C1407" t="str">
            <v>Westwood High</v>
          </cell>
          <cell r="D1407">
            <v>873</v>
          </cell>
          <cell r="E1407" t="str">
            <v>09 - 12</v>
          </cell>
          <cell r="F1407" t="str">
            <v>Non-Title I School (NT)</v>
          </cell>
          <cell r="G1407" t="str">
            <v xml:space="preserve"> </v>
          </cell>
          <cell r="H1407" t="str">
            <v xml:space="preserve"> </v>
          </cell>
        </row>
        <row r="1408">
          <cell r="A1408" t="str">
            <v>0335</v>
          </cell>
          <cell r="B1408" t="str">
            <v>03350050</v>
          </cell>
          <cell r="C1408" t="str">
            <v>Westwood Integrated Preschool</v>
          </cell>
          <cell r="D1408">
            <v>49</v>
          </cell>
          <cell r="E1408" t="str">
            <v>PK</v>
          </cell>
          <cell r="F1408" t="str">
            <v>Non-Title I School (NT)</v>
          </cell>
          <cell r="G1408"/>
          <cell r="H1408"/>
        </row>
        <row r="1409">
          <cell r="A1409" t="str">
            <v>0335</v>
          </cell>
          <cell r="B1409" t="str">
            <v>03350025</v>
          </cell>
          <cell r="C1409" t="str">
            <v>William E Sheehan</v>
          </cell>
          <cell r="D1409">
            <v>370</v>
          </cell>
          <cell r="E1409" t="str">
            <v>K  - 05</v>
          </cell>
          <cell r="F1409" t="str">
            <v>Non-Title I School (NT)</v>
          </cell>
          <cell r="G1409" t="str">
            <v xml:space="preserve"> </v>
          </cell>
          <cell r="H1409" t="str">
            <v xml:space="preserve"> </v>
          </cell>
        </row>
        <row r="1410">
          <cell r="A1410" t="str">
            <v>0336</v>
          </cell>
          <cell r="B1410" t="str">
            <v>03360310</v>
          </cell>
          <cell r="C1410" t="str">
            <v>Abigail Adams Middle School</v>
          </cell>
          <cell r="D1410">
            <v>1037</v>
          </cell>
          <cell r="E1410" t="str">
            <v>05 - 06</v>
          </cell>
          <cell r="F1410" t="str">
            <v>Title I School (TA)</v>
          </cell>
          <cell r="G1410" t="str">
            <v>Corrective Action - Subgroups</v>
          </cell>
          <cell r="H1410" t="str">
            <v>Restructuring Year 2+ - Subgroups</v>
          </cell>
        </row>
        <row r="1411">
          <cell r="A1411" t="str">
            <v>0336</v>
          </cell>
          <cell r="B1411" t="str">
            <v>03360005</v>
          </cell>
          <cell r="C1411" t="str">
            <v>Academy Avenue</v>
          </cell>
          <cell r="D1411">
            <v>289</v>
          </cell>
          <cell r="E1411" t="str">
            <v>K  - 04</v>
          </cell>
          <cell r="F1411" t="str">
            <v>Non-Title I School (NT)</v>
          </cell>
          <cell r="G1411" t="str">
            <v xml:space="preserve"> </v>
          </cell>
          <cell r="H1411" t="str">
            <v xml:space="preserve"> </v>
          </cell>
        </row>
        <row r="1412">
          <cell r="A1412" t="str">
            <v>0336</v>
          </cell>
          <cell r="B1412" t="str">
            <v>03360050</v>
          </cell>
          <cell r="C1412" t="str">
            <v>Frederick C Murphy</v>
          </cell>
          <cell r="D1412">
            <v>303</v>
          </cell>
          <cell r="E1412" t="str">
            <v>K  - 04</v>
          </cell>
          <cell r="F1412" t="str">
            <v>Non-Title I School (NT)</v>
          </cell>
          <cell r="G1412" t="str">
            <v>Improvement Year 2 - Subgroups</v>
          </cell>
          <cell r="H1412" t="str">
            <v>Improvement Year 1 - Aggregate</v>
          </cell>
        </row>
        <row r="1413">
          <cell r="A1413" t="str">
            <v>0336</v>
          </cell>
          <cell r="B1413" t="str">
            <v>03360003</v>
          </cell>
          <cell r="C1413" t="str">
            <v>Johnson ECC</v>
          </cell>
          <cell r="D1413">
            <v>264</v>
          </cell>
          <cell r="E1413" t="str">
            <v>PK</v>
          </cell>
          <cell r="F1413" t="str">
            <v>Non-Title I School (NT)</v>
          </cell>
          <cell r="G1413"/>
          <cell r="H1413"/>
        </row>
        <row r="1414">
          <cell r="A1414" t="str">
            <v>0336</v>
          </cell>
          <cell r="B1414" t="str">
            <v>03360065</v>
          </cell>
          <cell r="C1414" t="str">
            <v>Lawrence W Pingree</v>
          </cell>
          <cell r="D1414">
            <v>241</v>
          </cell>
          <cell r="E1414" t="str">
            <v>K  - 04</v>
          </cell>
          <cell r="F1414" t="str">
            <v>Non-Title I School (NT)</v>
          </cell>
          <cell r="G1414" t="str">
            <v xml:space="preserve"> </v>
          </cell>
          <cell r="H1414" t="str">
            <v xml:space="preserve"> </v>
          </cell>
        </row>
        <row r="1415">
          <cell r="A1415" t="str">
            <v>0336</v>
          </cell>
          <cell r="B1415" t="str">
            <v>03360020</v>
          </cell>
          <cell r="C1415" t="str">
            <v>Maria Weston Chapman Middle School</v>
          </cell>
          <cell r="D1415">
            <v>1039</v>
          </cell>
          <cell r="E1415" t="str">
            <v>07 - 08</v>
          </cell>
          <cell r="F1415" t="str">
            <v>Title I School (TA)</v>
          </cell>
          <cell r="G1415" t="str">
            <v>Restructuring Year 2+ - Subgroups</v>
          </cell>
          <cell r="H1415" t="str">
            <v>Restructuring Year 2+ - Aggregate</v>
          </cell>
        </row>
        <row r="1416">
          <cell r="A1416" t="str">
            <v>0336</v>
          </cell>
          <cell r="B1416" t="str">
            <v>03360085</v>
          </cell>
          <cell r="C1416" t="str">
            <v>Ralph Talbot</v>
          </cell>
          <cell r="D1416">
            <v>281</v>
          </cell>
          <cell r="E1416" t="str">
            <v>K  - 04</v>
          </cell>
          <cell r="F1416" t="str">
            <v>Non-Title I School (NT)</v>
          </cell>
          <cell r="G1416" t="str">
            <v xml:space="preserve"> </v>
          </cell>
          <cell r="H1416" t="str">
            <v xml:space="preserve"> </v>
          </cell>
        </row>
        <row r="1417">
          <cell r="A1417" t="str">
            <v>0336</v>
          </cell>
          <cell r="B1417" t="str">
            <v>03360060</v>
          </cell>
          <cell r="C1417" t="str">
            <v>Thomas V Nash</v>
          </cell>
          <cell r="D1417">
            <v>277</v>
          </cell>
          <cell r="E1417" t="str">
            <v>K  - 04</v>
          </cell>
          <cell r="F1417" t="str">
            <v>Non-Title I School (NT)</v>
          </cell>
          <cell r="G1417" t="str">
            <v xml:space="preserve"> </v>
          </cell>
          <cell r="H1417" t="str">
            <v xml:space="preserve"> </v>
          </cell>
        </row>
        <row r="1418">
          <cell r="A1418" t="str">
            <v>0336</v>
          </cell>
          <cell r="B1418" t="str">
            <v>03360105</v>
          </cell>
          <cell r="C1418" t="str">
            <v>Thomas W. Hamilton Primary School</v>
          </cell>
          <cell r="D1418">
            <v>328</v>
          </cell>
          <cell r="E1418" t="str">
            <v>K  - 04</v>
          </cell>
          <cell r="F1418" t="str">
            <v>Non-Title I School (NT)</v>
          </cell>
          <cell r="G1418" t="str">
            <v xml:space="preserve"> </v>
          </cell>
          <cell r="H1418" t="str">
            <v xml:space="preserve"> </v>
          </cell>
        </row>
        <row r="1419">
          <cell r="A1419" t="str">
            <v>0336</v>
          </cell>
          <cell r="B1419" t="str">
            <v>03360110</v>
          </cell>
          <cell r="C1419" t="str">
            <v>Wessagusset</v>
          </cell>
          <cell r="D1419">
            <v>387</v>
          </cell>
          <cell r="E1419" t="str">
            <v>K  - 04</v>
          </cell>
          <cell r="F1419" t="str">
            <v>Non-Title I School (NT)</v>
          </cell>
          <cell r="G1419" t="str">
            <v>Corrective Action - Aggregate</v>
          </cell>
          <cell r="H1419" t="str">
            <v>Improvement Year 1 - Subgroups</v>
          </cell>
        </row>
        <row r="1420">
          <cell r="A1420" t="str">
            <v>0336</v>
          </cell>
          <cell r="B1420" t="str">
            <v>03360505</v>
          </cell>
          <cell r="C1420" t="str">
            <v>Weymouth High School</v>
          </cell>
          <cell r="D1420">
            <v>2104</v>
          </cell>
          <cell r="E1420" t="str">
            <v>09 - 12</v>
          </cell>
          <cell r="F1420" t="str">
            <v>Non-Title I School (NT)</v>
          </cell>
          <cell r="G1420" t="str">
            <v>Restructuring Year 2+ - Subgroups</v>
          </cell>
          <cell r="H1420" t="str">
            <v>Restructuring Year 1 - Subgroups</v>
          </cell>
        </row>
        <row r="1421">
          <cell r="A1421" t="str">
            <v>0336</v>
          </cell>
          <cell r="B1421" t="str">
            <v>03360080</v>
          </cell>
          <cell r="C1421" t="str">
            <v>William Seach</v>
          </cell>
          <cell r="D1421">
            <v>385</v>
          </cell>
          <cell r="E1421" t="str">
            <v>K  - 04</v>
          </cell>
          <cell r="F1421" t="str">
            <v>Title I School (SW)</v>
          </cell>
          <cell r="G1421" t="str">
            <v>Corrective Action - Aggregate</v>
          </cell>
          <cell r="H1421" t="str">
            <v>Improvement Year 2 - Aggregate</v>
          </cell>
        </row>
        <row r="1422">
          <cell r="A1422" t="str">
            <v>0337</v>
          </cell>
          <cell r="B1422" t="str">
            <v>03370005</v>
          </cell>
          <cell r="C1422" t="str">
            <v>Whately Elementary</v>
          </cell>
          <cell r="D1422">
            <v>138</v>
          </cell>
          <cell r="E1422" t="str">
            <v>PK - 06</v>
          </cell>
          <cell r="F1422" t="str">
            <v>Non-Title I School (NT)</v>
          </cell>
          <cell r="G1422" t="str">
            <v xml:space="preserve"> </v>
          </cell>
          <cell r="H1422" t="str">
            <v xml:space="preserve"> </v>
          </cell>
        </row>
        <row r="1423">
          <cell r="A1423" t="str">
            <v>0340</v>
          </cell>
          <cell r="B1423" t="str">
            <v>03400005</v>
          </cell>
          <cell r="C1423" t="str">
            <v>Anne T Dunphy</v>
          </cell>
          <cell r="D1423">
            <v>74</v>
          </cell>
          <cell r="E1423" t="str">
            <v>03 - 06</v>
          </cell>
          <cell r="F1423" t="str">
            <v>Non-Title I School (NT)</v>
          </cell>
          <cell r="G1423" t="str">
            <v xml:space="preserve"> </v>
          </cell>
          <cell r="H1423" t="str">
            <v xml:space="preserve"> </v>
          </cell>
        </row>
        <row r="1424">
          <cell r="A1424" t="str">
            <v>0340</v>
          </cell>
          <cell r="B1424" t="str">
            <v>03400015</v>
          </cell>
          <cell r="C1424" t="str">
            <v>Helen James</v>
          </cell>
          <cell r="D1424">
            <v>94</v>
          </cell>
          <cell r="E1424" t="str">
            <v>PK - 02</v>
          </cell>
          <cell r="F1424" t="str">
            <v>Title I School (TA)</v>
          </cell>
          <cell r="G1424" t="str">
            <v xml:space="preserve"> </v>
          </cell>
          <cell r="H1424" t="str">
            <v xml:space="preserve"> </v>
          </cell>
        </row>
        <row r="1425">
          <cell r="A1425" t="str">
            <v>0341</v>
          </cell>
          <cell r="B1425" t="str">
            <v>03410010</v>
          </cell>
          <cell r="C1425" t="str">
            <v>Williamstown Elementary</v>
          </cell>
          <cell r="D1425">
            <v>407</v>
          </cell>
          <cell r="E1425" t="str">
            <v>PK - 06</v>
          </cell>
          <cell r="F1425" t="str">
            <v>Title I School (TA)</v>
          </cell>
          <cell r="G1425" t="str">
            <v xml:space="preserve"> </v>
          </cell>
          <cell r="H1425" t="str">
            <v xml:space="preserve"> </v>
          </cell>
        </row>
        <row r="1426">
          <cell r="A1426" t="str">
            <v>0342</v>
          </cell>
          <cell r="B1426" t="str">
            <v>03420005</v>
          </cell>
          <cell r="C1426" t="str">
            <v>Boutwell</v>
          </cell>
          <cell r="D1426">
            <v>139</v>
          </cell>
          <cell r="E1426" t="str">
            <v>PK - K</v>
          </cell>
          <cell r="F1426" t="str">
            <v>Non-Title I School (NT)</v>
          </cell>
          <cell r="G1426"/>
          <cell r="H1426"/>
        </row>
        <row r="1427">
          <cell r="A1427" t="str">
            <v>0342</v>
          </cell>
          <cell r="B1427" t="str">
            <v>03420060</v>
          </cell>
          <cell r="C1427" t="str">
            <v>North Intermediate</v>
          </cell>
          <cell r="D1427">
            <v>323</v>
          </cell>
          <cell r="E1427" t="str">
            <v>04 - 05</v>
          </cell>
          <cell r="F1427" t="str">
            <v>Non-Title I School (NT)</v>
          </cell>
          <cell r="G1427" t="str">
            <v>Improvement Year 1 - Subgroups</v>
          </cell>
          <cell r="H1427" t="str">
            <v>Improvement Year 2 - Subgroups</v>
          </cell>
        </row>
        <row r="1428">
          <cell r="A1428" t="str">
            <v>0342</v>
          </cell>
          <cell r="B1428" t="str">
            <v>03420025</v>
          </cell>
          <cell r="C1428" t="str">
            <v>Shawsheen Elem</v>
          </cell>
          <cell r="D1428">
            <v>391</v>
          </cell>
          <cell r="E1428" t="str">
            <v>01 - 03</v>
          </cell>
          <cell r="F1428" t="str">
            <v>Non-Title I School (NT)</v>
          </cell>
          <cell r="G1428" t="str">
            <v>Improvement Year 1 - Aggregate</v>
          </cell>
          <cell r="H1428" t="str">
            <v xml:space="preserve"> </v>
          </cell>
        </row>
        <row r="1429">
          <cell r="A1429" t="str">
            <v>0342</v>
          </cell>
          <cell r="B1429" t="str">
            <v>03420080</v>
          </cell>
          <cell r="C1429" t="str">
            <v>West Intermediate</v>
          </cell>
          <cell r="D1429">
            <v>276</v>
          </cell>
          <cell r="E1429" t="str">
            <v>04 - 05</v>
          </cell>
          <cell r="F1429" t="str">
            <v>Non-Title I School (NT)</v>
          </cell>
          <cell r="G1429" t="str">
            <v>Improvement Year 1 - Aggregate</v>
          </cell>
          <cell r="H1429" t="str">
            <v>Improvement Year 1 - Subgroups</v>
          </cell>
        </row>
        <row r="1430">
          <cell r="A1430" t="str">
            <v>0342</v>
          </cell>
          <cell r="B1430" t="str">
            <v>03420015</v>
          </cell>
          <cell r="C1430" t="str">
            <v>Wildwood</v>
          </cell>
          <cell r="D1430">
            <v>189</v>
          </cell>
          <cell r="E1430" t="str">
            <v>PK - K</v>
          </cell>
          <cell r="F1430" t="str">
            <v>Non-Title I School (NT)</v>
          </cell>
          <cell r="G1430"/>
          <cell r="H1430"/>
        </row>
        <row r="1431">
          <cell r="A1431" t="str">
            <v>0342</v>
          </cell>
          <cell r="B1431" t="str">
            <v>03420505</v>
          </cell>
          <cell r="C1431" t="str">
            <v>Wilmington High</v>
          </cell>
          <cell r="D1431">
            <v>980</v>
          </cell>
          <cell r="E1431" t="str">
            <v>09 - 12</v>
          </cell>
          <cell r="F1431" t="str">
            <v>Non-Title I School (NT)</v>
          </cell>
          <cell r="G1431" t="str">
            <v xml:space="preserve"> </v>
          </cell>
          <cell r="H1431" t="str">
            <v xml:space="preserve"> </v>
          </cell>
        </row>
        <row r="1432">
          <cell r="A1432" t="str">
            <v>0342</v>
          </cell>
          <cell r="B1432" t="str">
            <v>03420330</v>
          </cell>
          <cell r="C1432" t="str">
            <v>Wilmington Middle School</v>
          </cell>
          <cell r="D1432">
            <v>944</v>
          </cell>
          <cell r="E1432" t="str">
            <v>06 - 08</v>
          </cell>
          <cell r="F1432" t="str">
            <v>Non-Title I School (NT)</v>
          </cell>
          <cell r="G1432" t="str">
            <v>Restructuring Year 1 - Subgroups</v>
          </cell>
          <cell r="H1432" t="str">
            <v>Restructuring Year 2+ - Subgroups</v>
          </cell>
        </row>
        <row r="1433">
          <cell r="A1433" t="str">
            <v>0342</v>
          </cell>
          <cell r="B1433" t="str">
            <v>03420020</v>
          </cell>
          <cell r="C1433" t="str">
            <v>Woburn Street</v>
          </cell>
          <cell r="D1433">
            <v>490</v>
          </cell>
          <cell r="E1433" t="str">
            <v>01 - 03</v>
          </cell>
          <cell r="F1433" t="str">
            <v>Title I School (TA)</v>
          </cell>
          <cell r="G1433" t="str">
            <v xml:space="preserve"> </v>
          </cell>
          <cell r="H1433" t="str">
            <v xml:space="preserve"> </v>
          </cell>
        </row>
        <row r="1434">
          <cell r="A1434" t="str">
            <v>0343</v>
          </cell>
          <cell r="B1434" t="str">
            <v>03430040</v>
          </cell>
          <cell r="C1434" t="str">
            <v>Memorial</v>
          </cell>
          <cell r="D1434">
            <v>341</v>
          </cell>
          <cell r="E1434" t="str">
            <v>K  - 02</v>
          </cell>
          <cell r="F1434" t="str">
            <v>Title I School (SW)</v>
          </cell>
          <cell r="G1434" t="str">
            <v xml:space="preserve"> </v>
          </cell>
          <cell r="H1434" t="str">
            <v xml:space="preserve"> </v>
          </cell>
        </row>
        <row r="1435">
          <cell r="A1435" t="str">
            <v>0343</v>
          </cell>
          <cell r="B1435" t="str">
            <v>03430505</v>
          </cell>
          <cell r="C1435" t="str">
            <v>Murdock Middle/High</v>
          </cell>
          <cell r="D1435">
            <v>755</v>
          </cell>
          <cell r="E1435" t="str">
            <v>06 - 12</v>
          </cell>
          <cell r="F1435" t="str">
            <v>Non-Title I School (NT)</v>
          </cell>
          <cell r="G1435" t="str">
            <v>Restructuring Year 1 - Aggregate</v>
          </cell>
          <cell r="H1435" t="str">
            <v>Restructuring Year 1 - Subgroups</v>
          </cell>
        </row>
        <row r="1436">
          <cell r="A1436" t="str">
            <v>0343</v>
          </cell>
          <cell r="B1436" t="str">
            <v>03430050</v>
          </cell>
          <cell r="C1436" t="str">
            <v>Toy Town Elem</v>
          </cell>
          <cell r="D1436">
            <v>378</v>
          </cell>
          <cell r="E1436" t="str">
            <v>03 - 05</v>
          </cell>
          <cell r="F1436" t="str">
            <v>Title I School (SW)</v>
          </cell>
          <cell r="G1436" t="str">
            <v>Restructuring Year 2+ - Aggregate</v>
          </cell>
          <cell r="H1436" t="str">
            <v>Restructuring Year 2+ - Aggregate</v>
          </cell>
        </row>
        <row r="1437">
          <cell r="A1437" t="str">
            <v>0343</v>
          </cell>
          <cell r="B1437" t="str">
            <v>03430010</v>
          </cell>
          <cell r="C1437" t="str">
            <v>Winchendon PreSchool Program</v>
          </cell>
          <cell r="D1437">
            <v>77</v>
          </cell>
          <cell r="E1437" t="str">
            <v>PK</v>
          </cell>
          <cell r="F1437" t="str">
            <v>Non-Title I School (NT)</v>
          </cell>
          <cell r="G1437"/>
          <cell r="H1437"/>
        </row>
        <row r="1438">
          <cell r="A1438" t="str">
            <v>0344</v>
          </cell>
          <cell r="B1438" t="str">
            <v>03440045</v>
          </cell>
          <cell r="C1438" t="str">
            <v>Ambrose Elementary</v>
          </cell>
          <cell r="D1438">
            <v>500</v>
          </cell>
          <cell r="E1438" t="str">
            <v>K  - 05</v>
          </cell>
          <cell r="F1438" t="str">
            <v>Non-Title I School (NT)</v>
          </cell>
          <cell r="G1438" t="str">
            <v>Improvement Year 1 - Subgroups</v>
          </cell>
          <cell r="H1438" t="str">
            <v>Improvement Year 1 - Subgroups</v>
          </cell>
        </row>
        <row r="1439">
          <cell r="A1439" t="str">
            <v>0344</v>
          </cell>
          <cell r="B1439" t="str">
            <v>03440005</v>
          </cell>
          <cell r="C1439" t="str">
            <v>Lincoln Elementary</v>
          </cell>
          <cell r="D1439">
            <v>469</v>
          </cell>
          <cell r="E1439" t="str">
            <v>K  - 05</v>
          </cell>
          <cell r="F1439" t="str">
            <v>Non-Title I School (NT)</v>
          </cell>
          <cell r="G1439" t="str">
            <v xml:space="preserve"> </v>
          </cell>
          <cell r="H1439" t="str">
            <v xml:space="preserve"> </v>
          </cell>
        </row>
        <row r="1440">
          <cell r="A1440" t="str">
            <v>0344</v>
          </cell>
          <cell r="B1440" t="str">
            <v>03440020</v>
          </cell>
          <cell r="C1440" t="str">
            <v>Lynch Elementary</v>
          </cell>
          <cell r="D1440">
            <v>463</v>
          </cell>
          <cell r="E1440" t="str">
            <v>PK - 05</v>
          </cell>
          <cell r="F1440" t="str">
            <v>Title I School (TA)</v>
          </cell>
          <cell r="G1440" t="str">
            <v>Improvement Year 1 - Subgroups</v>
          </cell>
          <cell r="H1440" t="str">
            <v>Improvement Year 1 - Subgroups</v>
          </cell>
        </row>
        <row r="1441">
          <cell r="A1441" t="str">
            <v>0344</v>
          </cell>
          <cell r="B1441" t="str">
            <v>03440305</v>
          </cell>
          <cell r="C1441" t="str">
            <v>McCall Middle</v>
          </cell>
          <cell r="D1441">
            <v>992</v>
          </cell>
          <cell r="E1441" t="str">
            <v>06 - 08</v>
          </cell>
          <cell r="F1441" t="str">
            <v>Non-Title I School (NT)</v>
          </cell>
          <cell r="G1441" t="str">
            <v xml:space="preserve"> </v>
          </cell>
          <cell r="H1441" t="str">
            <v>Improvement Year 1 - Subgroups</v>
          </cell>
        </row>
        <row r="1442">
          <cell r="A1442" t="str">
            <v>0344</v>
          </cell>
          <cell r="B1442" t="str">
            <v>03440040</v>
          </cell>
          <cell r="C1442" t="str">
            <v>Muraco Elementary</v>
          </cell>
          <cell r="D1442">
            <v>466</v>
          </cell>
          <cell r="E1442" t="str">
            <v>K  - 05</v>
          </cell>
          <cell r="F1442" t="str">
            <v>Non-Title I School (NT)</v>
          </cell>
          <cell r="G1442" t="str">
            <v xml:space="preserve"> </v>
          </cell>
          <cell r="H1442" t="str">
            <v xml:space="preserve"> </v>
          </cell>
        </row>
        <row r="1443">
          <cell r="A1443" t="str">
            <v>0344</v>
          </cell>
          <cell r="B1443" t="str">
            <v>03440025</v>
          </cell>
          <cell r="C1443" t="str">
            <v>Vinson-Owen Elementary</v>
          </cell>
          <cell r="D1443">
            <v>303</v>
          </cell>
          <cell r="E1443" t="str">
            <v>K  - 05</v>
          </cell>
          <cell r="F1443" t="str">
            <v>Non-Title I School (NT)</v>
          </cell>
          <cell r="G1443" t="str">
            <v xml:space="preserve"> </v>
          </cell>
          <cell r="H1443" t="str">
            <v xml:space="preserve"> </v>
          </cell>
        </row>
        <row r="1444">
          <cell r="A1444" t="str">
            <v>0344</v>
          </cell>
          <cell r="B1444" t="str">
            <v>03440505</v>
          </cell>
          <cell r="C1444" t="str">
            <v>Winchester High School</v>
          </cell>
          <cell r="D1444">
            <v>1089</v>
          </cell>
          <cell r="E1444" t="str">
            <v>09 - 12</v>
          </cell>
          <cell r="F1444" t="str">
            <v>Non-Title I School (NT)</v>
          </cell>
          <cell r="G1444" t="str">
            <v xml:space="preserve"> </v>
          </cell>
          <cell r="H1444" t="str">
            <v xml:space="preserve"> </v>
          </cell>
        </row>
        <row r="1445">
          <cell r="A1445" t="str">
            <v>0346</v>
          </cell>
          <cell r="B1445" t="str">
            <v>03460020</v>
          </cell>
          <cell r="C1445" t="str">
            <v>Arthur T. Cummings Elementary School</v>
          </cell>
          <cell r="D1445">
            <v>464</v>
          </cell>
          <cell r="E1445" t="str">
            <v>03 - 05</v>
          </cell>
          <cell r="F1445" t="str">
            <v>Non-Title I School (NT)</v>
          </cell>
          <cell r="G1445" t="str">
            <v>Restructuring Year 2+ - Aggregate</v>
          </cell>
          <cell r="H1445" t="str">
            <v>Restructuring Year 2+ - Subgroups</v>
          </cell>
        </row>
        <row r="1446">
          <cell r="A1446" t="str">
            <v>0346</v>
          </cell>
          <cell r="B1446" t="str">
            <v>03460015</v>
          </cell>
          <cell r="C1446" t="str">
            <v>William P. Gorman/Fort Banks Elementary</v>
          </cell>
          <cell r="D1446">
            <v>498</v>
          </cell>
          <cell r="E1446" t="str">
            <v>PK - 02</v>
          </cell>
          <cell r="F1446" t="str">
            <v>Title I School (TA)</v>
          </cell>
          <cell r="G1446" t="str">
            <v>Improvement Year 2 - Aggregate</v>
          </cell>
          <cell r="H1446" t="str">
            <v xml:space="preserve"> </v>
          </cell>
        </row>
        <row r="1447">
          <cell r="A1447" t="str">
            <v>0346</v>
          </cell>
          <cell r="B1447" t="str">
            <v>03460305</v>
          </cell>
          <cell r="C1447" t="str">
            <v>Winthrop Middle School</v>
          </cell>
          <cell r="D1447">
            <v>460</v>
          </cell>
          <cell r="E1447" t="str">
            <v>06 - 08</v>
          </cell>
          <cell r="F1447" t="str">
            <v>Non-Title I School (NT)</v>
          </cell>
          <cell r="G1447" t="str">
            <v>Corrective Action - Subgroups</v>
          </cell>
          <cell r="H1447" t="str">
            <v>Restructuring Year 2+ - Aggregate</v>
          </cell>
        </row>
        <row r="1448">
          <cell r="A1448" t="str">
            <v>0346</v>
          </cell>
          <cell r="B1448" t="str">
            <v>03460505</v>
          </cell>
          <cell r="C1448" t="str">
            <v>Winthrop Sr High</v>
          </cell>
          <cell r="D1448">
            <v>539</v>
          </cell>
          <cell r="E1448" t="str">
            <v>09 - 12</v>
          </cell>
          <cell r="F1448" t="str">
            <v>Non-Title I School (NT)</v>
          </cell>
          <cell r="G1448" t="str">
            <v xml:space="preserve"> </v>
          </cell>
          <cell r="H1448" t="str">
            <v xml:space="preserve"> </v>
          </cell>
        </row>
        <row r="1449">
          <cell r="A1449" t="str">
            <v>0347</v>
          </cell>
          <cell r="B1449" t="str">
            <v>03470005</v>
          </cell>
          <cell r="C1449" t="str">
            <v>Clapp - Goodyear Elementary School</v>
          </cell>
          <cell r="D1449">
            <v>370</v>
          </cell>
          <cell r="E1449" t="str">
            <v>K  - 05</v>
          </cell>
          <cell r="F1449" t="str">
            <v>Title I School (TA)</v>
          </cell>
          <cell r="G1449" t="str">
            <v xml:space="preserve"> </v>
          </cell>
          <cell r="H1449" t="str">
            <v xml:space="preserve"> </v>
          </cell>
        </row>
        <row r="1450">
          <cell r="A1450" t="str">
            <v>0347</v>
          </cell>
          <cell r="B1450" t="str">
            <v>03470040</v>
          </cell>
          <cell r="C1450" t="str">
            <v>Clyde Reeves</v>
          </cell>
          <cell r="D1450">
            <v>506</v>
          </cell>
          <cell r="E1450" t="str">
            <v>PK - 05</v>
          </cell>
          <cell r="F1450" t="str">
            <v>Non-Title I School (NT)</v>
          </cell>
          <cell r="G1450" t="str">
            <v xml:space="preserve"> </v>
          </cell>
          <cell r="H1450" t="str">
            <v xml:space="preserve"> </v>
          </cell>
        </row>
        <row r="1451">
          <cell r="A1451" t="str">
            <v>0347</v>
          </cell>
          <cell r="B1451" t="str">
            <v>03470410</v>
          </cell>
          <cell r="C1451" t="str">
            <v>Daniel L Joyce Middle School</v>
          </cell>
          <cell r="D1451">
            <v>511</v>
          </cell>
          <cell r="E1451" t="str">
            <v>06 - 08</v>
          </cell>
          <cell r="F1451" t="str">
            <v>Non-Title I School (NT)</v>
          </cell>
          <cell r="G1451" t="str">
            <v xml:space="preserve"> </v>
          </cell>
          <cell r="H1451" t="str">
            <v>Restructuring Year 1 - Subgroups</v>
          </cell>
        </row>
        <row r="1452">
          <cell r="A1452" t="str">
            <v>0347</v>
          </cell>
          <cell r="B1452" t="str">
            <v>03470020</v>
          </cell>
          <cell r="C1452" t="str">
            <v>Daniel P Hurld</v>
          </cell>
          <cell r="D1452">
            <v>212</v>
          </cell>
          <cell r="E1452" t="str">
            <v>K  - 05</v>
          </cell>
          <cell r="F1452" t="str">
            <v>Non-Title I School (NT)</v>
          </cell>
          <cell r="G1452" t="str">
            <v xml:space="preserve"> </v>
          </cell>
          <cell r="H1452" t="str">
            <v xml:space="preserve"> </v>
          </cell>
        </row>
        <row r="1453">
          <cell r="A1453" t="str">
            <v>0347</v>
          </cell>
          <cell r="B1453" t="str">
            <v>03470405</v>
          </cell>
          <cell r="C1453" t="str">
            <v>John F Kennedy Middle School</v>
          </cell>
          <cell r="D1453">
            <v>557</v>
          </cell>
          <cell r="E1453" t="str">
            <v>06 - 08</v>
          </cell>
          <cell r="F1453" t="str">
            <v>Non-Title I School (NT)</v>
          </cell>
          <cell r="G1453" t="str">
            <v>Improvement Year 2 - Subgroups</v>
          </cell>
          <cell r="H1453" t="str">
            <v>Restructuring Year 2+ - Aggregate</v>
          </cell>
        </row>
        <row r="1454">
          <cell r="A1454" t="str">
            <v>0347</v>
          </cell>
          <cell r="B1454" t="str">
            <v>03470025</v>
          </cell>
          <cell r="C1454" t="str">
            <v>Linscott-Rumford</v>
          </cell>
          <cell r="D1454">
            <v>223</v>
          </cell>
          <cell r="E1454" t="str">
            <v>K  - 05</v>
          </cell>
          <cell r="F1454" t="str">
            <v>Title I School (TA)</v>
          </cell>
          <cell r="G1454" t="str">
            <v xml:space="preserve"> </v>
          </cell>
          <cell r="H1454" t="str">
            <v xml:space="preserve"> </v>
          </cell>
        </row>
        <row r="1455">
          <cell r="A1455" t="str">
            <v>0347</v>
          </cell>
          <cell r="B1455" t="str">
            <v>03470055</v>
          </cell>
          <cell r="C1455" t="str">
            <v>Malcolm White</v>
          </cell>
          <cell r="D1455">
            <v>265</v>
          </cell>
          <cell r="E1455" t="str">
            <v>K  - 05</v>
          </cell>
          <cell r="F1455" t="str">
            <v>Title I School (TA)</v>
          </cell>
          <cell r="G1455" t="str">
            <v xml:space="preserve"> </v>
          </cell>
          <cell r="H1455" t="str">
            <v xml:space="preserve"> </v>
          </cell>
        </row>
        <row r="1456">
          <cell r="A1456" t="str">
            <v>0347</v>
          </cell>
          <cell r="B1456" t="str">
            <v>03470065</v>
          </cell>
          <cell r="C1456" t="str">
            <v>Mary D Altavesta</v>
          </cell>
          <cell r="D1456">
            <v>213</v>
          </cell>
          <cell r="E1456" t="str">
            <v>K  - 05</v>
          </cell>
          <cell r="F1456" t="str">
            <v>Title I School (TA)</v>
          </cell>
          <cell r="G1456" t="str">
            <v xml:space="preserve"> </v>
          </cell>
          <cell r="H1456" t="str">
            <v xml:space="preserve"> </v>
          </cell>
        </row>
        <row r="1457">
          <cell r="A1457" t="str">
            <v>0347</v>
          </cell>
          <cell r="B1457" t="str">
            <v>03470043</v>
          </cell>
          <cell r="C1457" t="str">
            <v>Shamrock</v>
          </cell>
          <cell r="D1457">
            <v>373</v>
          </cell>
          <cell r="E1457" t="str">
            <v>PK - 05</v>
          </cell>
          <cell r="F1457" t="str">
            <v>Title I School (TA)</v>
          </cell>
          <cell r="G1457" t="str">
            <v xml:space="preserve"> </v>
          </cell>
          <cell r="H1457" t="str">
            <v xml:space="preserve"> </v>
          </cell>
        </row>
        <row r="1458">
          <cell r="A1458" t="str">
            <v>0347</v>
          </cell>
          <cell r="B1458" t="str">
            <v>03470505</v>
          </cell>
          <cell r="C1458" t="str">
            <v>Woburn High</v>
          </cell>
          <cell r="D1458">
            <v>1359</v>
          </cell>
          <cell r="E1458" t="str">
            <v>09 - 12</v>
          </cell>
          <cell r="F1458" t="str">
            <v>Non-Title I School (NT)</v>
          </cell>
          <cell r="G1458" t="str">
            <v>Improvement Year 1 - Subgroups</v>
          </cell>
          <cell r="H1458" t="str">
            <v xml:space="preserve"> </v>
          </cell>
        </row>
        <row r="1459">
          <cell r="A1459" t="str">
            <v>0347</v>
          </cell>
          <cell r="B1459" t="str">
            <v>03470060</v>
          </cell>
          <cell r="C1459" t="str">
            <v>Wyman</v>
          </cell>
          <cell r="D1459">
            <v>220</v>
          </cell>
          <cell r="E1459" t="str">
            <v>K  - 05</v>
          </cell>
          <cell r="F1459" t="str">
            <v>Non-Title I School (NT)</v>
          </cell>
          <cell r="G1459" t="str">
            <v xml:space="preserve"> </v>
          </cell>
          <cell r="H1459" t="str">
            <v xml:space="preserve"> </v>
          </cell>
        </row>
        <row r="1460">
          <cell r="A1460" t="str">
            <v>0348</v>
          </cell>
          <cell r="B1460" t="str">
            <v>03480020</v>
          </cell>
          <cell r="C1460" t="str">
            <v>Belmont Street Community</v>
          </cell>
          <cell r="D1460">
            <v>488</v>
          </cell>
          <cell r="E1460" t="str">
            <v>PK - 06</v>
          </cell>
          <cell r="F1460" t="str">
            <v>Title I School (SW)</v>
          </cell>
          <cell r="G1460" t="str">
            <v>Restructuring Year 2+ - Aggregate</v>
          </cell>
          <cell r="H1460" t="str">
            <v>Improvement Year 2 - Aggregate</v>
          </cell>
        </row>
        <row r="1461">
          <cell r="A1461" t="str">
            <v>0348</v>
          </cell>
          <cell r="B1461" t="str">
            <v>03480405</v>
          </cell>
          <cell r="C1461" t="str">
            <v>Burncoat Middle School</v>
          </cell>
          <cell r="D1461">
            <v>580</v>
          </cell>
          <cell r="E1461" t="str">
            <v>07 - 08</v>
          </cell>
          <cell r="F1461" t="str">
            <v>Non-Title I School (NT)</v>
          </cell>
          <cell r="G1461" t="str">
            <v>Restructuring Year 2+ - Subgroups</v>
          </cell>
          <cell r="H1461" t="str">
            <v>Restructuring Year 2+ - Subgroups</v>
          </cell>
        </row>
        <row r="1462">
          <cell r="A1462" t="str">
            <v>0348</v>
          </cell>
          <cell r="B1462" t="str">
            <v>03480503</v>
          </cell>
          <cell r="C1462" t="str">
            <v>Burncoat Senior High</v>
          </cell>
          <cell r="D1462">
            <v>1072</v>
          </cell>
          <cell r="E1462" t="str">
            <v>09 - 12</v>
          </cell>
          <cell r="F1462" t="str">
            <v>Non-Title I School (NT)</v>
          </cell>
          <cell r="G1462" t="str">
            <v>Restructuring Year 2+ - Aggregate</v>
          </cell>
          <cell r="H1462" t="str">
            <v>Restructuring Year 2+ - Aggregate</v>
          </cell>
        </row>
        <row r="1463">
          <cell r="A1463" t="str">
            <v>0348</v>
          </cell>
          <cell r="B1463" t="str">
            <v>03480035</v>
          </cell>
          <cell r="C1463" t="str">
            <v>Burncoat Street</v>
          </cell>
          <cell r="D1463">
            <v>217</v>
          </cell>
          <cell r="E1463" t="str">
            <v>K  - 06</v>
          </cell>
          <cell r="F1463" t="str">
            <v>Title I School (SW)</v>
          </cell>
          <cell r="G1463" t="str">
            <v>Restructuring Year 2+ - Aggregate</v>
          </cell>
          <cell r="H1463" t="str">
            <v>Improvement Year 2 - Aggregate</v>
          </cell>
        </row>
        <row r="1464">
          <cell r="A1464" t="str">
            <v>0348</v>
          </cell>
          <cell r="B1464" t="str">
            <v>03480045</v>
          </cell>
          <cell r="C1464" t="str">
            <v>Canterbury</v>
          </cell>
          <cell r="D1464">
            <v>323</v>
          </cell>
          <cell r="E1464" t="str">
            <v>PK - 06</v>
          </cell>
          <cell r="F1464" t="str">
            <v>Title I School (SW)</v>
          </cell>
          <cell r="G1464" t="str">
            <v>Restructuring Year 2+ - Aggregate</v>
          </cell>
          <cell r="H1464" t="str">
            <v>Restructuring Year 2+ - Aggregate</v>
          </cell>
        </row>
        <row r="1465">
          <cell r="A1465" t="str">
            <v>0348</v>
          </cell>
          <cell r="B1465" t="str">
            <v>03480050</v>
          </cell>
          <cell r="C1465" t="str">
            <v>Chandler Elem Community</v>
          </cell>
          <cell r="D1465">
            <v>378</v>
          </cell>
          <cell r="E1465" t="str">
            <v>PK - 06</v>
          </cell>
          <cell r="F1465" t="str">
            <v>Title I School (SW)</v>
          </cell>
          <cell r="G1465" t="str">
            <v>Restructuring Year 2+ - Aggregate</v>
          </cell>
          <cell r="H1465" t="str">
            <v>Restructuring Year 2+ - Aggregate</v>
          </cell>
        </row>
        <row r="1466">
          <cell r="A1466" t="str">
            <v>0348</v>
          </cell>
          <cell r="B1466" t="str">
            <v>03480052</v>
          </cell>
          <cell r="C1466" t="str">
            <v>Chandler Magnet</v>
          </cell>
          <cell r="D1466">
            <v>460</v>
          </cell>
          <cell r="E1466" t="str">
            <v>PK - 06</v>
          </cell>
          <cell r="F1466" t="str">
            <v>Title I School (SW)</v>
          </cell>
          <cell r="G1466" t="str">
            <v>Restructuring Year 2+ - Aggregate</v>
          </cell>
          <cell r="H1466" t="str">
            <v>Restructuring Year 2+ - Aggregate</v>
          </cell>
        </row>
        <row r="1467">
          <cell r="A1467" t="str">
            <v>0348</v>
          </cell>
          <cell r="B1467" t="str">
            <v>03480053</v>
          </cell>
          <cell r="C1467" t="str">
            <v>City View</v>
          </cell>
          <cell r="D1467">
            <v>592</v>
          </cell>
          <cell r="E1467" t="str">
            <v>PK - 06</v>
          </cell>
          <cell r="F1467" t="str">
            <v>Title I School (SW)</v>
          </cell>
          <cell r="G1467" t="str">
            <v>Restructuring Year 2+ - Aggregate</v>
          </cell>
          <cell r="H1467" t="str">
            <v>Restructuring Year 2+ - Aggregate</v>
          </cell>
        </row>
        <row r="1468">
          <cell r="A1468" t="str">
            <v>0348</v>
          </cell>
          <cell r="B1468" t="str">
            <v>03480350</v>
          </cell>
          <cell r="C1468" t="str">
            <v>Claremont Academy</v>
          </cell>
          <cell r="D1468">
            <v>395</v>
          </cell>
          <cell r="E1468" t="str">
            <v>07 - 12</v>
          </cell>
          <cell r="F1468" t="str">
            <v>Non-Title I School (NT)</v>
          </cell>
          <cell r="G1468" t="str">
            <v>Restructuring Year 2+ - Subgroups</v>
          </cell>
          <cell r="H1468" t="str">
            <v>Restructuring Year 2+ - Aggregate</v>
          </cell>
        </row>
        <row r="1469">
          <cell r="A1469" t="str">
            <v>0348</v>
          </cell>
          <cell r="B1469" t="str">
            <v>03480055</v>
          </cell>
          <cell r="C1469" t="str">
            <v>Clark St Community</v>
          </cell>
          <cell r="D1469">
            <v>405</v>
          </cell>
          <cell r="E1469" t="str">
            <v>PK - 06</v>
          </cell>
          <cell r="F1469" t="str">
            <v>Title I School (SW)</v>
          </cell>
          <cell r="G1469" t="str">
            <v xml:space="preserve"> </v>
          </cell>
          <cell r="H1469" t="str">
            <v xml:space="preserve"> </v>
          </cell>
        </row>
        <row r="1470">
          <cell r="A1470" t="str">
            <v>0348</v>
          </cell>
          <cell r="B1470" t="str">
            <v>03480060</v>
          </cell>
          <cell r="C1470" t="str">
            <v>Columbus Park</v>
          </cell>
          <cell r="D1470">
            <v>404</v>
          </cell>
          <cell r="E1470" t="str">
            <v>PK - 06</v>
          </cell>
          <cell r="F1470" t="str">
            <v>Title I School (SW)</v>
          </cell>
          <cell r="G1470" t="str">
            <v>Restructuring Year 1 - Aggregate</v>
          </cell>
          <cell r="H1470" t="str">
            <v>Restructuring Year 1 - Subgroups</v>
          </cell>
        </row>
        <row r="1471">
          <cell r="A1471" t="str">
            <v>0348</v>
          </cell>
          <cell r="B1471" t="str">
            <v>03480512</v>
          </cell>
          <cell r="C1471" t="str">
            <v>Doherty Memorial High</v>
          </cell>
          <cell r="D1471">
            <v>1327</v>
          </cell>
          <cell r="E1471" t="str">
            <v>09 - 12</v>
          </cell>
          <cell r="F1471" t="str">
            <v>Non-Title I School (NT)</v>
          </cell>
          <cell r="G1471" t="str">
            <v>Restructuring Year 2+ - Subgroups</v>
          </cell>
          <cell r="H1471" t="str">
            <v>Restructuring Year 2+ - Subgroups</v>
          </cell>
        </row>
        <row r="1472">
          <cell r="A1472" t="str">
            <v>0348</v>
          </cell>
          <cell r="B1472" t="str">
            <v>03480095</v>
          </cell>
          <cell r="C1472" t="str">
            <v>Elm Park Community</v>
          </cell>
          <cell r="D1472">
            <v>497</v>
          </cell>
          <cell r="E1472" t="str">
            <v>PK - 06</v>
          </cell>
          <cell r="F1472" t="str">
            <v>Title I School (SW)</v>
          </cell>
          <cell r="G1472" t="str">
            <v>Restructuring Year 2+ - Aggregate</v>
          </cell>
          <cell r="H1472" t="str">
            <v>Restructuring Year 2+ - Aggregate</v>
          </cell>
        </row>
        <row r="1473">
          <cell r="A1473" t="str">
            <v>0348</v>
          </cell>
          <cell r="B1473" t="str">
            <v>03480090</v>
          </cell>
          <cell r="C1473" t="str">
            <v>Flagg Street</v>
          </cell>
          <cell r="D1473">
            <v>470</v>
          </cell>
          <cell r="E1473" t="str">
            <v>K  - 06</v>
          </cell>
          <cell r="F1473" t="str">
            <v>Non-Title I School (NT)</v>
          </cell>
          <cell r="G1473" t="str">
            <v xml:space="preserve"> </v>
          </cell>
          <cell r="H1473" t="str">
            <v xml:space="preserve"> </v>
          </cell>
        </row>
        <row r="1474">
          <cell r="A1474" t="str">
            <v>0348</v>
          </cell>
          <cell r="B1474" t="str">
            <v>03480415</v>
          </cell>
          <cell r="C1474" t="str">
            <v>Forest Grove Middle</v>
          </cell>
          <cell r="D1474">
            <v>882</v>
          </cell>
          <cell r="E1474" t="str">
            <v>07 - 08</v>
          </cell>
          <cell r="F1474" t="str">
            <v>Non-Title I School (NT)</v>
          </cell>
          <cell r="G1474" t="str">
            <v>Improvement Year 1 - Subgroups</v>
          </cell>
          <cell r="H1474" t="str">
            <v>Restructuring Year 2+ - Aggregate</v>
          </cell>
        </row>
        <row r="1475">
          <cell r="A1475" t="str">
            <v>0348</v>
          </cell>
          <cell r="B1475" t="str">
            <v>03480177</v>
          </cell>
          <cell r="C1475" t="str">
            <v>Francis J McGrath Elem</v>
          </cell>
          <cell r="D1475">
            <v>262</v>
          </cell>
          <cell r="E1475" t="str">
            <v>PK - 06</v>
          </cell>
          <cell r="F1475" t="str">
            <v>Title I School (SW)</v>
          </cell>
          <cell r="G1475" t="str">
            <v>Improvement Year 2 - Aggregate</v>
          </cell>
          <cell r="H1475" t="str">
            <v>Improvement Year 2 - Aggregate</v>
          </cell>
        </row>
        <row r="1476">
          <cell r="A1476" t="str">
            <v>0348</v>
          </cell>
          <cell r="B1476" t="str">
            <v>03480110</v>
          </cell>
          <cell r="C1476" t="str">
            <v>Gates Lane</v>
          </cell>
          <cell r="D1476">
            <v>701</v>
          </cell>
          <cell r="E1476" t="str">
            <v>PK - 06</v>
          </cell>
          <cell r="F1476" t="str">
            <v>Title I School (SW)</v>
          </cell>
          <cell r="G1476" t="str">
            <v>Restructuring Year 2+ - Aggregate</v>
          </cell>
          <cell r="H1476" t="str">
            <v>Corrective Action - Subgroups</v>
          </cell>
        </row>
        <row r="1477">
          <cell r="A1477" t="str">
            <v>0348</v>
          </cell>
          <cell r="B1477" t="str">
            <v>03480100</v>
          </cell>
          <cell r="C1477" t="str">
            <v>Goddard Sch/Science Tech</v>
          </cell>
          <cell r="D1477">
            <v>586</v>
          </cell>
          <cell r="E1477" t="str">
            <v>PK - 06</v>
          </cell>
          <cell r="F1477" t="str">
            <v>Title I School (SW)</v>
          </cell>
          <cell r="G1477" t="str">
            <v>Restructuring Year 2+ - Aggregate</v>
          </cell>
          <cell r="H1477" t="str">
            <v>Restructuring Year 2+ - Subgroups</v>
          </cell>
        </row>
        <row r="1478">
          <cell r="A1478" t="str">
            <v>0348</v>
          </cell>
          <cell r="B1478" t="str">
            <v>03480115</v>
          </cell>
          <cell r="C1478" t="str">
            <v>Grafton Street</v>
          </cell>
          <cell r="D1478">
            <v>394</v>
          </cell>
          <cell r="E1478" t="str">
            <v>PK - 06</v>
          </cell>
          <cell r="F1478" t="str">
            <v>Title I School (SW)</v>
          </cell>
          <cell r="G1478" t="str">
            <v>Restructuring Year 2+ - Aggregate</v>
          </cell>
          <cell r="H1478" t="str">
            <v>Improvement Year 2 - Subgroups</v>
          </cell>
        </row>
        <row r="1479">
          <cell r="A1479" t="str">
            <v>0348</v>
          </cell>
          <cell r="B1479" t="str">
            <v>03480002</v>
          </cell>
          <cell r="C1479" t="str">
            <v>Head Start</v>
          </cell>
          <cell r="D1479">
            <v>701</v>
          </cell>
          <cell r="E1479" t="str">
            <v>PK</v>
          </cell>
          <cell r="F1479" t="str">
            <v>Non-Title I School (NT)</v>
          </cell>
          <cell r="G1479"/>
          <cell r="H1479"/>
        </row>
        <row r="1480">
          <cell r="A1480" t="str">
            <v>0348</v>
          </cell>
          <cell r="B1480" t="str">
            <v>03480136</v>
          </cell>
          <cell r="C1480" t="str">
            <v>Heard Street</v>
          </cell>
          <cell r="D1480">
            <v>271</v>
          </cell>
          <cell r="E1480" t="str">
            <v>K  - 06</v>
          </cell>
          <cell r="F1480" t="str">
            <v>Title I School (SW)</v>
          </cell>
          <cell r="G1480" t="str">
            <v xml:space="preserve"> </v>
          </cell>
          <cell r="H1480" t="str">
            <v xml:space="preserve"> </v>
          </cell>
        </row>
        <row r="1481">
          <cell r="A1481" t="str">
            <v>0348</v>
          </cell>
          <cell r="B1481" t="str">
            <v>03480140</v>
          </cell>
          <cell r="C1481" t="str">
            <v>Jacob Hiatt Magnet</v>
          </cell>
          <cell r="D1481">
            <v>446</v>
          </cell>
          <cell r="E1481" t="str">
            <v>PK - 06</v>
          </cell>
          <cell r="F1481" t="str">
            <v>Title I School (SW)</v>
          </cell>
          <cell r="G1481" t="str">
            <v>Restructuring Year 2+ - Aggregate</v>
          </cell>
          <cell r="H1481" t="str">
            <v>Improvement Year 1 - Aggregate</v>
          </cell>
        </row>
        <row r="1482">
          <cell r="A1482" t="str">
            <v>0348</v>
          </cell>
          <cell r="B1482" t="str">
            <v>03480145</v>
          </cell>
          <cell r="C1482" t="str">
            <v>Lake View</v>
          </cell>
          <cell r="D1482">
            <v>296</v>
          </cell>
          <cell r="E1482" t="str">
            <v>K  - 06</v>
          </cell>
          <cell r="F1482" t="str">
            <v>Title I School (SW)</v>
          </cell>
          <cell r="G1482" t="str">
            <v>Corrective Action - Subgroups</v>
          </cell>
          <cell r="H1482" t="str">
            <v>Improvement Year 2 - Subgroups</v>
          </cell>
        </row>
        <row r="1483">
          <cell r="A1483" t="str">
            <v>0348</v>
          </cell>
          <cell r="B1483" t="str">
            <v>03480160</v>
          </cell>
          <cell r="C1483" t="str">
            <v>Lincoln Street</v>
          </cell>
          <cell r="D1483">
            <v>244</v>
          </cell>
          <cell r="E1483" t="str">
            <v>PK - 06</v>
          </cell>
          <cell r="F1483" t="str">
            <v>Title I School (SW)</v>
          </cell>
          <cell r="G1483" t="str">
            <v>Restructuring Year 2+ - Aggregate</v>
          </cell>
          <cell r="H1483" t="str">
            <v xml:space="preserve"> </v>
          </cell>
        </row>
        <row r="1484">
          <cell r="A1484" t="str">
            <v>0348</v>
          </cell>
          <cell r="B1484" t="str">
            <v>03480175</v>
          </cell>
          <cell r="C1484" t="str">
            <v>May Street</v>
          </cell>
          <cell r="D1484">
            <v>303</v>
          </cell>
          <cell r="E1484" t="str">
            <v>K  - 06</v>
          </cell>
          <cell r="F1484" t="str">
            <v>Title I School (SW)</v>
          </cell>
          <cell r="G1484" t="str">
            <v>Corrective Action - Subgroups</v>
          </cell>
          <cell r="H1484" t="str">
            <v>Improvement Year 1 - Subgroups</v>
          </cell>
        </row>
        <row r="1485">
          <cell r="A1485" t="str">
            <v>0348</v>
          </cell>
          <cell r="B1485" t="str">
            <v>03480185</v>
          </cell>
          <cell r="C1485" t="str">
            <v>Midland Street</v>
          </cell>
          <cell r="D1485">
            <v>224</v>
          </cell>
          <cell r="E1485" t="str">
            <v>K  - 06</v>
          </cell>
          <cell r="F1485" t="str">
            <v>Non-Title I School (NT)</v>
          </cell>
          <cell r="G1485" t="str">
            <v>Corrective Action - Aggregate</v>
          </cell>
          <cell r="H1485" t="str">
            <v>Improvement Year 1 - Aggregate</v>
          </cell>
        </row>
        <row r="1486">
          <cell r="A1486" t="str">
            <v>0348</v>
          </cell>
          <cell r="B1486" t="str">
            <v>03480200</v>
          </cell>
          <cell r="C1486" t="str">
            <v>Nelson Place</v>
          </cell>
          <cell r="D1486">
            <v>467</v>
          </cell>
          <cell r="E1486" t="str">
            <v>PK - 06</v>
          </cell>
          <cell r="F1486" t="str">
            <v>Non-Title I School (NT)</v>
          </cell>
          <cell r="G1486" t="str">
            <v xml:space="preserve"> </v>
          </cell>
          <cell r="H1486" t="str">
            <v xml:space="preserve"> </v>
          </cell>
        </row>
        <row r="1487">
          <cell r="A1487" t="str">
            <v>0348</v>
          </cell>
          <cell r="B1487" t="str">
            <v>03480202</v>
          </cell>
          <cell r="C1487" t="str">
            <v>Norrback Avenue</v>
          </cell>
          <cell r="D1487">
            <v>610</v>
          </cell>
          <cell r="E1487" t="str">
            <v>PK - 06</v>
          </cell>
          <cell r="F1487" t="str">
            <v>Title I School (SW)</v>
          </cell>
          <cell r="G1487" t="str">
            <v>Restructuring Year 2+ - Subgroups</v>
          </cell>
          <cell r="H1487" t="str">
            <v>Restructuring Year 2+ - Aggregate</v>
          </cell>
        </row>
        <row r="1488">
          <cell r="A1488" t="str">
            <v>0348</v>
          </cell>
          <cell r="B1488" t="str">
            <v>03480515</v>
          </cell>
          <cell r="C1488" t="str">
            <v>North High</v>
          </cell>
          <cell r="D1488">
            <v>1149</v>
          </cell>
          <cell r="E1488" t="str">
            <v>09 - 12</v>
          </cell>
          <cell r="F1488" t="str">
            <v>Non-Title I School (NT)</v>
          </cell>
          <cell r="G1488" t="str">
            <v>Restructuring Year 2+ - Subgroups</v>
          </cell>
          <cell r="H1488" t="str">
            <v>Restructuring Year 2+ - Subgroups</v>
          </cell>
        </row>
        <row r="1489">
          <cell r="A1489" t="str">
            <v>0348</v>
          </cell>
          <cell r="B1489" t="str">
            <v>03480210</v>
          </cell>
          <cell r="C1489" t="str">
            <v>Quinsigamond</v>
          </cell>
          <cell r="D1489">
            <v>693</v>
          </cell>
          <cell r="E1489" t="str">
            <v>PK - 06</v>
          </cell>
          <cell r="F1489" t="str">
            <v>Title I School (SW)</v>
          </cell>
          <cell r="G1489" t="str">
            <v>Restructuring Year 2+ - Aggregate</v>
          </cell>
          <cell r="H1489" t="str">
            <v>Restructuring Year 2+ - Aggregate</v>
          </cell>
        </row>
        <row r="1490">
          <cell r="A1490" t="str">
            <v>0348</v>
          </cell>
          <cell r="B1490" t="str">
            <v>03480215</v>
          </cell>
          <cell r="C1490" t="str">
            <v>Rice Square</v>
          </cell>
          <cell r="D1490">
            <v>455</v>
          </cell>
          <cell r="E1490" t="str">
            <v>K  - 06</v>
          </cell>
          <cell r="F1490" t="str">
            <v>Title I School (SW)</v>
          </cell>
          <cell r="G1490" t="str">
            <v>Restructuring Year 2+ - Aggregate</v>
          </cell>
          <cell r="H1490" t="str">
            <v>Restructuring Year 2+ - Aggregate</v>
          </cell>
        </row>
        <row r="1491">
          <cell r="A1491" t="str">
            <v>0348</v>
          </cell>
          <cell r="B1491" t="str">
            <v>03480220</v>
          </cell>
          <cell r="C1491" t="str">
            <v>Roosevelt</v>
          </cell>
          <cell r="D1491">
            <v>706</v>
          </cell>
          <cell r="E1491" t="str">
            <v>PK - 06</v>
          </cell>
          <cell r="F1491" t="str">
            <v>Title I School (SW)</v>
          </cell>
          <cell r="G1491" t="str">
            <v>Restructuring Year 2+ - Subgroups</v>
          </cell>
          <cell r="H1491" t="str">
            <v>Restructuring Year 2+ - Subgroups</v>
          </cell>
        </row>
        <row r="1492">
          <cell r="A1492" t="str">
            <v>0348</v>
          </cell>
          <cell r="B1492" t="str">
            <v>03480520</v>
          </cell>
          <cell r="C1492" t="str">
            <v>South High Community</v>
          </cell>
          <cell r="D1492">
            <v>1297</v>
          </cell>
          <cell r="E1492" t="str">
            <v>09 - 12</v>
          </cell>
          <cell r="F1492" t="str">
            <v>Non-Title I School (NT)</v>
          </cell>
          <cell r="G1492" t="str">
            <v>Restructuring Year 2+ - Subgroups</v>
          </cell>
          <cell r="H1492" t="str">
            <v>Restructuring Year 2+ - Subgroups</v>
          </cell>
        </row>
        <row r="1493">
          <cell r="A1493" t="str">
            <v>0348</v>
          </cell>
          <cell r="B1493" t="str">
            <v>03480423</v>
          </cell>
          <cell r="C1493" t="str">
            <v>Sullivan Middle</v>
          </cell>
          <cell r="D1493">
            <v>794</v>
          </cell>
          <cell r="E1493" t="str">
            <v>07 - 08</v>
          </cell>
          <cell r="F1493" t="str">
            <v>Non-Title I School (NT)</v>
          </cell>
          <cell r="G1493" t="str">
            <v>Restructuring Year 2+ - Subgroups</v>
          </cell>
          <cell r="H1493" t="str">
            <v>Restructuring Year 2+ - Aggregate</v>
          </cell>
        </row>
        <row r="1494">
          <cell r="A1494" t="str">
            <v>0348</v>
          </cell>
          <cell r="B1494" t="str">
            <v>03480230</v>
          </cell>
          <cell r="C1494" t="str">
            <v>Tatnuck</v>
          </cell>
          <cell r="D1494">
            <v>417</v>
          </cell>
          <cell r="E1494" t="str">
            <v>K  - 06</v>
          </cell>
          <cell r="F1494" t="str">
            <v>Title I School (SW)</v>
          </cell>
          <cell r="G1494" t="str">
            <v xml:space="preserve"> </v>
          </cell>
          <cell r="H1494" t="str">
            <v>Restructuring Year 1 - Subgroups</v>
          </cell>
        </row>
        <row r="1495">
          <cell r="A1495" t="str">
            <v>0348</v>
          </cell>
          <cell r="B1495" t="str">
            <v>03480235</v>
          </cell>
          <cell r="C1495" t="str">
            <v>Thorndyke Road</v>
          </cell>
          <cell r="D1495">
            <v>322</v>
          </cell>
          <cell r="E1495" t="str">
            <v>K  - 06</v>
          </cell>
          <cell r="F1495" t="str">
            <v>Title I School (SW)</v>
          </cell>
          <cell r="G1495" t="str">
            <v>Restructuring Year 1 - Subgroups</v>
          </cell>
          <cell r="H1495" t="str">
            <v>Improvement Year 2 - Subgroups</v>
          </cell>
        </row>
        <row r="1496">
          <cell r="A1496" t="str">
            <v>0348</v>
          </cell>
          <cell r="B1496" t="str">
            <v>03480240</v>
          </cell>
          <cell r="C1496" t="str">
            <v>Union Hill School</v>
          </cell>
          <cell r="D1496">
            <v>344</v>
          </cell>
          <cell r="E1496" t="str">
            <v>PK - 06</v>
          </cell>
          <cell r="F1496" t="str">
            <v>Title I School (SW)</v>
          </cell>
          <cell r="G1496" t="str">
            <v>Restructuring Year 1 - Aggregate</v>
          </cell>
          <cell r="H1496" t="str">
            <v>Restructuring Year 1 - Aggregate</v>
          </cell>
        </row>
        <row r="1497">
          <cell r="A1497" t="str">
            <v>0348</v>
          </cell>
          <cell r="B1497" t="str">
            <v>03480285</v>
          </cell>
          <cell r="C1497" t="str">
            <v>University Pk Campus Sch</v>
          </cell>
          <cell r="D1497">
            <v>241</v>
          </cell>
          <cell r="E1497" t="str">
            <v>07 - 12</v>
          </cell>
          <cell r="F1497" t="str">
            <v>Non-Title I School (NT)</v>
          </cell>
          <cell r="G1497" t="str">
            <v xml:space="preserve"> </v>
          </cell>
          <cell r="H1497" t="str">
            <v>Corrective Action - Subgroups</v>
          </cell>
        </row>
        <row r="1498">
          <cell r="A1498" t="str">
            <v>0348</v>
          </cell>
          <cell r="B1498" t="str">
            <v>03480280</v>
          </cell>
          <cell r="C1498" t="str">
            <v>Vernon Hill School</v>
          </cell>
          <cell r="D1498">
            <v>450</v>
          </cell>
          <cell r="E1498" t="str">
            <v>PK - 06</v>
          </cell>
          <cell r="F1498" t="str">
            <v>Title I School (SW)</v>
          </cell>
          <cell r="G1498" t="str">
            <v>Restructuring Year 2+ - Aggregate</v>
          </cell>
          <cell r="H1498" t="str">
            <v>Improvement Year 2 - Aggregate</v>
          </cell>
        </row>
        <row r="1499">
          <cell r="A1499" t="str">
            <v>0348</v>
          </cell>
          <cell r="B1499" t="str">
            <v>03480026</v>
          </cell>
          <cell r="C1499" t="str">
            <v>Wawecus Road School</v>
          </cell>
          <cell r="D1499">
            <v>147</v>
          </cell>
          <cell r="E1499" t="str">
            <v>K  - 06</v>
          </cell>
          <cell r="F1499" t="str">
            <v>Title I School (SW)</v>
          </cell>
          <cell r="G1499" t="str">
            <v>Restructuring Year 1 - Subgroups</v>
          </cell>
          <cell r="H1499" t="str">
            <v>Corrective Action - Subgroups</v>
          </cell>
        </row>
        <row r="1500">
          <cell r="A1500" t="str">
            <v>0348</v>
          </cell>
          <cell r="B1500" t="str">
            <v>03480260</v>
          </cell>
          <cell r="C1500" t="str">
            <v>West Tatnuck</v>
          </cell>
          <cell r="D1500">
            <v>331</v>
          </cell>
          <cell r="E1500" t="str">
            <v>PK - 06</v>
          </cell>
          <cell r="F1500" t="str">
            <v>Non-Title I School (NT)</v>
          </cell>
          <cell r="G1500" t="str">
            <v xml:space="preserve"> </v>
          </cell>
          <cell r="H1500" t="str">
            <v xml:space="preserve"> </v>
          </cell>
        </row>
        <row r="1501">
          <cell r="A1501" t="str">
            <v>0348</v>
          </cell>
          <cell r="B1501" t="str">
            <v>03480030</v>
          </cell>
          <cell r="C1501" t="str">
            <v>Woodland Academy</v>
          </cell>
          <cell r="D1501">
            <v>491</v>
          </cell>
          <cell r="E1501" t="str">
            <v>PK - 06</v>
          </cell>
          <cell r="F1501" t="str">
            <v>Title I School (SW)</v>
          </cell>
          <cell r="G1501" t="str">
            <v>Restructuring Year 2+ - Aggregate</v>
          </cell>
          <cell r="H1501" t="str">
            <v>Restructuring Year 2+ - Aggregate</v>
          </cell>
        </row>
        <row r="1502">
          <cell r="A1502" t="str">
            <v>0348</v>
          </cell>
          <cell r="B1502" t="str">
            <v>03480225</v>
          </cell>
          <cell r="C1502" t="str">
            <v>Worcester Arts Magnet Sch</v>
          </cell>
          <cell r="D1502">
            <v>367</v>
          </cell>
          <cell r="E1502" t="str">
            <v>PK - 06</v>
          </cell>
          <cell r="F1502" t="str">
            <v>Title I School (SW)</v>
          </cell>
          <cell r="G1502" t="str">
            <v xml:space="preserve"> </v>
          </cell>
          <cell r="H1502" t="str">
            <v xml:space="preserve"> </v>
          </cell>
        </row>
        <row r="1503">
          <cell r="A1503" t="str">
            <v>0348</v>
          </cell>
          <cell r="B1503" t="str">
            <v>03480420</v>
          </cell>
          <cell r="C1503" t="str">
            <v>Worcester East Middle</v>
          </cell>
          <cell r="D1503">
            <v>593</v>
          </cell>
          <cell r="E1503" t="str">
            <v>07 - 08</v>
          </cell>
          <cell r="F1503" t="str">
            <v>Non-Title I School (NT)</v>
          </cell>
          <cell r="G1503" t="str">
            <v>Restructuring Year 2+ - Subgroups</v>
          </cell>
          <cell r="H1503" t="str">
            <v>Restructuring Year 2+ - Aggregate</v>
          </cell>
        </row>
        <row r="1504">
          <cell r="A1504" t="str">
            <v>0348</v>
          </cell>
          <cell r="B1504" t="str">
            <v>03480605</v>
          </cell>
          <cell r="C1504" t="str">
            <v>Worcester Technical High</v>
          </cell>
          <cell r="D1504">
            <v>1400</v>
          </cell>
          <cell r="E1504" t="str">
            <v>09 - 12</v>
          </cell>
          <cell r="F1504" t="str">
            <v>Non-Title I School (NT)</v>
          </cell>
          <cell r="G1504" t="str">
            <v xml:space="preserve"> </v>
          </cell>
          <cell r="H1504" t="str">
            <v xml:space="preserve"> </v>
          </cell>
        </row>
        <row r="1505">
          <cell r="A1505" t="str">
            <v>0350</v>
          </cell>
          <cell r="B1505" t="str">
            <v>03500010</v>
          </cell>
          <cell r="C1505" t="str">
            <v>Charles E Roderick</v>
          </cell>
          <cell r="D1505">
            <v>511</v>
          </cell>
          <cell r="E1505" t="str">
            <v>04 - 06</v>
          </cell>
          <cell r="F1505" t="str">
            <v>Non-Title I School (NT)</v>
          </cell>
          <cell r="G1505" t="str">
            <v>Improvement Year 2 - Subgroups</v>
          </cell>
          <cell r="H1505" t="str">
            <v xml:space="preserve"> </v>
          </cell>
        </row>
        <row r="1506">
          <cell r="A1506" t="str">
            <v>0350</v>
          </cell>
          <cell r="B1506" t="str">
            <v>03500003</v>
          </cell>
          <cell r="C1506" t="str">
            <v>Delaney</v>
          </cell>
          <cell r="D1506">
            <v>718</v>
          </cell>
          <cell r="E1506" t="str">
            <v>PK - 03</v>
          </cell>
          <cell r="F1506" t="str">
            <v>Title I School (TA)</v>
          </cell>
          <cell r="G1506" t="str">
            <v xml:space="preserve"> </v>
          </cell>
          <cell r="H1506" t="str">
            <v xml:space="preserve"> </v>
          </cell>
        </row>
        <row r="1507">
          <cell r="A1507" t="str">
            <v>0406</v>
          </cell>
          <cell r="B1507" t="str">
            <v>04060705</v>
          </cell>
          <cell r="C1507" t="str">
            <v>Smith Voc and Agr High</v>
          </cell>
          <cell r="D1507">
            <v>444</v>
          </cell>
          <cell r="E1507" t="str">
            <v>09 - 12</v>
          </cell>
          <cell r="F1507" t="str">
            <v>Title I School (TA)</v>
          </cell>
          <cell r="G1507" t="str">
            <v xml:space="preserve"> </v>
          </cell>
          <cell r="H1507" t="str">
            <v>Corrective Action - Subgroups</v>
          </cell>
        </row>
        <row r="1508">
          <cell r="A1508" t="str">
            <v>0410</v>
          </cell>
          <cell r="B1508" t="str">
            <v>04100205</v>
          </cell>
          <cell r="C1508" t="str">
            <v>Excel Academy Charter School</v>
          </cell>
          <cell r="D1508">
            <v>212</v>
          </cell>
          <cell r="E1508" t="str">
            <v>05 - 08</v>
          </cell>
          <cell r="F1508" t="str">
            <v>Title I School (SW)</v>
          </cell>
          <cell r="G1508" t="str">
            <v xml:space="preserve"> </v>
          </cell>
          <cell r="H1508" t="str">
            <v xml:space="preserve"> </v>
          </cell>
        </row>
        <row r="1509">
          <cell r="A1509" t="str">
            <v>0412</v>
          </cell>
          <cell r="B1509" t="str">
            <v>04120530</v>
          </cell>
          <cell r="C1509" t="str">
            <v>Academy Of the Pacific Rim Charter Public School</v>
          </cell>
          <cell r="D1509">
            <v>484</v>
          </cell>
          <cell r="E1509" t="str">
            <v>05 - 12</v>
          </cell>
          <cell r="F1509" t="str">
            <v>Title I School (SW)</v>
          </cell>
          <cell r="G1509" t="str">
            <v>Improvement Year 2 - Subgroups</v>
          </cell>
          <cell r="H1509" t="str">
            <v xml:space="preserve"> </v>
          </cell>
        </row>
        <row r="1510">
          <cell r="A1510" t="str">
            <v>0413</v>
          </cell>
          <cell r="B1510" t="str">
            <v>04130505</v>
          </cell>
          <cell r="C1510" t="str">
            <v>Four Rivers Charter Public School</v>
          </cell>
          <cell r="D1510">
            <v>205</v>
          </cell>
          <cell r="E1510" t="str">
            <v>07 - 12</v>
          </cell>
          <cell r="F1510" t="str">
            <v>Title I School (TA)</v>
          </cell>
          <cell r="G1510" t="str">
            <v xml:space="preserve"> </v>
          </cell>
          <cell r="H1510" t="str">
            <v>Improvement Year 1 - Aggregate</v>
          </cell>
        </row>
        <row r="1511">
          <cell r="A1511" t="str">
            <v>0414</v>
          </cell>
          <cell r="B1511" t="str">
            <v>04140305</v>
          </cell>
          <cell r="C1511" t="str">
            <v>Berkshire Arts and Technology Charter Public School</v>
          </cell>
          <cell r="D1511">
            <v>262</v>
          </cell>
          <cell r="E1511" t="str">
            <v>06 - 12</v>
          </cell>
          <cell r="F1511" t="str">
            <v>Title I School (SW)</v>
          </cell>
          <cell r="G1511" t="str">
            <v xml:space="preserve"> </v>
          </cell>
          <cell r="H1511" t="str">
            <v>Restructuring Year 2+ - Subgroups</v>
          </cell>
        </row>
        <row r="1512">
          <cell r="A1512" t="str">
            <v>0415</v>
          </cell>
          <cell r="B1512" t="str">
            <v>04150505</v>
          </cell>
          <cell r="C1512" t="str">
            <v>Amesbury Academy Charter Public School</v>
          </cell>
          <cell r="D1512">
            <v>49</v>
          </cell>
          <cell r="E1512" t="str">
            <v>09 - 12</v>
          </cell>
          <cell r="F1512" t="str">
            <v>Title I School (SW)</v>
          </cell>
          <cell r="G1512"/>
          <cell r="H1512"/>
        </row>
        <row r="1513">
          <cell r="A1513" t="str">
            <v>0416</v>
          </cell>
          <cell r="B1513" t="str">
            <v>04160305</v>
          </cell>
          <cell r="C1513" t="str">
            <v>Boston Preparatory Charter Public School</v>
          </cell>
          <cell r="D1513">
            <v>346</v>
          </cell>
          <cell r="E1513" t="str">
            <v>06 - 12</v>
          </cell>
          <cell r="F1513" t="str">
            <v>Title I School (SW)</v>
          </cell>
          <cell r="G1513" t="str">
            <v>Improvement Year 1 - Subgroups</v>
          </cell>
          <cell r="H1513" t="str">
            <v xml:space="preserve"> </v>
          </cell>
        </row>
        <row r="1514">
          <cell r="A1514" t="str">
            <v>0418</v>
          </cell>
          <cell r="B1514" t="str">
            <v>04180305</v>
          </cell>
          <cell r="C1514" t="str">
            <v>Christa McAuliffe Regional Charter Public School</v>
          </cell>
          <cell r="D1514">
            <v>252</v>
          </cell>
          <cell r="E1514" t="str">
            <v>06 - 08</v>
          </cell>
          <cell r="F1514" t="str">
            <v>Title I School (TA)</v>
          </cell>
          <cell r="G1514" t="str">
            <v>Improvement Year 2 - Subgroups</v>
          </cell>
          <cell r="H1514" t="str">
            <v xml:space="preserve"> </v>
          </cell>
        </row>
        <row r="1515">
          <cell r="A1515" t="str">
            <v>0419</v>
          </cell>
          <cell r="B1515" t="str">
            <v>04190305</v>
          </cell>
          <cell r="C1515" t="str">
            <v>Smith Leadership Academy Charter Public School</v>
          </cell>
          <cell r="D1515">
            <v>207</v>
          </cell>
          <cell r="E1515" t="str">
            <v>06 - 08</v>
          </cell>
          <cell r="F1515" t="str">
            <v>Title I School (SW)</v>
          </cell>
          <cell r="G1515" t="str">
            <v>Restructuring Year 1 - Subgroups</v>
          </cell>
          <cell r="H1515" t="str">
            <v>Restructuring Year 2+ - Aggregate</v>
          </cell>
        </row>
        <row r="1516">
          <cell r="A1516" t="str">
            <v>0420</v>
          </cell>
          <cell r="B1516" t="str">
            <v>04200205</v>
          </cell>
          <cell r="C1516" t="str">
            <v>Benjamin Banneker Charter Public School</v>
          </cell>
          <cell r="D1516">
            <v>341</v>
          </cell>
          <cell r="E1516" t="str">
            <v>K  - 06</v>
          </cell>
          <cell r="F1516" t="str">
            <v>Title I School (SW)</v>
          </cell>
          <cell r="G1516" t="str">
            <v xml:space="preserve"> </v>
          </cell>
          <cell r="H1516" t="str">
            <v xml:space="preserve"> </v>
          </cell>
        </row>
        <row r="1517">
          <cell r="A1517" t="str">
            <v>0423</v>
          </cell>
          <cell r="B1517" t="str">
            <v>04230010</v>
          </cell>
          <cell r="C1517" t="str">
            <v>Barnstable Horace Mann Charter School</v>
          </cell>
          <cell r="D1517">
            <v>817</v>
          </cell>
          <cell r="E1517" t="str">
            <v>04 - 05</v>
          </cell>
          <cell r="F1517" t="str">
            <v>Title I School (TA)</v>
          </cell>
          <cell r="G1517" t="str">
            <v>Improvement Year 1 - Aggregate</v>
          </cell>
          <cell r="H1517" t="str">
            <v>Corrective Action - Subgroups</v>
          </cell>
        </row>
        <row r="1518">
          <cell r="A1518" t="str">
            <v>0424</v>
          </cell>
          <cell r="B1518" t="str">
            <v>04240505</v>
          </cell>
          <cell r="C1518" t="str">
            <v>Boston Day and Evening Academy Charter School</v>
          </cell>
          <cell r="D1518">
            <v>323</v>
          </cell>
          <cell r="E1518" t="str">
            <v>09 - 12</v>
          </cell>
          <cell r="F1518" t="str">
            <v>Title I School (SW)</v>
          </cell>
          <cell r="G1518" t="str">
            <v>Restructuring Year 1 - Aggregate</v>
          </cell>
          <cell r="H1518" t="str">
            <v>Restructuring Year 1 - Aggregate</v>
          </cell>
        </row>
        <row r="1519">
          <cell r="A1519" t="str">
            <v>0427</v>
          </cell>
          <cell r="B1519" t="str">
            <v>04270010</v>
          </cell>
          <cell r="C1519" t="str">
            <v>Barnstable Community Horace Mann Charter Public School</v>
          </cell>
          <cell r="D1519">
            <v>334</v>
          </cell>
          <cell r="E1519" t="str">
            <v>K  - 03</v>
          </cell>
          <cell r="F1519" t="str">
            <v>Title I School (TA)</v>
          </cell>
          <cell r="G1519" t="str">
            <v xml:space="preserve"> </v>
          </cell>
          <cell r="H1519" t="str">
            <v xml:space="preserve"> </v>
          </cell>
        </row>
        <row r="1520">
          <cell r="A1520" t="str">
            <v>0428</v>
          </cell>
          <cell r="B1520" t="str">
            <v>04280305</v>
          </cell>
          <cell r="C1520" t="str">
            <v>Edward Brooke Charter School</v>
          </cell>
          <cell r="D1520">
            <v>450</v>
          </cell>
          <cell r="E1520" t="str">
            <v>K  - 08</v>
          </cell>
          <cell r="F1520" t="str">
            <v>Title I School (SW)</v>
          </cell>
          <cell r="G1520" t="str">
            <v xml:space="preserve"> </v>
          </cell>
          <cell r="H1520" t="str">
            <v xml:space="preserve"> </v>
          </cell>
        </row>
        <row r="1521">
          <cell r="A1521" t="str">
            <v>0429</v>
          </cell>
          <cell r="B1521" t="str">
            <v>04290010</v>
          </cell>
          <cell r="C1521" t="str">
            <v>KIPP Academy Lynn Charter School</v>
          </cell>
          <cell r="D1521">
            <v>370</v>
          </cell>
          <cell r="E1521" t="str">
            <v>05 - 08</v>
          </cell>
          <cell r="F1521" t="str">
            <v>Title I School (SW)</v>
          </cell>
          <cell r="G1521" t="str">
            <v>Improvement Year 1 - Aggregate</v>
          </cell>
          <cell r="H1521" t="str">
            <v>Improvement Year 2 - Subgroups</v>
          </cell>
        </row>
        <row r="1522">
          <cell r="A1522" t="str">
            <v>0430</v>
          </cell>
          <cell r="B1522" t="str">
            <v>04300305</v>
          </cell>
          <cell r="C1522" t="str">
            <v>Advanced Math and Science Academy Charter School</v>
          </cell>
          <cell r="D1522">
            <v>963</v>
          </cell>
          <cell r="E1522" t="str">
            <v>06 - 12</v>
          </cell>
          <cell r="F1522" t="str">
            <v>Title I School (TA)</v>
          </cell>
          <cell r="G1522" t="str">
            <v xml:space="preserve"> </v>
          </cell>
          <cell r="H1522" t="str">
            <v>Improvement Year 1 - Subgroups</v>
          </cell>
        </row>
        <row r="1523">
          <cell r="A1523" t="str">
            <v>0432</v>
          </cell>
          <cell r="B1523" t="str">
            <v>04320530</v>
          </cell>
          <cell r="C1523" t="str">
            <v>Cape Cod Lighthouse Charter School</v>
          </cell>
          <cell r="D1523">
            <v>228</v>
          </cell>
          <cell r="E1523" t="str">
            <v>06 - 08</v>
          </cell>
          <cell r="F1523" t="str">
            <v>Non-Title I School (NT)</v>
          </cell>
          <cell r="G1523" t="str">
            <v xml:space="preserve"> </v>
          </cell>
          <cell r="H1523" t="str">
            <v>Improvement Year 2 - Aggregate</v>
          </cell>
        </row>
        <row r="1524">
          <cell r="A1524" t="str">
            <v>0435</v>
          </cell>
          <cell r="B1524" t="str">
            <v>04350305</v>
          </cell>
          <cell r="C1524" t="str">
            <v>Innovation Academy Charter School</v>
          </cell>
          <cell r="D1524">
            <v>590</v>
          </cell>
          <cell r="E1524" t="str">
            <v>05 - 12</v>
          </cell>
          <cell r="F1524" t="str">
            <v>Title I School (TA)</v>
          </cell>
          <cell r="G1524" t="str">
            <v xml:space="preserve"> </v>
          </cell>
          <cell r="H1524" t="str">
            <v>Improvement Year 1 - Subgroups</v>
          </cell>
        </row>
        <row r="1525">
          <cell r="A1525" t="str">
            <v>0436</v>
          </cell>
          <cell r="B1525" t="str">
            <v>04360305</v>
          </cell>
          <cell r="C1525" t="str">
            <v>Community Charter School of Cambridge</v>
          </cell>
          <cell r="D1525">
            <v>329</v>
          </cell>
          <cell r="E1525" t="str">
            <v>07 - 12</v>
          </cell>
          <cell r="F1525" t="str">
            <v>Title I School (SW)</v>
          </cell>
          <cell r="G1525" t="str">
            <v xml:space="preserve"> </v>
          </cell>
          <cell r="H1525" t="str">
            <v xml:space="preserve"> </v>
          </cell>
        </row>
        <row r="1526">
          <cell r="A1526" t="str">
            <v>0437</v>
          </cell>
          <cell r="B1526" t="str">
            <v>04370505</v>
          </cell>
          <cell r="C1526" t="str">
            <v>City On A Hill Charter Public School</v>
          </cell>
          <cell r="D1526">
            <v>294</v>
          </cell>
          <cell r="E1526" t="str">
            <v>09 - 12</v>
          </cell>
          <cell r="F1526" t="str">
            <v>Title I School (SW)</v>
          </cell>
          <cell r="G1526" t="str">
            <v xml:space="preserve"> </v>
          </cell>
          <cell r="H1526" t="str">
            <v xml:space="preserve"> </v>
          </cell>
        </row>
        <row r="1527">
          <cell r="A1527" t="str">
            <v>0438</v>
          </cell>
          <cell r="B1527" t="str">
            <v>04380505</v>
          </cell>
          <cell r="C1527" t="str">
            <v>Codman Academy Charter Public School</v>
          </cell>
          <cell r="D1527">
            <v>136</v>
          </cell>
          <cell r="E1527" t="str">
            <v>09 - 12</v>
          </cell>
          <cell r="F1527" t="str">
            <v>Title I School (SW)</v>
          </cell>
          <cell r="G1527" t="str">
            <v>Improvement Year 1 - Aggregate</v>
          </cell>
          <cell r="H1527" t="str">
            <v xml:space="preserve"> </v>
          </cell>
        </row>
        <row r="1528">
          <cell r="A1528" t="str">
            <v>0439</v>
          </cell>
          <cell r="B1528" t="str">
            <v>04390050</v>
          </cell>
          <cell r="C1528" t="str">
            <v>Conservatory Lab Charter School</v>
          </cell>
          <cell r="D1528">
            <v>154</v>
          </cell>
          <cell r="E1528" t="str">
            <v>PK - 05</v>
          </cell>
          <cell r="F1528" t="str">
            <v>Title I School (SW)</v>
          </cell>
          <cell r="G1528" t="str">
            <v xml:space="preserve"> </v>
          </cell>
          <cell r="H1528" t="str">
            <v>Improvement Year 2 - Subgroups</v>
          </cell>
        </row>
        <row r="1529">
          <cell r="A1529" t="str">
            <v>0440</v>
          </cell>
          <cell r="B1529" t="str">
            <v>04400205</v>
          </cell>
          <cell r="C1529" t="str">
            <v>Community Day Charter Public School</v>
          </cell>
          <cell r="D1529">
            <v>331</v>
          </cell>
          <cell r="E1529" t="str">
            <v>K  - 08</v>
          </cell>
          <cell r="F1529" t="str">
            <v>Title I School (SW)</v>
          </cell>
          <cell r="G1529" t="str">
            <v xml:space="preserve"> </v>
          </cell>
          <cell r="H1529" t="str">
            <v xml:space="preserve"> </v>
          </cell>
        </row>
        <row r="1530">
          <cell r="A1530" t="str">
            <v>0441</v>
          </cell>
          <cell r="B1530" t="str">
            <v>04410505</v>
          </cell>
          <cell r="C1530" t="str">
            <v>Sabis International Charter School</v>
          </cell>
          <cell r="D1530">
            <v>1574</v>
          </cell>
          <cell r="E1530" t="str">
            <v>K  - 12</v>
          </cell>
          <cell r="F1530" t="str">
            <v>Title I School (SW)</v>
          </cell>
          <cell r="G1530" t="str">
            <v xml:space="preserve"> </v>
          </cell>
          <cell r="H1530" t="str">
            <v>Restructuring Year 1 - Subgroups</v>
          </cell>
        </row>
        <row r="1531">
          <cell r="A1531" t="str">
            <v>0444</v>
          </cell>
          <cell r="B1531" t="str">
            <v>04440205</v>
          </cell>
          <cell r="C1531" t="str">
            <v>Neighborhood House Charter School</v>
          </cell>
          <cell r="D1531">
            <v>397</v>
          </cell>
          <cell r="E1531" t="str">
            <v>PK - 08</v>
          </cell>
          <cell r="F1531" t="str">
            <v>Title I School (SW)</v>
          </cell>
          <cell r="G1531" t="str">
            <v>Improvement Year 1 - Subgroups</v>
          </cell>
          <cell r="H1531" t="str">
            <v xml:space="preserve"> </v>
          </cell>
        </row>
        <row r="1532">
          <cell r="A1532" t="str">
            <v>0445</v>
          </cell>
          <cell r="B1532" t="str">
            <v>04450105</v>
          </cell>
          <cell r="C1532" t="str">
            <v>Abby Kelley Foster Charter Public School</v>
          </cell>
          <cell r="D1532">
            <v>1426</v>
          </cell>
          <cell r="E1532" t="str">
            <v>K  - 12</v>
          </cell>
          <cell r="F1532" t="str">
            <v>Title I School (SW)</v>
          </cell>
          <cell r="G1532" t="str">
            <v>Restructuring Year 1 - Subgroups</v>
          </cell>
          <cell r="H1532" t="str">
            <v>Restructuring Year 2+ - Aggregate</v>
          </cell>
        </row>
        <row r="1533">
          <cell r="A1533" t="str">
            <v>0446</v>
          </cell>
          <cell r="B1533" t="str">
            <v>04460550</v>
          </cell>
          <cell r="C1533" t="str">
            <v>Foxborough Regional Charter School</v>
          </cell>
          <cell r="D1533">
            <v>1177</v>
          </cell>
          <cell r="E1533" t="str">
            <v>K  - 12</v>
          </cell>
          <cell r="F1533" t="str">
            <v>Title I School (TA)</v>
          </cell>
          <cell r="G1533" t="str">
            <v>Improvement Year 2 - Subgroups</v>
          </cell>
          <cell r="H1533" t="str">
            <v>Corrective Action - Subgroups</v>
          </cell>
        </row>
        <row r="1534">
          <cell r="A1534" t="str">
            <v>0447</v>
          </cell>
          <cell r="B1534" t="str">
            <v>04470205</v>
          </cell>
          <cell r="C1534" t="str">
            <v>Benjamin Franklin Classical Charter Public School</v>
          </cell>
          <cell r="D1534">
            <v>438</v>
          </cell>
          <cell r="E1534" t="str">
            <v>K  - 08</v>
          </cell>
          <cell r="F1534" t="str">
            <v>Non-Title I School (NT)</v>
          </cell>
          <cell r="G1534" t="str">
            <v xml:space="preserve"> </v>
          </cell>
          <cell r="H1534" t="str">
            <v xml:space="preserve"> </v>
          </cell>
        </row>
        <row r="1535">
          <cell r="A1535" t="str">
            <v>0448</v>
          </cell>
          <cell r="B1535" t="str">
            <v>04480205</v>
          </cell>
          <cell r="C1535" t="str">
            <v>Gloucester Community Arts Charter School</v>
          </cell>
          <cell r="D1535">
            <v>67</v>
          </cell>
          <cell r="E1535" t="str">
            <v>04 - 07</v>
          </cell>
          <cell r="F1535" t="str">
            <v>Non-Title I School (NT)</v>
          </cell>
          <cell r="G1535" t="str">
            <v xml:space="preserve"> </v>
          </cell>
          <cell r="H1535" t="str">
            <v xml:space="preserve"> </v>
          </cell>
        </row>
        <row r="1536">
          <cell r="A1536" t="str">
            <v>0449</v>
          </cell>
          <cell r="B1536" t="str">
            <v>04490305</v>
          </cell>
          <cell r="C1536" t="str">
            <v>Boston Collegiate Charter School</v>
          </cell>
          <cell r="D1536">
            <v>554</v>
          </cell>
          <cell r="E1536" t="str">
            <v>05 - 12</v>
          </cell>
          <cell r="F1536" t="str">
            <v>Title I School (SW)</v>
          </cell>
          <cell r="G1536" t="str">
            <v>Improvement Year 2 - Subgroups</v>
          </cell>
          <cell r="H1536" t="str">
            <v>Improvement Year 2 - Subgroups</v>
          </cell>
        </row>
        <row r="1537">
          <cell r="A1537" t="str">
            <v>0450</v>
          </cell>
          <cell r="B1537" t="str">
            <v>04500105</v>
          </cell>
          <cell r="C1537" t="str">
            <v>Hilltown Cooperative Charter Public School</v>
          </cell>
          <cell r="D1537">
            <v>165</v>
          </cell>
          <cell r="E1537" t="str">
            <v>K  - 08</v>
          </cell>
          <cell r="F1537" t="str">
            <v>Title I School (TA)</v>
          </cell>
          <cell r="G1537" t="str">
            <v xml:space="preserve"> </v>
          </cell>
          <cell r="H1537" t="str">
            <v xml:space="preserve"> </v>
          </cell>
        </row>
        <row r="1538">
          <cell r="A1538" t="str">
            <v>0452</v>
          </cell>
          <cell r="B1538" t="str">
            <v>04520505</v>
          </cell>
          <cell r="C1538" t="str">
            <v>Edward M. Kennedy Academy for Health Careers (Horace Mann Ch</v>
          </cell>
          <cell r="D1538">
            <v>218</v>
          </cell>
          <cell r="E1538" t="str">
            <v>09 - 12</v>
          </cell>
          <cell r="F1538" t="str">
            <v>Title I School (SW)</v>
          </cell>
          <cell r="G1538" t="str">
            <v xml:space="preserve"> </v>
          </cell>
          <cell r="H1538" t="str">
            <v xml:space="preserve"> </v>
          </cell>
        </row>
        <row r="1539">
          <cell r="A1539" t="str">
            <v>0453</v>
          </cell>
          <cell r="B1539" t="str">
            <v>04530005</v>
          </cell>
          <cell r="C1539" t="str">
            <v>Holyoke Community Charter School</v>
          </cell>
          <cell r="D1539">
            <v>710</v>
          </cell>
          <cell r="E1539" t="str">
            <v>K  - 08</v>
          </cell>
          <cell r="F1539" t="str">
            <v>Title I School (SW)</v>
          </cell>
          <cell r="G1539" t="str">
            <v>Restructuring Year 1 - Subgroups</v>
          </cell>
          <cell r="H1539" t="str">
            <v>Restructuring Year 1 - Subgroups</v>
          </cell>
        </row>
        <row r="1540">
          <cell r="A1540" t="str">
            <v>0454</v>
          </cell>
          <cell r="B1540" t="str">
            <v>04540205</v>
          </cell>
          <cell r="C1540" t="str">
            <v>Lawrence Family Development Charter School</v>
          </cell>
          <cell r="D1540">
            <v>592</v>
          </cell>
          <cell r="E1540" t="str">
            <v>K  - 08</v>
          </cell>
          <cell r="F1540" t="str">
            <v>Title I School (SW)</v>
          </cell>
          <cell r="G1540" t="str">
            <v xml:space="preserve"> </v>
          </cell>
          <cell r="H1540" t="str">
            <v xml:space="preserve"> </v>
          </cell>
        </row>
        <row r="1541">
          <cell r="A1541" t="str">
            <v>0455</v>
          </cell>
          <cell r="B1541" t="str">
            <v>04550050</v>
          </cell>
          <cell r="C1541" t="str">
            <v>Hill View Montessori Charter Public School</v>
          </cell>
          <cell r="D1541">
            <v>296</v>
          </cell>
          <cell r="E1541" t="str">
            <v>K  - 08</v>
          </cell>
          <cell r="F1541" t="str">
            <v>Title I School (TA)</v>
          </cell>
          <cell r="G1541" t="str">
            <v xml:space="preserve"> </v>
          </cell>
          <cell r="H1541" t="str">
            <v>Improvement Year 1 - Aggregate</v>
          </cell>
        </row>
        <row r="1542">
          <cell r="A1542" t="str">
            <v>0456</v>
          </cell>
          <cell r="B1542" t="str">
            <v>04560050</v>
          </cell>
          <cell r="C1542" t="str">
            <v>Lowell Community Charter Public School</v>
          </cell>
          <cell r="D1542">
            <v>791</v>
          </cell>
          <cell r="E1542" t="str">
            <v>K  - 06</v>
          </cell>
          <cell r="F1542" t="str">
            <v>Title I School (SW)</v>
          </cell>
          <cell r="G1542" t="str">
            <v>Restructuring Year 2+ - Subgroups</v>
          </cell>
          <cell r="H1542" t="str">
            <v>Restructuring Year 2+ - Subgroups</v>
          </cell>
        </row>
        <row r="1543">
          <cell r="A1543" t="str">
            <v>0458</v>
          </cell>
          <cell r="B1543" t="str">
            <v>04580505</v>
          </cell>
          <cell r="C1543" t="str">
            <v>Lowell Middlesex Academy Charter School</v>
          </cell>
          <cell r="D1543">
            <v>108</v>
          </cell>
          <cell r="E1543" t="str">
            <v>09 - 12</v>
          </cell>
          <cell r="F1543" t="str">
            <v>Title I School (SW)</v>
          </cell>
          <cell r="G1543" t="str">
            <v xml:space="preserve"> </v>
          </cell>
          <cell r="H1543" t="str">
            <v xml:space="preserve"> </v>
          </cell>
        </row>
        <row r="1544">
          <cell r="A1544" t="str">
            <v>0464</v>
          </cell>
          <cell r="B1544" t="str">
            <v>04640305</v>
          </cell>
          <cell r="C1544" t="str">
            <v>Marblehead Community Charter Public School</v>
          </cell>
          <cell r="D1544">
            <v>230</v>
          </cell>
          <cell r="E1544" t="str">
            <v>04 - 08</v>
          </cell>
          <cell r="F1544" t="str">
            <v>Non-Title I School (NT)</v>
          </cell>
          <cell r="G1544" t="str">
            <v xml:space="preserve"> </v>
          </cell>
          <cell r="H1544" t="str">
            <v xml:space="preserve"> </v>
          </cell>
        </row>
        <row r="1545">
          <cell r="A1545" t="str">
            <v>0466</v>
          </cell>
          <cell r="B1545" t="str">
            <v>04660550</v>
          </cell>
          <cell r="C1545" t="str">
            <v>Martha's Vineyard Charter School</v>
          </cell>
          <cell r="D1545">
            <v>181</v>
          </cell>
          <cell r="E1545" t="str">
            <v>K  - 12</v>
          </cell>
          <cell r="F1545" t="str">
            <v>Title I School (TA)</v>
          </cell>
          <cell r="G1545" t="str">
            <v xml:space="preserve"> </v>
          </cell>
          <cell r="H1545" t="str">
            <v xml:space="preserve"> </v>
          </cell>
        </row>
        <row r="1546">
          <cell r="A1546" t="str">
            <v>0468</v>
          </cell>
          <cell r="B1546" t="str">
            <v>04680505</v>
          </cell>
          <cell r="C1546" t="str">
            <v>Ma Academy for Math and Science School</v>
          </cell>
          <cell r="D1546">
            <v>96</v>
          </cell>
          <cell r="E1546" t="str">
            <v>11 - 12</v>
          </cell>
          <cell r="F1546" t="str">
            <v>Non-Title I School (NT)</v>
          </cell>
          <cell r="G1546"/>
          <cell r="H1546"/>
        </row>
        <row r="1547">
          <cell r="A1547" t="str">
            <v>0469</v>
          </cell>
          <cell r="B1547" t="str">
            <v>04690505</v>
          </cell>
          <cell r="C1547" t="str">
            <v>MATCH Charter Public School</v>
          </cell>
          <cell r="D1547">
            <v>447</v>
          </cell>
          <cell r="E1547" t="str">
            <v>06 - 12</v>
          </cell>
          <cell r="F1547" t="str">
            <v>Title I School (SW)</v>
          </cell>
          <cell r="G1547" t="str">
            <v>Improvement Year 1 - Aggregate</v>
          </cell>
          <cell r="H1547" t="str">
            <v xml:space="preserve"> </v>
          </cell>
        </row>
        <row r="1548">
          <cell r="A1548" t="str">
            <v>0470</v>
          </cell>
          <cell r="B1548" t="str">
            <v>04700105</v>
          </cell>
          <cell r="C1548" t="str">
            <v>Mystic Valley Regional Charter School</v>
          </cell>
          <cell r="D1548">
            <v>1390</v>
          </cell>
          <cell r="E1548" t="str">
            <v>K  - 12</v>
          </cell>
          <cell r="F1548" t="str">
            <v>Non-Title I School (NT)</v>
          </cell>
          <cell r="G1548" t="str">
            <v>Restructuring Year 1 - Subgroups</v>
          </cell>
          <cell r="H1548" t="str">
            <v>Restructuring Year 2+ - Subgroups</v>
          </cell>
        </row>
        <row r="1549">
          <cell r="A1549" t="str">
            <v>0471</v>
          </cell>
          <cell r="B1549" t="str">
            <v>04710405</v>
          </cell>
          <cell r="C1549" t="str">
            <v>New Leadership Charter School</v>
          </cell>
          <cell r="D1549">
            <v>489</v>
          </cell>
          <cell r="E1549" t="str">
            <v>06 - 12</v>
          </cell>
          <cell r="F1549" t="str">
            <v>Title I School (SW)</v>
          </cell>
          <cell r="G1549" t="str">
            <v>Restructuring Year 2+ - Subgroups</v>
          </cell>
          <cell r="H1549" t="str">
            <v>Restructuring Year 2+ - Subgroups</v>
          </cell>
        </row>
        <row r="1550">
          <cell r="A1550" t="str">
            <v>0474</v>
          </cell>
          <cell r="B1550" t="str">
            <v>04740505</v>
          </cell>
          <cell r="C1550" t="str">
            <v>North Central Charter Essential School</v>
          </cell>
          <cell r="D1550">
            <v>368</v>
          </cell>
          <cell r="E1550" t="str">
            <v>07 - 12</v>
          </cell>
          <cell r="F1550" t="str">
            <v>Title I School (TA)</v>
          </cell>
          <cell r="G1550" t="str">
            <v>Restructuring Year 2+ - Subgroups</v>
          </cell>
          <cell r="H1550" t="str">
            <v>Restructuring Year 2+ - Aggregate</v>
          </cell>
        </row>
        <row r="1551">
          <cell r="A1551" t="str">
            <v>0475</v>
          </cell>
          <cell r="B1551" t="str">
            <v>04750505</v>
          </cell>
          <cell r="C1551" t="str">
            <v>Dorchester Collegiate Academy Charter</v>
          </cell>
          <cell r="D1551">
            <v>70</v>
          </cell>
          <cell r="E1551" t="str">
            <v>04 - 05</v>
          </cell>
          <cell r="F1551" t="str">
            <v>Title I School (SW)</v>
          </cell>
          <cell r="G1551" t="str">
            <v xml:space="preserve"> </v>
          </cell>
          <cell r="H1551" t="str">
            <v xml:space="preserve"> </v>
          </cell>
        </row>
        <row r="1552">
          <cell r="A1552" t="str">
            <v>0476</v>
          </cell>
          <cell r="B1552" t="str">
            <v>04760505</v>
          </cell>
          <cell r="C1552" t="str">
            <v>Spirit of Knowledge Academy Charter School</v>
          </cell>
          <cell r="D1552">
            <v>135</v>
          </cell>
          <cell r="E1552" t="str">
            <v>07 - 09</v>
          </cell>
          <cell r="F1552" t="str">
            <v>Non-Title I School (NT)</v>
          </cell>
          <cell r="G1552" t="str">
            <v xml:space="preserve"> </v>
          </cell>
          <cell r="H1552" t="str">
            <v xml:space="preserve"> </v>
          </cell>
        </row>
        <row r="1553">
          <cell r="A1553" t="str">
            <v>0477</v>
          </cell>
          <cell r="B1553" t="str">
            <v>04770010</v>
          </cell>
          <cell r="C1553" t="str">
            <v>Silver Hill Horace Mann Charter School</v>
          </cell>
          <cell r="D1553">
            <v>577</v>
          </cell>
          <cell r="E1553" t="str">
            <v>K  - 05</v>
          </cell>
          <cell r="F1553" t="str">
            <v>Title I School (SW)</v>
          </cell>
          <cell r="G1553" t="str">
            <v>Restructuring Year 2+ - Aggregate</v>
          </cell>
          <cell r="H1553" t="str">
            <v>Restructuring Year 1 - Aggregate</v>
          </cell>
        </row>
        <row r="1554">
          <cell r="A1554" t="str">
            <v>0478</v>
          </cell>
          <cell r="B1554" t="str">
            <v>04780505</v>
          </cell>
          <cell r="C1554" t="str">
            <v>Francis W. Parker Charter Essential School</v>
          </cell>
          <cell r="D1554">
            <v>393</v>
          </cell>
          <cell r="E1554" t="str">
            <v>07 - 12</v>
          </cell>
          <cell r="F1554" t="str">
            <v>Non-Title I School (NT)</v>
          </cell>
          <cell r="G1554" t="str">
            <v xml:space="preserve"> </v>
          </cell>
          <cell r="H1554" t="str">
            <v xml:space="preserve"> </v>
          </cell>
        </row>
        <row r="1555">
          <cell r="A1555" t="str">
            <v>0479</v>
          </cell>
          <cell r="B1555" t="str">
            <v>04790505</v>
          </cell>
          <cell r="C1555" t="str">
            <v>Pioneer Valley Performing Arts Charter Public School</v>
          </cell>
          <cell r="D1555">
            <v>404</v>
          </cell>
          <cell r="E1555" t="str">
            <v>07 - 12</v>
          </cell>
          <cell r="F1555" t="str">
            <v>Title I School (TA)</v>
          </cell>
          <cell r="G1555" t="str">
            <v xml:space="preserve"> </v>
          </cell>
          <cell r="H1555" t="str">
            <v>Improvement Year 2 - Subgroups</v>
          </cell>
        </row>
        <row r="1556">
          <cell r="A1556" t="str">
            <v>0481</v>
          </cell>
          <cell r="B1556" t="str">
            <v>04810550</v>
          </cell>
          <cell r="C1556" t="str">
            <v>Boston Renaissance Charter Public School</v>
          </cell>
          <cell r="D1556">
            <v>1100</v>
          </cell>
          <cell r="E1556" t="str">
            <v>K  - 06</v>
          </cell>
          <cell r="F1556" t="str">
            <v>Title I School (SW)</v>
          </cell>
          <cell r="G1556" t="str">
            <v>Restructuring Year 2+ - Subgroups</v>
          </cell>
          <cell r="H1556" t="str">
            <v>Improvement Year 1 - Aggregate</v>
          </cell>
        </row>
        <row r="1557">
          <cell r="A1557" t="str">
            <v>0482</v>
          </cell>
          <cell r="B1557" t="str">
            <v>04820050</v>
          </cell>
          <cell r="C1557" t="str">
            <v>River Valley Charter School</v>
          </cell>
          <cell r="D1557">
            <v>288</v>
          </cell>
          <cell r="E1557" t="str">
            <v>K  - 08</v>
          </cell>
          <cell r="F1557" t="str">
            <v>Non-Title I School (NT)</v>
          </cell>
          <cell r="G1557" t="str">
            <v xml:space="preserve"> </v>
          </cell>
          <cell r="H1557" t="str">
            <v xml:space="preserve"> </v>
          </cell>
        </row>
        <row r="1558">
          <cell r="A1558" t="str">
            <v>0483</v>
          </cell>
          <cell r="B1558" t="str">
            <v>04830305</v>
          </cell>
          <cell r="C1558" t="str">
            <v>Rising Tide Charter Public School</v>
          </cell>
          <cell r="D1558">
            <v>317</v>
          </cell>
          <cell r="E1558" t="str">
            <v>05 - 08</v>
          </cell>
          <cell r="F1558" t="str">
            <v>Title I School (TA)</v>
          </cell>
          <cell r="G1558" t="str">
            <v xml:space="preserve"> </v>
          </cell>
          <cell r="H1558" t="str">
            <v>Improvement Year 2 - Subgroups</v>
          </cell>
        </row>
        <row r="1559">
          <cell r="A1559" t="str">
            <v>0484</v>
          </cell>
          <cell r="B1559" t="str">
            <v>04840505</v>
          </cell>
          <cell r="C1559" t="str">
            <v>Roxbury Preparatory Charter School</v>
          </cell>
          <cell r="D1559">
            <v>257</v>
          </cell>
          <cell r="E1559" t="str">
            <v>06 - 08</v>
          </cell>
          <cell r="F1559" t="str">
            <v>Title I School (SW)</v>
          </cell>
          <cell r="G1559" t="str">
            <v xml:space="preserve"> </v>
          </cell>
          <cell r="H1559" t="str">
            <v>Improvement Year 1 - Subgroups</v>
          </cell>
        </row>
        <row r="1560">
          <cell r="A1560" t="str">
            <v>0485</v>
          </cell>
          <cell r="B1560" t="str">
            <v>04850485</v>
          </cell>
          <cell r="C1560" t="str">
            <v>Salem Academy Charter School</v>
          </cell>
          <cell r="D1560">
            <v>309</v>
          </cell>
          <cell r="E1560" t="str">
            <v>06 - 12</v>
          </cell>
          <cell r="F1560" t="str">
            <v>Title I School (SW)</v>
          </cell>
          <cell r="G1560" t="str">
            <v xml:space="preserve"> </v>
          </cell>
          <cell r="H1560" t="str">
            <v>Restructuring Year 1 - Subgroups</v>
          </cell>
        </row>
        <row r="1561">
          <cell r="A1561" t="str">
            <v>0486</v>
          </cell>
          <cell r="B1561" t="str">
            <v>04860105</v>
          </cell>
          <cell r="C1561" t="str">
            <v>Seven Hills Charter School</v>
          </cell>
          <cell r="D1561">
            <v>664</v>
          </cell>
          <cell r="E1561" t="str">
            <v>K  - 08</v>
          </cell>
          <cell r="F1561" t="str">
            <v>Title I School (SW)</v>
          </cell>
          <cell r="G1561" t="str">
            <v>Restructuring Year 2+ - Aggregate</v>
          </cell>
          <cell r="H1561" t="str">
            <v>Restructuring Year 2+ - Aggregate</v>
          </cell>
        </row>
        <row r="1562">
          <cell r="A1562" t="str">
            <v>0487</v>
          </cell>
          <cell r="B1562" t="str">
            <v>04870550</v>
          </cell>
          <cell r="C1562" t="str">
            <v>Prospect Hill Academy Charter School</v>
          </cell>
          <cell r="D1562">
            <v>1115</v>
          </cell>
          <cell r="E1562" t="str">
            <v>K  - 12</v>
          </cell>
          <cell r="F1562" t="str">
            <v>Title I School (SW)</v>
          </cell>
          <cell r="G1562" t="str">
            <v>Corrective Action - Subgroups</v>
          </cell>
          <cell r="H1562" t="str">
            <v>Improvement Year 2 - Subgroups</v>
          </cell>
        </row>
        <row r="1563">
          <cell r="A1563" t="str">
            <v>0488</v>
          </cell>
          <cell r="B1563" t="str">
            <v>04880550</v>
          </cell>
          <cell r="C1563" t="str">
            <v>South Shore Charter Public School</v>
          </cell>
          <cell r="D1563">
            <v>534</v>
          </cell>
          <cell r="E1563" t="str">
            <v>K  - 12</v>
          </cell>
          <cell r="F1563" t="str">
            <v>Title I School (TA)</v>
          </cell>
          <cell r="G1563" t="str">
            <v xml:space="preserve"> </v>
          </cell>
          <cell r="H1563" t="str">
            <v>Restructuring Year 1 - Subgroups</v>
          </cell>
        </row>
        <row r="1564">
          <cell r="A1564" t="str">
            <v>0489</v>
          </cell>
          <cell r="B1564" t="str">
            <v>04890505</v>
          </cell>
          <cell r="C1564" t="str">
            <v>Sturgis Charter Public School</v>
          </cell>
          <cell r="D1564">
            <v>413</v>
          </cell>
          <cell r="E1564" t="str">
            <v>09 - 12</v>
          </cell>
          <cell r="F1564" t="str">
            <v>Non-Title I School (NT)</v>
          </cell>
          <cell r="G1564" t="str">
            <v xml:space="preserve"> </v>
          </cell>
          <cell r="H1564" t="str">
            <v xml:space="preserve"> </v>
          </cell>
        </row>
        <row r="1565">
          <cell r="A1565" t="str">
            <v>0491</v>
          </cell>
          <cell r="B1565" t="str">
            <v>04910550</v>
          </cell>
          <cell r="C1565" t="str">
            <v>Atlantis Charter School</v>
          </cell>
          <cell r="D1565">
            <v>742</v>
          </cell>
          <cell r="E1565" t="str">
            <v>K  - 08</v>
          </cell>
          <cell r="F1565" t="str">
            <v>Title I School (SW)</v>
          </cell>
          <cell r="G1565" t="str">
            <v>Restructuring Year 1 - Subgroups</v>
          </cell>
          <cell r="H1565" t="str">
            <v>Improvement Year 2 - Subgroups</v>
          </cell>
        </row>
        <row r="1566">
          <cell r="A1566" t="str">
            <v>0492</v>
          </cell>
          <cell r="B1566" t="str">
            <v>04920005</v>
          </cell>
          <cell r="C1566" t="str">
            <v>Martin Luther King Jr. Charter School of Excellence</v>
          </cell>
          <cell r="D1566">
            <v>407</v>
          </cell>
          <cell r="E1566" t="str">
            <v>K  - 05</v>
          </cell>
          <cell r="F1566" t="str">
            <v>Title I School (SW)</v>
          </cell>
          <cell r="G1566" t="str">
            <v>Corrective Action - Subgroups</v>
          </cell>
          <cell r="H1566" t="str">
            <v>Improvement Year 1 - Subgroups</v>
          </cell>
        </row>
        <row r="1567">
          <cell r="A1567" t="str">
            <v>0493</v>
          </cell>
          <cell r="B1567" t="str">
            <v>04930505</v>
          </cell>
          <cell r="C1567" t="str">
            <v>Phoenix Charter Academy</v>
          </cell>
          <cell r="D1567">
            <v>192</v>
          </cell>
          <cell r="E1567" t="str">
            <v>09 - 12</v>
          </cell>
          <cell r="F1567" t="str">
            <v>Title I School (SW)</v>
          </cell>
          <cell r="G1567" t="str">
            <v xml:space="preserve"> </v>
          </cell>
          <cell r="H1567" t="str">
            <v xml:space="preserve"> </v>
          </cell>
        </row>
        <row r="1568">
          <cell r="A1568" t="str">
            <v>0494</v>
          </cell>
          <cell r="B1568" t="str">
            <v>04940205</v>
          </cell>
          <cell r="C1568" t="str">
            <v>Pioneer Charter School of Science</v>
          </cell>
          <cell r="D1568">
            <v>294</v>
          </cell>
          <cell r="E1568" t="str">
            <v>07 - 11</v>
          </cell>
          <cell r="F1568" t="str">
            <v>Title I School (SW)</v>
          </cell>
          <cell r="G1568" t="str">
            <v xml:space="preserve"> </v>
          </cell>
          <cell r="H1568" t="str">
            <v xml:space="preserve"> </v>
          </cell>
        </row>
        <row r="1569">
          <cell r="A1569" t="str">
            <v>0496</v>
          </cell>
          <cell r="B1569" t="str">
            <v>04960305</v>
          </cell>
          <cell r="C1569" t="str">
            <v>Global Learning Charter Public School</v>
          </cell>
          <cell r="D1569">
            <v>483</v>
          </cell>
          <cell r="E1569" t="str">
            <v>05 - 12</v>
          </cell>
          <cell r="F1569" t="str">
            <v>Title I School (SW)</v>
          </cell>
          <cell r="G1569" t="str">
            <v>Corrective Action - Subgroups</v>
          </cell>
          <cell r="H1569" t="str">
            <v>Corrective Action - Aggregate</v>
          </cell>
        </row>
        <row r="1570">
          <cell r="A1570" t="str">
            <v>0497</v>
          </cell>
          <cell r="B1570" t="str">
            <v>04970205</v>
          </cell>
          <cell r="C1570" t="str">
            <v>Pioneer Valley Chinese Immersion Charter School</v>
          </cell>
          <cell r="D1570">
            <v>199</v>
          </cell>
          <cell r="E1570" t="str">
            <v>K  - 07</v>
          </cell>
          <cell r="F1570" t="str">
            <v>Non-Title I School (NT)</v>
          </cell>
          <cell r="G1570" t="str">
            <v xml:space="preserve"> </v>
          </cell>
          <cell r="H1570" t="str">
            <v xml:space="preserve"> </v>
          </cell>
        </row>
        <row r="1571">
          <cell r="A1571" t="str">
            <v>0499</v>
          </cell>
          <cell r="B1571" t="str">
            <v>04990305</v>
          </cell>
          <cell r="C1571" t="str">
            <v>Hampden Charter School of Science</v>
          </cell>
          <cell r="D1571">
            <v>234</v>
          </cell>
          <cell r="E1571" t="str">
            <v>06 - 10</v>
          </cell>
          <cell r="F1571" t="str">
            <v>Title I School (SW)</v>
          </cell>
          <cell r="G1571" t="str">
            <v>Improvement Year 1 - Aggregate</v>
          </cell>
          <cell r="H1571" t="str">
            <v xml:space="preserve"> </v>
          </cell>
        </row>
        <row r="1572">
          <cell r="A1572" t="str">
            <v>0600</v>
          </cell>
          <cell r="B1572" t="str">
            <v>06000505</v>
          </cell>
          <cell r="C1572" t="str">
            <v>Acton-Boxborough Reg High</v>
          </cell>
          <cell r="D1572">
            <v>1990</v>
          </cell>
          <cell r="E1572" t="str">
            <v>09 - 12</v>
          </cell>
          <cell r="F1572" t="str">
            <v>Non-Title I School (NT)</v>
          </cell>
          <cell r="G1572" t="str">
            <v xml:space="preserve"> </v>
          </cell>
          <cell r="H1572" t="str">
            <v xml:space="preserve"> </v>
          </cell>
        </row>
        <row r="1573">
          <cell r="A1573" t="str">
            <v>0600</v>
          </cell>
          <cell r="B1573" t="str">
            <v>06000405</v>
          </cell>
          <cell r="C1573" t="str">
            <v>Raymond J Grey JH</v>
          </cell>
          <cell r="D1573">
            <v>953</v>
          </cell>
          <cell r="E1573" t="str">
            <v>07 - 08</v>
          </cell>
          <cell r="F1573" t="str">
            <v>Title I School (TA)</v>
          </cell>
          <cell r="G1573" t="str">
            <v xml:space="preserve"> </v>
          </cell>
          <cell r="H1573" t="str">
            <v>Corrective Action - Subgroups</v>
          </cell>
        </row>
        <row r="1574">
          <cell r="A1574" t="str">
            <v>0603</v>
          </cell>
          <cell r="B1574" t="str">
            <v>06030004</v>
          </cell>
          <cell r="C1574" t="str">
            <v>Cheshire Elementary</v>
          </cell>
          <cell r="D1574">
            <v>267</v>
          </cell>
          <cell r="E1574" t="str">
            <v>PK - 06</v>
          </cell>
          <cell r="F1574" t="str">
            <v>Non-Title I School (NT)</v>
          </cell>
          <cell r="G1574" t="str">
            <v>Improvement Year 2 - Aggregate</v>
          </cell>
          <cell r="H1574" t="str">
            <v>Improvement Year 1 - Aggregate</v>
          </cell>
        </row>
        <row r="1575">
          <cell r="A1575" t="str">
            <v>0603</v>
          </cell>
          <cell r="B1575" t="str">
            <v>06030505</v>
          </cell>
          <cell r="C1575" t="str">
            <v>Hoosac Valley High</v>
          </cell>
          <cell r="D1575">
            <v>668</v>
          </cell>
          <cell r="E1575" t="str">
            <v>07 - 12</v>
          </cell>
          <cell r="F1575" t="str">
            <v>Non-Title I School (NT)</v>
          </cell>
          <cell r="G1575" t="str">
            <v>Improvement Year 1 - Subgroups</v>
          </cell>
          <cell r="H1575" t="str">
            <v>Improvement Year 1 - Subgroups</v>
          </cell>
        </row>
        <row r="1576">
          <cell r="A1576" t="str">
            <v>0603</v>
          </cell>
          <cell r="B1576" t="str">
            <v>06030020</v>
          </cell>
          <cell r="C1576" t="str">
            <v>Plunkett Elementary</v>
          </cell>
          <cell r="D1576">
            <v>568</v>
          </cell>
          <cell r="E1576" t="str">
            <v>K  - 06</v>
          </cell>
          <cell r="F1576" t="str">
            <v>Title I School (SW)</v>
          </cell>
          <cell r="G1576" t="str">
            <v>Restructuring Year 2+ - Aggregate</v>
          </cell>
          <cell r="H1576" t="str">
            <v>Corrective Action - Aggregate</v>
          </cell>
        </row>
        <row r="1577">
          <cell r="A1577" t="str">
            <v>0605</v>
          </cell>
          <cell r="B1577" t="str">
            <v>06050505</v>
          </cell>
          <cell r="C1577" t="str">
            <v>Amherst Regional High</v>
          </cell>
          <cell r="D1577">
            <v>1103</v>
          </cell>
          <cell r="E1577" t="str">
            <v>09 - 12</v>
          </cell>
          <cell r="F1577" t="str">
            <v>Non-Title I School (NT)</v>
          </cell>
          <cell r="G1577" t="str">
            <v>Corrective Action - Subgroups</v>
          </cell>
          <cell r="H1577" t="str">
            <v>Corrective Action - Subgroups</v>
          </cell>
        </row>
        <row r="1578">
          <cell r="A1578" t="str">
            <v>0605</v>
          </cell>
          <cell r="B1578" t="str">
            <v>06050405</v>
          </cell>
          <cell r="C1578" t="str">
            <v>Amherst Regional MS</v>
          </cell>
          <cell r="D1578">
            <v>471</v>
          </cell>
          <cell r="E1578" t="str">
            <v>07 - 08</v>
          </cell>
          <cell r="F1578" t="str">
            <v>Non-Title I School (NT)</v>
          </cell>
          <cell r="G1578" t="str">
            <v>Improvement Year 1 - Subgroups</v>
          </cell>
          <cell r="H1578" t="str">
            <v>Restructuring Year 2+ - Subgroups</v>
          </cell>
        </row>
        <row r="1579">
          <cell r="A1579" t="str">
            <v>0610</v>
          </cell>
          <cell r="B1579" t="str">
            <v>06100025</v>
          </cell>
          <cell r="C1579" t="str">
            <v>Briggs Elem</v>
          </cell>
          <cell r="D1579">
            <v>445</v>
          </cell>
          <cell r="E1579" t="str">
            <v>K  - 05</v>
          </cell>
          <cell r="F1579" t="str">
            <v>Title I School (TA)</v>
          </cell>
          <cell r="G1579" t="str">
            <v>Corrective Action - Aggregate</v>
          </cell>
          <cell r="H1579" t="str">
            <v>Improvement Year 1 - Aggregate</v>
          </cell>
        </row>
        <row r="1580">
          <cell r="A1580" t="str">
            <v>0610</v>
          </cell>
          <cell r="B1580" t="str">
            <v>06100010</v>
          </cell>
          <cell r="C1580" t="str">
            <v>Meetinghouse School</v>
          </cell>
          <cell r="D1580">
            <v>208</v>
          </cell>
          <cell r="E1580" t="str">
            <v>PK - 01</v>
          </cell>
          <cell r="F1580" t="str">
            <v>Title I School (TA)</v>
          </cell>
          <cell r="G1580" t="str">
            <v xml:space="preserve"> </v>
          </cell>
          <cell r="H1580" t="str">
            <v xml:space="preserve"> </v>
          </cell>
        </row>
        <row r="1581">
          <cell r="A1581" t="str">
            <v>0610</v>
          </cell>
          <cell r="B1581" t="str">
            <v>06100505</v>
          </cell>
          <cell r="C1581" t="str">
            <v>Oakmont Regional H S</v>
          </cell>
          <cell r="D1581">
            <v>685</v>
          </cell>
          <cell r="E1581" t="str">
            <v>09 - 12</v>
          </cell>
          <cell r="F1581" t="str">
            <v>Non-Title I School (NT)</v>
          </cell>
          <cell r="G1581" t="str">
            <v xml:space="preserve"> </v>
          </cell>
          <cell r="H1581" t="str">
            <v xml:space="preserve"> </v>
          </cell>
        </row>
        <row r="1582">
          <cell r="A1582" t="str">
            <v>0610</v>
          </cell>
          <cell r="B1582" t="str">
            <v>06100305</v>
          </cell>
          <cell r="C1582" t="str">
            <v>Overlook Middle School</v>
          </cell>
          <cell r="D1582">
            <v>596</v>
          </cell>
          <cell r="E1582" t="str">
            <v>06 - 08</v>
          </cell>
          <cell r="F1582" t="str">
            <v>Non-Title I School (NT)</v>
          </cell>
          <cell r="G1582" t="str">
            <v>Improvement Year 2 - Subgroups</v>
          </cell>
          <cell r="H1582" t="str">
            <v>Corrective Action - Subgroups</v>
          </cell>
        </row>
        <row r="1583">
          <cell r="A1583" t="str">
            <v>0610</v>
          </cell>
          <cell r="B1583" t="str">
            <v>06100005</v>
          </cell>
          <cell r="C1583" t="str">
            <v>Westminster Elem</v>
          </cell>
          <cell r="D1583">
            <v>403</v>
          </cell>
          <cell r="E1583" t="str">
            <v>02 - 05</v>
          </cell>
          <cell r="F1583" t="str">
            <v>Title I School (TA)</v>
          </cell>
          <cell r="G1583" t="str">
            <v>Corrective Action - Subgroups</v>
          </cell>
          <cell r="H1583" t="str">
            <v>Corrective Action - Subgroups</v>
          </cell>
        </row>
        <row r="1584">
          <cell r="A1584" t="str">
            <v>0615</v>
          </cell>
          <cell r="B1584" t="str">
            <v>06150505</v>
          </cell>
          <cell r="C1584" t="str">
            <v>Athol High</v>
          </cell>
          <cell r="D1584">
            <v>451</v>
          </cell>
          <cell r="E1584" t="str">
            <v>09 - 12</v>
          </cell>
          <cell r="F1584" t="str">
            <v>Non-Title I School (NT)</v>
          </cell>
          <cell r="G1584" t="str">
            <v>Improvement Year 1 - Aggregate</v>
          </cell>
          <cell r="H1584" t="str">
            <v>Improvement Year 2 - Subgroups</v>
          </cell>
        </row>
        <row r="1585">
          <cell r="A1585" t="str">
            <v>0615</v>
          </cell>
          <cell r="B1585" t="str">
            <v>06150305</v>
          </cell>
          <cell r="C1585" t="str">
            <v>Athol-Royalston Middle School</v>
          </cell>
          <cell r="D1585">
            <v>456</v>
          </cell>
          <cell r="E1585" t="str">
            <v>05 - 08</v>
          </cell>
          <cell r="F1585" t="str">
            <v>Title I School (TAP)</v>
          </cell>
          <cell r="G1585" t="str">
            <v>Corrective Action - Subgroups</v>
          </cell>
          <cell r="H1585" t="str">
            <v>Improvement Year 2 - Subgroups</v>
          </cell>
        </row>
        <row r="1586">
          <cell r="A1586" t="str">
            <v>0615</v>
          </cell>
          <cell r="B1586" t="str">
            <v>06150005</v>
          </cell>
          <cell r="C1586" t="str">
            <v>Ellen Bigelow</v>
          </cell>
          <cell r="D1586">
            <v>30</v>
          </cell>
          <cell r="E1586" t="str">
            <v>03 - 12</v>
          </cell>
          <cell r="F1586" t="str">
            <v>Non-Title I School (NT)</v>
          </cell>
          <cell r="G1586"/>
          <cell r="H1586"/>
        </row>
        <row r="1587">
          <cell r="A1587" t="str">
            <v>0615</v>
          </cell>
          <cell r="B1587" t="str">
            <v>06150016</v>
          </cell>
          <cell r="C1587" t="str">
            <v>Pleasant St</v>
          </cell>
          <cell r="D1587">
            <v>217</v>
          </cell>
          <cell r="E1587" t="str">
            <v>PK - 04</v>
          </cell>
          <cell r="F1587" t="str">
            <v>Non-Title I School (NT)</v>
          </cell>
          <cell r="G1587" t="str">
            <v>Improvement Year 2 - Aggregate</v>
          </cell>
          <cell r="H1587" t="str">
            <v>Improvement Year 2 - Subgroups</v>
          </cell>
        </row>
        <row r="1588">
          <cell r="A1588" t="str">
            <v>0615</v>
          </cell>
          <cell r="B1588" t="str">
            <v>06150020</v>
          </cell>
          <cell r="C1588" t="str">
            <v>Riverbend</v>
          </cell>
          <cell r="D1588">
            <v>150</v>
          </cell>
          <cell r="E1588" t="str">
            <v>K  - 05</v>
          </cell>
          <cell r="F1588" t="str">
            <v>Title I School (SW)</v>
          </cell>
          <cell r="G1588" t="str">
            <v>Corrective Action - Subgroups</v>
          </cell>
          <cell r="H1588" t="str">
            <v>Corrective Action - Aggregate</v>
          </cell>
        </row>
        <row r="1589">
          <cell r="A1589" t="str">
            <v>0615</v>
          </cell>
          <cell r="B1589" t="str">
            <v>06150050</v>
          </cell>
          <cell r="C1589" t="str">
            <v>Royalston Community Sch</v>
          </cell>
          <cell r="D1589">
            <v>145</v>
          </cell>
          <cell r="E1589" t="str">
            <v>PK - 06</v>
          </cell>
          <cell r="F1589" t="str">
            <v>Non-Title I School (NT)</v>
          </cell>
          <cell r="G1589" t="str">
            <v>Improvement Year 2 - Aggregate</v>
          </cell>
          <cell r="H1589" t="str">
            <v xml:space="preserve"> </v>
          </cell>
        </row>
        <row r="1590">
          <cell r="A1590" t="str">
            <v>0615</v>
          </cell>
          <cell r="B1590" t="str">
            <v>06150025</v>
          </cell>
          <cell r="C1590" t="str">
            <v>Sanders Street</v>
          </cell>
          <cell r="D1590">
            <v>156</v>
          </cell>
          <cell r="E1590" t="str">
            <v>K  - 03</v>
          </cell>
          <cell r="F1590" t="str">
            <v>Title I School (SW)</v>
          </cell>
          <cell r="G1590" t="str">
            <v>Corrective Action - Aggregate</v>
          </cell>
          <cell r="H1590" t="str">
            <v xml:space="preserve"> </v>
          </cell>
        </row>
        <row r="1591">
          <cell r="A1591" t="str">
            <v>0618</v>
          </cell>
          <cell r="B1591" t="str">
            <v>06180505</v>
          </cell>
          <cell r="C1591" t="str">
            <v>Monument Mt Reg High</v>
          </cell>
          <cell r="D1591">
            <v>547</v>
          </cell>
          <cell r="E1591" t="str">
            <v>09 - 12</v>
          </cell>
          <cell r="F1591" t="str">
            <v>Non-Title I School (NT)</v>
          </cell>
          <cell r="G1591" t="str">
            <v xml:space="preserve"> </v>
          </cell>
          <cell r="H1591" t="str">
            <v xml:space="preserve"> </v>
          </cell>
        </row>
        <row r="1592">
          <cell r="A1592" t="str">
            <v>0618</v>
          </cell>
          <cell r="B1592" t="str">
            <v>06180310</v>
          </cell>
          <cell r="C1592" t="str">
            <v>Monument Valley Regional Middle School</v>
          </cell>
          <cell r="D1592">
            <v>391</v>
          </cell>
          <cell r="E1592" t="str">
            <v>05 - 08</v>
          </cell>
          <cell r="F1592" t="str">
            <v>Title I School (TA)</v>
          </cell>
          <cell r="G1592" t="str">
            <v xml:space="preserve"> </v>
          </cell>
          <cell r="H1592" t="str">
            <v>Restructuring Year 2+ - Aggregate</v>
          </cell>
        </row>
        <row r="1593">
          <cell r="A1593" t="str">
            <v>0618</v>
          </cell>
          <cell r="B1593" t="str">
            <v>06180035</v>
          </cell>
          <cell r="C1593" t="str">
            <v>Muddy Brook Regional Elementary School</v>
          </cell>
          <cell r="D1593">
            <v>413</v>
          </cell>
          <cell r="E1593" t="str">
            <v>PK - 04</v>
          </cell>
          <cell r="F1593" t="str">
            <v>Non-Title I School (NT)</v>
          </cell>
          <cell r="G1593" t="str">
            <v xml:space="preserve"> </v>
          </cell>
          <cell r="H1593" t="str">
            <v>Improvement Year 2 - Aggregate</v>
          </cell>
        </row>
        <row r="1594">
          <cell r="A1594" t="str">
            <v>0620</v>
          </cell>
          <cell r="B1594" t="str">
            <v>06200505</v>
          </cell>
          <cell r="C1594" t="str">
            <v>Tahanto Reg High</v>
          </cell>
          <cell r="D1594">
            <v>415</v>
          </cell>
          <cell r="E1594" t="str">
            <v>07 - 12</v>
          </cell>
          <cell r="F1594" t="str">
            <v>Non-Title I School (NT)</v>
          </cell>
          <cell r="G1594" t="str">
            <v xml:space="preserve"> </v>
          </cell>
          <cell r="H1594" t="str">
            <v xml:space="preserve"> </v>
          </cell>
        </row>
        <row r="1595">
          <cell r="A1595" t="str">
            <v>0622</v>
          </cell>
          <cell r="B1595" t="str">
            <v>06220015</v>
          </cell>
          <cell r="C1595" t="str">
            <v>A F Maloney</v>
          </cell>
          <cell r="D1595">
            <v>219</v>
          </cell>
          <cell r="E1595" t="str">
            <v>04 - 05</v>
          </cell>
          <cell r="F1595" t="str">
            <v>Title I School (TA)</v>
          </cell>
          <cell r="G1595" t="str">
            <v>Restructuring Year 1 - Aggregate</v>
          </cell>
          <cell r="H1595" t="str">
            <v>Improvement Year 1 - Aggregate</v>
          </cell>
        </row>
        <row r="1596">
          <cell r="A1596" t="str">
            <v>0622</v>
          </cell>
          <cell r="B1596" t="str">
            <v>06220505</v>
          </cell>
          <cell r="C1596" t="str">
            <v>Blackstone Millville RHS</v>
          </cell>
          <cell r="D1596">
            <v>552</v>
          </cell>
          <cell r="E1596" t="str">
            <v>09 - 12</v>
          </cell>
          <cell r="F1596" t="str">
            <v>Non-Title I School (NT)</v>
          </cell>
          <cell r="G1596" t="str">
            <v xml:space="preserve"> </v>
          </cell>
          <cell r="H1596" t="str">
            <v xml:space="preserve"> </v>
          </cell>
        </row>
        <row r="1597">
          <cell r="A1597" t="str">
            <v>0622</v>
          </cell>
          <cell r="B1597" t="str">
            <v>06220405</v>
          </cell>
          <cell r="C1597" t="str">
            <v>Frederick W. Hartnett Middle School</v>
          </cell>
          <cell r="D1597">
            <v>490</v>
          </cell>
          <cell r="E1597" t="str">
            <v>06 - 08</v>
          </cell>
          <cell r="F1597" t="str">
            <v>Title I School (TA)</v>
          </cell>
          <cell r="G1597" t="str">
            <v>Restructuring Year 1 - Subgroups</v>
          </cell>
          <cell r="H1597" t="str">
            <v>Restructuring Year 2+ - Subgroups</v>
          </cell>
        </row>
        <row r="1598">
          <cell r="A1598" t="str">
            <v>0622</v>
          </cell>
          <cell r="B1598" t="str">
            <v>06220008</v>
          </cell>
          <cell r="C1598" t="str">
            <v>John F Kennedy Elem</v>
          </cell>
          <cell r="D1598">
            <v>430</v>
          </cell>
          <cell r="E1598" t="str">
            <v>K  - 03</v>
          </cell>
          <cell r="F1598" t="str">
            <v>Title I School (TA)</v>
          </cell>
          <cell r="G1598" t="str">
            <v xml:space="preserve"> </v>
          </cell>
          <cell r="H1598" t="str">
            <v xml:space="preserve"> </v>
          </cell>
        </row>
        <row r="1599">
          <cell r="A1599" t="str">
            <v>0622</v>
          </cell>
          <cell r="B1599" t="str">
            <v>06220010</v>
          </cell>
          <cell r="C1599" t="str">
            <v>Millville Elem</v>
          </cell>
          <cell r="D1599">
            <v>322</v>
          </cell>
          <cell r="E1599" t="str">
            <v>PK - 05</v>
          </cell>
          <cell r="F1599" t="str">
            <v>Non-Title I School (NT)</v>
          </cell>
          <cell r="G1599" t="str">
            <v xml:space="preserve"> </v>
          </cell>
          <cell r="H1599" t="str">
            <v xml:space="preserve"> </v>
          </cell>
        </row>
        <row r="1600">
          <cell r="A1600" t="str">
            <v>0625</v>
          </cell>
          <cell r="B1600" t="str">
            <v>06250320</v>
          </cell>
          <cell r="C1600" t="str">
            <v>Bridgewater Middle School</v>
          </cell>
          <cell r="D1600">
            <v>574</v>
          </cell>
          <cell r="E1600" t="str">
            <v>07 - 08</v>
          </cell>
          <cell r="F1600" t="str">
            <v>Non-Title I School (NT)</v>
          </cell>
          <cell r="G1600" t="str">
            <v>Improvement Year 1 - Subgroups</v>
          </cell>
          <cell r="H1600" t="str">
            <v>Restructuring Year 2+ - Subgroups</v>
          </cell>
        </row>
        <row r="1601">
          <cell r="A1601" t="str">
            <v>0625</v>
          </cell>
          <cell r="B1601" t="str">
            <v>06250505</v>
          </cell>
          <cell r="C1601" t="str">
            <v>Bridgewater-Raynham Reg</v>
          </cell>
          <cell r="D1601">
            <v>1597</v>
          </cell>
          <cell r="E1601" t="str">
            <v>09 - 12</v>
          </cell>
          <cell r="F1601" t="str">
            <v>Non-Title I School (NT)</v>
          </cell>
          <cell r="G1601" t="str">
            <v>Improvement Year 2 - Subgroups</v>
          </cell>
          <cell r="H1601" t="str">
            <v>Improvement Year 2 - Subgroups</v>
          </cell>
        </row>
        <row r="1602">
          <cell r="A1602" t="str">
            <v>0625</v>
          </cell>
          <cell r="B1602" t="str">
            <v>06250050</v>
          </cell>
          <cell r="C1602" t="str">
            <v>Laliberte Elementary School</v>
          </cell>
          <cell r="D1602">
            <v>556</v>
          </cell>
          <cell r="E1602" t="str">
            <v>02 - 04</v>
          </cell>
          <cell r="F1602" t="str">
            <v>Title I School (TA)</v>
          </cell>
          <cell r="G1602" t="str">
            <v>Restructuring Year 1 - Subgroups</v>
          </cell>
          <cell r="H1602" t="str">
            <v>Improvement Year 1 - Aggregate</v>
          </cell>
        </row>
        <row r="1603">
          <cell r="A1603" t="str">
            <v>0625</v>
          </cell>
          <cell r="B1603" t="str">
            <v>06250020</v>
          </cell>
          <cell r="C1603" t="str">
            <v>Merrill Elementary School</v>
          </cell>
          <cell r="D1603">
            <v>339</v>
          </cell>
          <cell r="E1603" t="str">
            <v>PK - 01</v>
          </cell>
          <cell r="F1603" t="str">
            <v>Title I School (TA)</v>
          </cell>
          <cell r="G1603" t="str">
            <v xml:space="preserve"> </v>
          </cell>
          <cell r="H1603" t="str">
            <v xml:space="preserve"> </v>
          </cell>
        </row>
        <row r="1604">
          <cell r="A1604" t="str">
            <v>0625</v>
          </cell>
          <cell r="B1604" t="str">
            <v>06250002</v>
          </cell>
          <cell r="C1604" t="str">
            <v>Mitchell Elementary School</v>
          </cell>
          <cell r="D1604">
            <v>1017</v>
          </cell>
          <cell r="E1604" t="str">
            <v>PK - 03</v>
          </cell>
          <cell r="F1604" t="str">
            <v>Title I School (TA)</v>
          </cell>
          <cell r="G1604" t="str">
            <v xml:space="preserve"> </v>
          </cell>
          <cell r="H1604" t="str">
            <v xml:space="preserve"> </v>
          </cell>
        </row>
        <row r="1605">
          <cell r="A1605" t="str">
            <v>0625</v>
          </cell>
          <cell r="B1605" t="str">
            <v>06250315</v>
          </cell>
          <cell r="C1605" t="str">
            <v>Raynham Middle School</v>
          </cell>
          <cell r="D1605">
            <v>728</v>
          </cell>
          <cell r="E1605" t="str">
            <v>05 - 08</v>
          </cell>
          <cell r="F1605" t="str">
            <v>Non-Title I School (NT)</v>
          </cell>
          <cell r="G1605" t="str">
            <v>Improvement Year 1 - Subgroups</v>
          </cell>
          <cell r="H1605" t="str">
            <v>Restructuring Year 2+ - Subgroups</v>
          </cell>
        </row>
        <row r="1606">
          <cell r="A1606" t="str">
            <v>0625</v>
          </cell>
          <cell r="B1606" t="str">
            <v>06250300</v>
          </cell>
          <cell r="C1606" t="str">
            <v>Williams Intermediate School</v>
          </cell>
          <cell r="D1606">
            <v>896</v>
          </cell>
          <cell r="E1606" t="str">
            <v>04 - 06</v>
          </cell>
          <cell r="F1606" t="str">
            <v>Title I School (TA)</v>
          </cell>
          <cell r="G1606" t="str">
            <v>Improvement Year 1 - Subgroups</v>
          </cell>
          <cell r="H1606" t="str">
            <v>Restructuring Year 2+ - Subgroups</v>
          </cell>
        </row>
        <row r="1607">
          <cell r="A1607" t="str">
            <v>0632</v>
          </cell>
          <cell r="B1607" t="str">
            <v>06320025</v>
          </cell>
          <cell r="C1607" t="str">
            <v>New Hingham Regional Elem</v>
          </cell>
          <cell r="D1607">
            <v>169</v>
          </cell>
          <cell r="E1607" t="str">
            <v>PK - 06</v>
          </cell>
          <cell r="F1607" t="str">
            <v>Non-Title I School (NT)</v>
          </cell>
          <cell r="G1607" t="str">
            <v>Improvement Year 2 - Aggregate</v>
          </cell>
          <cell r="H1607" t="str">
            <v xml:space="preserve"> </v>
          </cell>
        </row>
        <row r="1608">
          <cell r="A1608" t="str">
            <v>0635</v>
          </cell>
          <cell r="B1608" t="str">
            <v>06350005</v>
          </cell>
          <cell r="C1608" t="str">
            <v>Becket Washington School</v>
          </cell>
          <cell r="D1608">
            <v>104</v>
          </cell>
          <cell r="E1608" t="str">
            <v>PK - 05</v>
          </cell>
          <cell r="F1608" t="str">
            <v>Title I School (TA)</v>
          </cell>
          <cell r="G1608" t="str">
            <v xml:space="preserve"> </v>
          </cell>
          <cell r="H1608" t="str">
            <v xml:space="preserve"> </v>
          </cell>
        </row>
        <row r="1609">
          <cell r="A1609" t="str">
            <v>0635</v>
          </cell>
          <cell r="B1609" t="str">
            <v>06350010</v>
          </cell>
          <cell r="C1609" t="str">
            <v>Berkshire Trail Elem</v>
          </cell>
          <cell r="D1609">
            <v>99</v>
          </cell>
          <cell r="E1609" t="str">
            <v>PK - 05</v>
          </cell>
          <cell r="F1609" t="str">
            <v>Title I School (TA)</v>
          </cell>
          <cell r="G1609" t="str">
            <v xml:space="preserve"> </v>
          </cell>
          <cell r="H1609" t="str">
            <v>Improvement Year 2 - Aggregate</v>
          </cell>
        </row>
        <row r="1610">
          <cell r="A1610" t="str">
            <v>0635</v>
          </cell>
          <cell r="B1610" t="str">
            <v>06350025</v>
          </cell>
          <cell r="C1610" t="str">
            <v>Craneville</v>
          </cell>
          <cell r="D1610">
            <v>462</v>
          </cell>
          <cell r="E1610" t="str">
            <v>K  - 05</v>
          </cell>
          <cell r="F1610" t="str">
            <v>Title I School (TA)</v>
          </cell>
          <cell r="G1610" t="str">
            <v>Improvement Year 1 - Aggregate</v>
          </cell>
          <cell r="H1610" t="str">
            <v xml:space="preserve"> </v>
          </cell>
        </row>
        <row r="1611">
          <cell r="A1611" t="str">
            <v>0635</v>
          </cell>
          <cell r="B1611" t="str">
            <v>06350035</v>
          </cell>
          <cell r="C1611" t="str">
            <v>Kittredge</v>
          </cell>
          <cell r="D1611">
            <v>167</v>
          </cell>
          <cell r="E1611" t="str">
            <v>PK - 05</v>
          </cell>
          <cell r="F1611" t="str">
            <v>Title I School (TA)</v>
          </cell>
          <cell r="G1611" t="str">
            <v xml:space="preserve"> </v>
          </cell>
          <cell r="H1611" t="str">
            <v>Improvement Year 1 - Aggregate</v>
          </cell>
        </row>
        <row r="1612">
          <cell r="A1612" t="str">
            <v>0635</v>
          </cell>
          <cell r="B1612" t="str">
            <v>06350305</v>
          </cell>
          <cell r="C1612" t="str">
            <v>Nessacus Regional Middle School</v>
          </cell>
          <cell r="D1612">
            <v>508</v>
          </cell>
          <cell r="E1612" t="str">
            <v>05 - 08</v>
          </cell>
          <cell r="F1612" t="str">
            <v>Title I School (TA)</v>
          </cell>
          <cell r="G1612" t="str">
            <v>Improvement Year 2 - Subgroups</v>
          </cell>
          <cell r="H1612" t="str">
            <v>Restructuring Year 1 - Subgroups</v>
          </cell>
        </row>
        <row r="1613">
          <cell r="A1613" t="str">
            <v>0635</v>
          </cell>
          <cell r="B1613" t="str">
            <v>06350505</v>
          </cell>
          <cell r="C1613" t="str">
            <v>Wahconah Regional High</v>
          </cell>
          <cell r="D1613">
            <v>593</v>
          </cell>
          <cell r="E1613" t="str">
            <v>09 - 12</v>
          </cell>
          <cell r="F1613" t="str">
            <v>Non-Title I School (NT)</v>
          </cell>
          <cell r="G1613" t="str">
            <v xml:space="preserve"> </v>
          </cell>
          <cell r="H1613" t="str">
            <v xml:space="preserve"> </v>
          </cell>
        </row>
        <row r="1614">
          <cell r="A1614" t="str">
            <v>0640</v>
          </cell>
          <cell r="B1614" t="str">
            <v>06400505</v>
          </cell>
          <cell r="C1614" t="str">
            <v>Concord Carlisle High</v>
          </cell>
          <cell r="D1614">
            <v>1208</v>
          </cell>
          <cell r="E1614" t="str">
            <v>09 - 12</v>
          </cell>
          <cell r="F1614" t="str">
            <v>Title I School (TA)</v>
          </cell>
          <cell r="G1614" t="str">
            <v xml:space="preserve"> </v>
          </cell>
          <cell r="H1614" t="str">
            <v xml:space="preserve"> </v>
          </cell>
        </row>
        <row r="1615">
          <cell r="A1615" t="str">
            <v>0645</v>
          </cell>
          <cell r="B1615" t="str">
            <v>06450505</v>
          </cell>
          <cell r="C1615" t="str">
            <v>Dennis-Yarmouth Reg High</v>
          </cell>
          <cell r="D1615">
            <v>870</v>
          </cell>
          <cell r="E1615" t="str">
            <v>09 - 12</v>
          </cell>
          <cell r="F1615" t="str">
            <v>Non-Title I School (NT)</v>
          </cell>
          <cell r="G1615" t="str">
            <v>Improvement Year 2 - Subgroups</v>
          </cell>
          <cell r="H1615" t="str">
            <v>Corrective Action - Subgroups</v>
          </cell>
        </row>
        <row r="1616">
          <cell r="A1616" t="str">
            <v>0645</v>
          </cell>
          <cell r="B1616" t="str">
            <v>06450005</v>
          </cell>
          <cell r="C1616" t="str">
            <v>Ezra H Baker</v>
          </cell>
          <cell r="D1616">
            <v>368</v>
          </cell>
          <cell r="E1616" t="str">
            <v>PK - 03</v>
          </cell>
          <cell r="F1616" t="str">
            <v>Title I School (TA)</v>
          </cell>
          <cell r="G1616" t="str">
            <v xml:space="preserve"> </v>
          </cell>
          <cell r="H1616" t="str">
            <v xml:space="preserve"> </v>
          </cell>
        </row>
        <row r="1617">
          <cell r="A1617" t="str">
            <v>0645</v>
          </cell>
          <cell r="B1617" t="str">
            <v>06450020</v>
          </cell>
          <cell r="C1617" t="str">
            <v>Laurence C MacArthur Elem</v>
          </cell>
          <cell r="D1617">
            <v>269</v>
          </cell>
          <cell r="E1617" t="str">
            <v>PK - 03</v>
          </cell>
          <cell r="F1617" t="str">
            <v>Title I School (TA)</v>
          </cell>
          <cell r="G1617" t="str">
            <v xml:space="preserve"> </v>
          </cell>
          <cell r="H1617" t="str">
            <v>Improvement Year 1 - Aggregate</v>
          </cell>
        </row>
        <row r="1618">
          <cell r="A1618" t="str">
            <v>0645</v>
          </cell>
          <cell r="B1618" t="str">
            <v>06450015</v>
          </cell>
          <cell r="C1618" t="str">
            <v>Marguerite E Small Elem</v>
          </cell>
          <cell r="D1618">
            <v>317</v>
          </cell>
          <cell r="E1618" t="str">
            <v>04 - 05</v>
          </cell>
          <cell r="F1618" t="str">
            <v>Title I School (SW)</v>
          </cell>
          <cell r="G1618" t="str">
            <v>Corrective Action - Subgroups</v>
          </cell>
          <cell r="H1618" t="str">
            <v>Corrective Action - Subgroups</v>
          </cell>
        </row>
        <row r="1619">
          <cell r="A1619" t="str">
            <v>0645</v>
          </cell>
          <cell r="B1619" t="str">
            <v>06450305</v>
          </cell>
          <cell r="C1619" t="str">
            <v>Mattacheese Middle Sch</v>
          </cell>
          <cell r="D1619">
            <v>494</v>
          </cell>
          <cell r="E1619" t="str">
            <v>06 - 08</v>
          </cell>
          <cell r="F1619" t="str">
            <v>Title I School (SW)</v>
          </cell>
          <cell r="G1619" t="str">
            <v>Improvement Year 2 - Subgroups</v>
          </cell>
          <cell r="H1619" t="str">
            <v>Restructuring Year 2+ - Subgroups</v>
          </cell>
        </row>
        <row r="1620">
          <cell r="A1620" t="str">
            <v>0645</v>
          </cell>
          <cell r="B1620" t="str">
            <v>06450310</v>
          </cell>
          <cell r="C1620" t="str">
            <v>N H Wixon Middle</v>
          </cell>
          <cell r="D1620">
            <v>473</v>
          </cell>
          <cell r="E1620" t="str">
            <v>04 - 08</v>
          </cell>
          <cell r="F1620" t="str">
            <v>Title I School (SW)</v>
          </cell>
          <cell r="G1620" t="str">
            <v>Restructuring Year 1 - Aggregate</v>
          </cell>
          <cell r="H1620" t="str">
            <v>Restructuring Year 2+ - Aggregate</v>
          </cell>
        </row>
        <row r="1621">
          <cell r="A1621" t="str">
            <v>0645</v>
          </cell>
          <cell r="B1621" t="str">
            <v>06450025</v>
          </cell>
          <cell r="C1621" t="str">
            <v>Station Avenue Elem</v>
          </cell>
          <cell r="D1621">
            <v>408</v>
          </cell>
          <cell r="E1621" t="str">
            <v>K  - 03</v>
          </cell>
          <cell r="F1621" t="str">
            <v>Title I School (TA)</v>
          </cell>
          <cell r="G1621" t="str">
            <v>Restructuring Year 1 - Subgroups</v>
          </cell>
          <cell r="H1621" t="str">
            <v xml:space="preserve"> </v>
          </cell>
        </row>
        <row r="1622">
          <cell r="A1622" t="str">
            <v>0650</v>
          </cell>
          <cell r="B1622" t="str">
            <v>06500005</v>
          </cell>
          <cell r="C1622" t="str">
            <v>Dighton Elementary</v>
          </cell>
          <cell r="D1622">
            <v>477</v>
          </cell>
          <cell r="E1622" t="str">
            <v>PK - 04</v>
          </cell>
          <cell r="F1622" t="str">
            <v>Title I School (TA)</v>
          </cell>
          <cell r="G1622" t="str">
            <v>Improvement Year 1 - Aggregate</v>
          </cell>
          <cell r="H1622" t="str">
            <v xml:space="preserve"> </v>
          </cell>
        </row>
        <row r="1623">
          <cell r="A1623" t="str">
            <v>0650</v>
          </cell>
          <cell r="B1623" t="str">
            <v>06500305</v>
          </cell>
          <cell r="C1623" t="str">
            <v>Dighton Middle School</v>
          </cell>
          <cell r="D1623">
            <v>421</v>
          </cell>
          <cell r="E1623" t="str">
            <v>05 - 08</v>
          </cell>
          <cell r="F1623" t="str">
            <v>Title I School (TA)</v>
          </cell>
          <cell r="G1623" t="str">
            <v>Improvement Year 1 - Subgroups</v>
          </cell>
          <cell r="H1623" t="str">
            <v>Improvement Year 1 - Subgroups</v>
          </cell>
        </row>
        <row r="1624">
          <cell r="A1624" t="str">
            <v>0650</v>
          </cell>
          <cell r="B1624" t="str">
            <v>06500505</v>
          </cell>
          <cell r="C1624" t="str">
            <v>Dighton-Rehoboth Rhs</v>
          </cell>
          <cell r="D1624">
            <v>964</v>
          </cell>
          <cell r="E1624" t="str">
            <v>09 - 12</v>
          </cell>
          <cell r="F1624" t="str">
            <v>Non-Title I School (NT)</v>
          </cell>
          <cell r="G1624" t="str">
            <v xml:space="preserve"> </v>
          </cell>
          <cell r="H1624" t="str">
            <v xml:space="preserve"> </v>
          </cell>
        </row>
        <row r="1625">
          <cell r="A1625" t="str">
            <v>0650</v>
          </cell>
          <cell r="B1625" t="str">
            <v>06500310</v>
          </cell>
          <cell r="C1625" t="str">
            <v>Dorothy L Beckwith</v>
          </cell>
          <cell r="D1625">
            <v>614</v>
          </cell>
          <cell r="E1625" t="str">
            <v>05 - 08</v>
          </cell>
          <cell r="F1625" t="str">
            <v>Title I School (TA)</v>
          </cell>
          <cell r="G1625" t="str">
            <v>Improvement Year 2 - Subgroups</v>
          </cell>
          <cell r="H1625" t="str">
            <v>Restructuring Year 2+ - Subgroups</v>
          </cell>
        </row>
        <row r="1626">
          <cell r="A1626" t="str">
            <v>0650</v>
          </cell>
          <cell r="B1626" t="str">
            <v>06500010</v>
          </cell>
          <cell r="C1626" t="str">
            <v>Palmer River</v>
          </cell>
          <cell r="D1626">
            <v>710</v>
          </cell>
          <cell r="E1626" t="str">
            <v>PK - 04</v>
          </cell>
          <cell r="F1626" t="str">
            <v>Title I School (TA)</v>
          </cell>
          <cell r="G1626" t="str">
            <v>Restructuring Year 2+ - Subgroups</v>
          </cell>
          <cell r="H1626" t="str">
            <v>Corrective Action - Subgroups</v>
          </cell>
        </row>
        <row r="1627">
          <cell r="A1627" t="str">
            <v>0655</v>
          </cell>
          <cell r="B1627" t="str">
            <v>06550505</v>
          </cell>
          <cell r="C1627" t="str">
            <v>Dover-Sherborn Reg High</v>
          </cell>
          <cell r="D1627">
            <v>605</v>
          </cell>
          <cell r="E1627" t="str">
            <v>09 - 12</v>
          </cell>
          <cell r="F1627" t="str">
            <v>Non-Title I School (NT)</v>
          </cell>
          <cell r="G1627" t="str">
            <v xml:space="preserve"> </v>
          </cell>
          <cell r="H1627" t="str">
            <v xml:space="preserve"> </v>
          </cell>
        </row>
        <row r="1628">
          <cell r="A1628" t="str">
            <v>0655</v>
          </cell>
          <cell r="B1628" t="str">
            <v>06550405</v>
          </cell>
          <cell r="C1628" t="str">
            <v>Dover-Sherborn Reg MS</v>
          </cell>
          <cell r="D1628">
            <v>550</v>
          </cell>
          <cell r="E1628" t="str">
            <v>06 - 08</v>
          </cell>
          <cell r="F1628" t="str">
            <v>Title I School (TA)</v>
          </cell>
          <cell r="G1628" t="str">
            <v xml:space="preserve"> </v>
          </cell>
          <cell r="H1628" t="str">
            <v>Improvement Year 2 - Subgroups</v>
          </cell>
        </row>
        <row r="1629">
          <cell r="A1629" t="str">
            <v>0658</v>
          </cell>
          <cell r="B1629" t="str">
            <v>06580020</v>
          </cell>
          <cell r="C1629" t="str">
            <v>Charlton Elementary</v>
          </cell>
          <cell r="D1629">
            <v>418</v>
          </cell>
          <cell r="E1629" t="str">
            <v>PK - 01</v>
          </cell>
          <cell r="F1629" t="str">
            <v>Non-Title I School (NT)</v>
          </cell>
          <cell r="G1629" t="str">
            <v xml:space="preserve"> </v>
          </cell>
          <cell r="H1629" t="str">
            <v xml:space="preserve"> </v>
          </cell>
        </row>
        <row r="1630">
          <cell r="A1630" t="str">
            <v>0658</v>
          </cell>
          <cell r="B1630" t="str">
            <v>06580310</v>
          </cell>
          <cell r="C1630" t="str">
            <v>Charlton Middle School</v>
          </cell>
          <cell r="D1630">
            <v>791</v>
          </cell>
          <cell r="E1630" t="str">
            <v>05 - 08</v>
          </cell>
          <cell r="F1630" t="str">
            <v>Non-Title I School (NT)</v>
          </cell>
          <cell r="G1630" t="str">
            <v xml:space="preserve"> </v>
          </cell>
          <cell r="H1630" t="str">
            <v>Improvement Year 2 - Subgroups</v>
          </cell>
        </row>
        <row r="1631">
          <cell r="A1631" t="str">
            <v>0658</v>
          </cell>
          <cell r="B1631" t="str">
            <v>06580005</v>
          </cell>
          <cell r="C1631" t="str">
            <v>Dudley Elementary</v>
          </cell>
          <cell r="D1631">
            <v>433</v>
          </cell>
          <cell r="E1631" t="str">
            <v>02 - 04</v>
          </cell>
          <cell r="F1631" t="str">
            <v>Title I School (TA)</v>
          </cell>
          <cell r="G1631" t="str">
            <v xml:space="preserve"> </v>
          </cell>
          <cell r="H1631" t="str">
            <v xml:space="preserve"> </v>
          </cell>
        </row>
        <row r="1632">
          <cell r="A1632" t="str">
            <v>0658</v>
          </cell>
          <cell r="B1632" t="str">
            <v>06580305</v>
          </cell>
          <cell r="C1632" t="str">
            <v>Dudley Middle School</v>
          </cell>
          <cell r="D1632">
            <v>625</v>
          </cell>
          <cell r="E1632" t="str">
            <v>05 - 08</v>
          </cell>
          <cell r="F1632" t="str">
            <v>Title I School (TA)</v>
          </cell>
          <cell r="G1632" t="str">
            <v>Improvement Year 1 - Subgroups</v>
          </cell>
          <cell r="H1632" t="str">
            <v>Restructuring Year 1 - Subgroups</v>
          </cell>
        </row>
        <row r="1633">
          <cell r="A1633" t="str">
            <v>0658</v>
          </cell>
          <cell r="B1633" t="str">
            <v>06580030</v>
          </cell>
          <cell r="C1633" t="str">
            <v>Heritage School</v>
          </cell>
          <cell r="D1633">
            <v>511</v>
          </cell>
          <cell r="E1633" t="str">
            <v>02 - 04</v>
          </cell>
          <cell r="F1633" t="str">
            <v>Non-Title I School (NT)</v>
          </cell>
          <cell r="G1633" t="str">
            <v>Improvement Year 2 - Subgroups</v>
          </cell>
          <cell r="H1633" t="str">
            <v xml:space="preserve"> </v>
          </cell>
        </row>
        <row r="1634">
          <cell r="A1634" t="str">
            <v>0658</v>
          </cell>
          <cell r="B1634" t="str">
            <v>06580010</v>
          </cell>
          <cell r="C1634" t="str">
            <v>Mason Rd School</v>
          </cell>
          <cell r="D1634">
            <v>344</v>
          </cell>
          <cell r="E1634" t="str">
            <v>PK - 01</v>
          </cell>
          <cell r="F1634" t="str">
            <v>Title I School (TA)</v>
          </cell>
          <cell r="G1634" t="str">
            <v xml:space="preserve"> </v>
          </cell>
          <cell r="H1634" t="str">
            <v xml:space="preserve"> </v>
          </cell>
        </row>
        <row r="1635">
          <cell r="A1635" t="str">
            <v>0658</v>
          </cell>
          <cell r="B1635" t="str">
            <v>06580505</v>
          </cell>
          <cell r="C1635" t="str">
            <v>Shepherd Hill Reg High</v>
          </cell>
          <cell r="D1635">
            <v>1153</v>
          </cell>
          <cell r="E1635" t="str">
            <v>09 - 12</v>
          </cell>
          <cell r="F1635" t="str">
            <v>Non-Title I School (NT)</v>
          </cell>
          <cell r="G1635" t="str">
            <v xml:space="preserve"> </v>
          </cell>
          <cell r="H1635" t="str">
            <v xml:space="preserve"> </v>
          </cell>
        </row>
        <row r="1636">
          <cell r="A1636" t="str">
            <v>0660</v>
          </cell>
          <cell r="B1636" t="str">
            <v>06600305</v>
          </cell>
          <cell r="C1636" t="str">
            <v>Nauset Reg Middle</v>
          </cell>
          <cell r="D1636">
            <v>551</v>
          </cell>
          <cell r="E1636" t="str">
            <v>06 - 08</v>
          </cell>
          <cell r="F1636" t="str">
            <v>Title I School (TA)</v>
          </cell>
          <cell r="G1636" t="str">
            <v>Improvement Year 2 - Subgroups</v>
          </cell>
          <cell r="H1636" t="str">
            <v>Restructuring Year 2+ - Subgroups</v>
          </cell>
        </row>
        <row r="1637">
          <cell r="A1637" t="str">
            <v>0660</v>
          </cell>
          <cell r="B1637" t="str">
            <v>06600505</v>
          </cell>
          <cell r="C1637" t="str">
            <v>Nauset Regional High</v>
          </cell>
          <cell r="D1637">
            <v>975</v>
          </cell>
          <cell r="E1637" t="str">
            <v>09 - 12</v>
          </cell>
          <cell r="F1637" t="str">
            <v>Non-Title I School (NT)</v>
          </cell>
          <cell r="G1637" t="str">
            <v xml:space="preserve"> </v>
          </cell>
          <cell r="H1637" t="str">
            <v xml:space="preserve"> </v>
          </cell>
        </row>
        <row r="1638">
          <cell r="A1638" t="str">
            <v>0662</v>
          </cell>
          <cell r="B1638" t="str">
            <v>06620020</v>
          </cell>
          <cell r="C1638" t="str">
            <v>Farmington River Elem</v>
          </cell>
          <cell r="D1638">
            <v>144</v>
          </cell>
          <cell r="E1638" t="str">
            <v>PK - 06</v>
          </cell>
          <cell r="F1638" t="str">
            <v>Title I School (TA)</v>
          </cell>
          <cell r="G1638" t="str">
            <v xml:space="preserve"> </v>
          </cell>
          <cell r="H1638" t="str">
            <v>Improvement Year 1 - Aggregate</v>
          </cell>
        </row>
        <row r="1639">
          <cell r="A1639" t="str">
            <v>0665</v>
          </cell>
          <cell r="B1639" t="str">
            <v>06650505</v>
          </cell>
          <cell r="C1639" t="str">
            <v>Apponequet Regional High</v>
          </cell>
          <cell r="D1639">
            <v>828</v>
          </cell>
          <cell r="E1639" t="str">
            <v>09 - 12</v>
          </cell>
          <cell r="F1639" t="str">
            <v>Non-Title I School (NT)</v>
          </cell>
          <cell r="G1639" t="str">
            <v xml:space="preserve"> </v>
          </cell>
          <cell r="H1639" t="str">
            <v xml:space="preserve"> </v>
          </cell>
        </row>
        <row r="1640">
          <cell r="A1640" t="str">
            <v>0665</v>
          </cell>
          <cell r="B1640" t="str">
            <v>06650002</v>
          </cell>
          <cell r="C1640" t="str">
            <v>Assawompset Elementary School</v>
          </cell>
          <cell r="D1640"/>
          <cell r="E1640"/>
          <cell r="F1640" t="str">
            <v>Non-Title I School (NT)</v>
          </cell>
          <cell r="G1640"/>
          <cell r="H1640"/>
        </row>
        <row r="1641">
          <cell r="A1641" t="str">
            <v>0665</v>
          </cell>
          <cell r="B1641" t="str">
            <v>06650001</v>
          </cell>
          <cell r="C1641" t="str">
            <v>Freetown Elementary School</v>
          </cell>
          <cell r="D1641"/>
          <cell r="E1641"/>
          <cell r="F1641" t="str">
            <v>Non-Title I School (NT)</v>
          </cell>
          <cell r="G1641"/>
          <cell r="H1641"/>
        </row>
        <row r="1642">
          <cell r="A1642" t="str">
            <v>0665</v>
          </cell>
          <cell r="B1642" t="str">
            <v>06650305</v>
          </cell>
          <cell r="C1642" t="str">
            <v>Freetown-Lakeville Middle School</v>
          </cell>
          <cell r="D1642">
            <v>830</v>
          </cell>
          <cell r="E1642" t="str">
            <v>06 - 08</v>
          </cell>
          <cell r="F1642" t="str">
            <v>Title I School (TA)</v>
          </cell>
          <cell r="G1642" t="str">
            <v>Corrective Action - Subgroups</v>
          </cell>
          <cell r="H1642" t="str">
            <v>Restructuring Year 2+ - Subgroups</v>
          </cell>
        </row>
        <row r="1643">
          <cell r="A1643" t="str">
            <v>0665</v>
          </cell>
          <cell r="B1643" t="str">
            <v>06650015</v>
          </cell>
          <cell r="C1643" t="str">
            <v>George R Austin Intermediate School</v>
          </cell>
          <cell r="D1643">
            <v>262</v>
          </cell>
          <cell r="E1643" t="str">
            <v>05</v>
          </cell>
          <cell r="F1643" t="str">
            <v>Non-Title I School (NT)</v>
          </cell>
          <cell r="G1643" t="str">
            <v>Corrective Action - Subgroups</v>
          </cell>
          <cell r="H1643" t="str">
            <v>Improvement Year 2 - Subgroups</v>
          </cell>
        </row>
        <row r="1644">
          <cell r="A1644" t="str">
            <v>0670</v>
          </cell>
          <cell r="B1644" t="str">
            <v>06700505</v>
          </cell>
          <cell r="C1644" t="str">
            <v>Frontier Reg</v>
          </cell>
          <cell r="D1644">
            <v>692</v>
          </cell>
          <cell r="E1644" t="str">
            <v>07 - 12</v>
          </cell>
          <cell r="F1644" t="str">
            <v>Title I School (TA)</v>
          </cell>
          <cell r="G1644" t="str">
            <v>Corrective Action - Subgroups</v>
          </cell>
          <cell r="H1644" t="str">
            <v>Corrective Action - Subgroups</v>
          </cell>
        </row>
        <row r="1645">
          <cell r="A1645" t="str">
            <v>0672</v>
          </cell>
          <cell r="B1645" t="str">
            <v>06720059</v>
          </cell>
          <cell r="C1645" t="str">
            <v>Chester Elementary</v>
          </cell>
          <cell r="D1645">
            <v>135</v>
          </cell>
          <cell r="E1645" t="str">
            <v>PK - 04</v>
          </cell>
          <cell r="F1645" t="str">
            <v>Title I School (TA)</v>
          </cell>
          <cell r="G1645" t="str">
            <v>Restructuring Year 1 - Aggregate</v>
          </cell>
          <cell r="H1645" t="str">
            <v xml:space="preserve"> </v>
          </cell>
        </row>
        <row r="1646">
          <cell r="A1646" t="str">
            <v>0672</v>
          </cell>
          <cell r="B1646" t="str">
            <v>06720505</v>
          </cell>
          <cell r="C1646" t="str">
            <v>Gateway Reg High</v>
          </cell>
          <cell r="D1646">
            <v>335</v>
          </cell>
          <cell r="E1646" t="str">
            <v>09 - 12</v>
          </cell>
          <cell r="F1646" t="str">
            <v>Non-Title I School (NT)</v>
          </cell>
          <cell r="G1646" t="str">
            <v xml:space="preserve"> </v>
          </cell>
          <cell r="H1646" t="str">
            <v xml:space="preserve"> </v>
          </cell>
        </row>
        <row r="1647">
          <cell r="A1647" t="str">
            <v>0672</v>
          </cell>
          <cell r="B1647" t="str">
            <v>06720405</v>
          </cell>
          <cell r="C1647" t="str">
            <v>Gateway Regional Junior High School</v>
          </cell>
          <cell r="D1647">
            <v>197</v>
          </cell>
          <cell r="E1647" t="str">
            <v>07 - 08</v>
          </cell>
          <cell r="F1647" t="str">
            <v>Non-Title I School (NT)</v>
          </cell>
          <cell r="G1647" t="str">
            <v>Improvement Year 2 - Subgroups</v>
          </cell>
          <cell r="H1647" t="str">
            <v>Restructuring Year 2+ - Aggregate</v>
          </cell>
        </row>
        <row r="1648">
          <cell r="A1648" t="str">
            <v>0672</v>
          </cell>
          <cell r="B1648" t="str">
            <v>06720410</v>
          </cell>
          <cell r="C1648" t="str">
            <v>Gateway Regional Middle School</v>
          </cell>
          <cell r="D1648">
            <v>150</v>
          </cell>
          <cell r="E1648" t="str">
            <v>05 - 06</v>
          </cell>
          <cell r="F1648" t="str">
            <v>Title I School (TA)</v>
          </cell>
          <cell r="G1648" t="str">
            <v>Improvement Year 2 - Subgroups</v>
          </cell>
          <cell r="H1648" t="str">
            <v xml:space="preserve"> </v>
          </cell>
        </row>
        <row r="1649">
          <cell r="A1649" t="str">
            <v>0672</v>
          </cell>
          <cell r="B1649" t="str">
            <v>06720143</v>
          </cell>
          <cell r="C1649" t="str">
            <v>Littleville Elementary School</v>
          </cell>
          <cell r="D1649">
            <v>286</v>
          </cell>
          <cell r="E1649" t="str">
            <v>PK - 04</v>
          </cell>
          <cell r="F1649" t="str">
            <v>Non-Title I School (NT)</v>
          </cell>
          <cell r="G1649" t="str">
            <v>Restructuring Year 1 - Aggregate</v>
          </cell>
          <cell r="H1649" t="str">
            <v>Improvement Year 1 - Aggregate</v>
          </cell>
        </row>
        <row r="1650">
          <cell r="A1650" t="str">
            <v>0673</v>
          </cell>
          <cell r="B1650" t="str">
            <v>06730001</v>
          </cell>
          <cell r="C1650" t="str">
            <v>Boutwell School</v>
          </cell>
          <cell r="D1650">
            <v>77</v>
          </cell>
          <cell r="E1650" t="str">
            <v>PK</v>
          </cell>
          <cell r="F1650" t="str">
            <v>Non-Title I School (NT)</v>
          </cell>
          <cell r="G1650"/>
          <cell r="H1650"/>
        </row>
        <row r="1651">
          <cell r="A1651" t="str">
            <v>0673</v>
          </cell>
          <cell r="B1651" t="str">
            <v>06730010</v>
          </cell>
          <cell r="C1651" t="str">
            <v>Florence Roche School</v>
          </cell>
          <cell r="D1651">
            <v>558</v>
          </cell>
          <cell r="E1651" t="str">
            <v>K  - 04</v>
          </cell>
          <cell r="F1651" t="str">
            <v>Title I School (TA)</v>
          </cell>
          <cell r="G1651" t="str">
            <v xml:space="preserve"> </v>
          </cell>
          <cell r="H1651" t="str">
            <v xml:space="preserve"> </v>
          </cell>
        </row>
        <row r="1652">
          <cell r="A1652" t="str">
            <v>0673</v>
          </cell>
          <cell r="B1652" t="str">
            <v>06730305</v>
          </cell>
          <cell r="C1652" t="str">
            <v>Groton Dunstable Reg Middle</v>
          </cell>
          <cell r="D1652">
            <v>926</v>
          </cell>
          <cell r="E1652" t="str">
            <v>05 - 08</v>
          </cell>
          <cell r="F1652" t="str">
            <v>Title I School (TA)</v>
          </cell>
          <cell r="G1652" t="str">
            <v xml:space="preserve"> </v>
          </cell>
          <cell r="H1652" t="str">
            <v xml:space="preserve"> </v>
          </cell>
        </row>
        <row r="1653">
          <cell r="A1653" t="str">
            <v>0673</v>
          </cell>
          <cell r="B1653" t="str">
            <v>06730505</v>
          </cell>
          <cell r="C1653" t="str">
            <v>Groton Dunstable Regional</v>
          </cell>
          <cell r="D1653">
            <v>866</v>
          </cell>
          <cell r="E1653" t="str">
            <v>09 - 12</v>
          </cell>
          <cell r="F1653" t="str">
            <v>Non-Title I School (NT)</v>
          </cell>
          <cell r="G1653" t="str">
            <v xml:space="preserve"> </v>
          </cell>
          <cell r="H1653" t="str">
            <v xml:space="preserve"> </v>
          </cell>
        </row>
        <row r="1654">
          <cell r="A1654" t="str">
            <v>0673</v>
          </cell>
          <cell r="B1654" t="str">
            <v>06730005</v>
          </cell>
          <cell r="C1654" t="str">
            <v>Swallow/Union School</v>
          </cell>
          <cell r="D1654">
            <v>344</v>
          </cell>
          <cell r="E1654" t="str">
            <v>K  - 04</v>
          </cell>
          <cell r="F1654" t="str">
            <v>Non-Title I School (NT)</v>
          </cell>
          <cell r="G1654" t="str">
            <v xml:space="preserve"> </v>
          </cell>
          <cell r="H1654" t="str">
            <v xml:space="preserve"> </v>
          </cell>
        </row>
        <row r="1655">
          <cell r="A1655" t="str">
            <v>0674</v>
          </cell>
          <cell r="B1655" t="str">
            <v>06740005</v>
          </cell>
          <cell r="C1655" t="str">
            <v>Gill Elem</v>
          </cell>
          <cell r="D1655">
            <v>135</v>
          </cell>
          <cell r="E1655" t="str">
            <v>K  - 06</v>
          </cell>
          <cell r="F1655" t="str">
            <v>Non-Title I School (NT)</v>
          </cell>
          <cell r="G1655" t="str">
            <v xml:space="preserve"> </v>
          </cell>
          <cell r="H1655" t="str">
            <v xml:space="preserve"> </v>
          </cell>
        </row>
        <row r="1656">
          <cell r="A1656" t="str">
            <v>0674</v>
          </cell>
          <cell r="B1656" t="str">
            <v>06740310</v>
          </cell>
          <cell r="C1656" t="str">
            <v>Great Falls Middle</v>
          </cell>
          <cell r="D1656">
            <v>251</v>
          </cell>
          <cell r="E1656" t="str">
            <v>06 - 08</v>
          </cell>
          <cell r="F1656" t="str">
            <v>Non-Title I School (NT)</v>
          </cell>
          <cell r="G1656" t="str">
            <v>Corrective Action - Subgroups</v>
          </cell>
          <cell r="H1656" t="str">
            <v>Restructuring Year 2+ - Subgroups</v>
          </cell>
        </row>
        <row r="1657">
          <cell r="A1657" t="str">
            <v>0674</v>
          </cell>
          <cell r="B1657" t="str">
            <v>06740050</v>
          </cell>
          <cell r="C1657" t="str">
            <v>Montague Elementary School</v>
          </cell>
          <cell r="D1657">
            <v>401</v>
          </cell>
          <cell r="E1657" t="str">
            <v>PK - 05</v>
          </cell>
          <cell r="F1657" t="str">
            <v>Title I School (SW)</v>
          </cell>
          <cell r="G1657" t="str">
            <v xml:space="preserve"> </v>
          </cell>
          <cell r="H1657" t="str">
            <v xml:space="preserve"> </v>
          </cell>
        </row>
        <row r="1658">
          <cell r="A1658" t="str">
            <v>0674</v>
          </cell>
          <cell r="B1658" t="str">
            <v>06740505</v>
          </cell>
          <cell r="C1658" t="str">
            <v>Turners Fall High</v>
          </cell>
          <cell r="D1658">
            <v>294</v>
          </cell>
          <cell r="E1658" t="str">
            <v>09 - 12</v>
          </cell>
          <cell r="F1658" t="str">
            <v>Non-Title I School (NT)</v>
          </cell>
          <cell r="G1658" t="str">
            <v>Improvement Year 1 - Aggregate</v>
          </cell>
          <cell r="H1658" t="str">
            <v>Improvement Year 1 - Aggregate</v>
          </cell>
        </row>
        <row r="1659">
          <cell r="A1659" t="str">
            <v>0675</v>
          </cell>
          <cell r="B1659" t="str">
            <v>06750007</v>
          </cell>
          <cell r="C1659" t="str">
            <v>Bessie Buker Elementary</v>
          </cell>
          <cell r="D1659">
            <v>266</v>
          </cell>
          <cell r="E1659" t="str">
            <v>K  - 05</v>
          </cell>
          <cell r="F1659" t="str">
            <v>Title I School (TA)</v>
          </cell>
          <cell r="G1659" t="str">
            <v>Improvement Year 1 - Aggregate</v>
          </cell>
          <cell r="H1659" t="str">
            <v xml:space="preserve"> </v>
          </cell>
        </row>
        <row r="1660">
          <cell r="A1660" t="str">
            <v>0675</v>
          </cell>
          <cell r="B1660" t="str">
            <v>06750010</v>
          </cell>
          <cell r="C1660" t="str">
            <v>Cutler School</v>
          </cell>
          <cell r="D1660">
            <v>291</v>
          </cell>
          <cell r="E1660" t="str">
            <v>K  - 05</v>
          </cell>
          <cell r="F1660" t="str">
            <v>Title I School (TA)</v>
          </cell>
          <cell r="G1660" t="str">
            <v xml:space="preserve"> </v>
          </cell>
          <cell r="H1660" t="str">
            <v xml:space="preserve"> </v>
          </cell>
        </row>
        <row r="1661">
          <cell r="A1661" t="str">
            <v>0675</v>
          </cell>
          <cell r="B1661" t="str">
            <v>06750505</v>
          </cell>
          <cell r="C1661" t="str">
            <v>Hamilton-Wenham Reg High</v>
          </cell>
          <cell r="D1661">
            <v>685</v>
          </cell>
          <cell r="E1661" t="str">
            <v>09 - 12</v>
          </cell>
          <cell r="F1661" t="str">
            <v>Non-Title I School (NT)</v>
          </cell>
          <cell r="G1661" t="str">
            <v xml:space="preserve"> </v>
          </cell>
          <cell r="H1661" t="str">
            <v xml:space="preserve"> </v>
          </cell>
        </row>
        <row r="1662">
          <cell r="A1662" t="str">
            <v>0675</v>
          </cell>
          <cell r="B1662" t="str">
            <v>06750310</v>
          </cell>
          <cell r="C1662" t="str">
            <v>Miles River Middle</v>
          </cell>
          <cell r="D1662">
            <v>447</v>
          </cell>
          <cell r="E1662" t="str">
            <v>06 - 08</v>
          </cell>
          <cell r="F1662" t="str">
            <v>Non-Title I School (NT)</v>
          </cell>
          <cell r="G1662" t="str">
            <v xml:space="preserve"> </v>
          </cell>
          <cell r="H1662" t="str">
            <v>Restructuring Year 2+ - Subgroups</v>
          </cell>
        </row>
        <row r="1663">
          <cell r="A1663" t="str">
            <v>0675</v>
          </cell>
          <cell r="B1663" t="str">
            <v>06750015</v>
          </cell>
          <cell r="C1663" t="str">
            <v>Winthrop School</v>
          </cell>
          <cell r="D1663">
            <v>287</v>
          </cell>
          <cell r="E1663" t="str">
            <v>PK - 05</v>
          </cell>
          <cell r="F1663" t="str">
            <v>Title I School (TA)</v>
          </cell>
          <cell r="G1663" t="str">
            <v xml:space="preserve"> </v>
          </cell>
          <cell r="H1663" t="str">
            <v xml:space="preserve"> </v>
          </cell>
        </row>
        <row r="1664">
          <cell r="A1664" t="str">
            <v>0680</v>
          </cell>
          <cell r="B1664" t="str">
            <v>06800005</v>
          </cell>
          <cell r="C1664" t="str">
            <v>Green Meadows Elem</v>
          </cell>
          <cell r="D1664">
            <v>329</v>
          </cell>
          <cell r="E1664" t="str">
            <v>PK - 04</v>
          </cell>
          <cell r="F1664" t="str">
            <v>Title I School (TA)</v>
          </cell>
          <cell r="G1664" t="str">
            <v xml:space="preserve"> </v>
          </cell>
          <cell r="H1664" t="str">
            <v xml:space="preserve"> </v>
          </cell>
        </row>
        <row r="1665">
          <cell r="A1665" t="str">
            <v>0680</v>
          </cell>
          <cell r="B1665" t="str">
            <v>06800025</v>
          </cell>
          <cell r="C1665" t="str">
            <v>Mile Tree Elementary</v>
          </cell>
          <cell r="D1665">
            <v>366</v>
          </cell>
          <cell r="E1665" t="str">
            <v>PK - 01</v>
          </cell>
          <cell r="F1665" t="str">
            <v>Non-Title I School (NT)</v>
          </cell>
          <cell r="G1665" t="str">
            <v xml:space="preserve"> </v>
          </cell>
          <cell r="H1665" t="str">
            <v xml:space="preserve"> </v>
          </cell>
        </row>
        <row r="1666">
          <cell r="A1666" t="str">
            <v>0680</v>
          </cell>
          <cell r="B1666" t="str">
            <v>06800505</v>
          </cell>
          <cell r="C1666" t="str">
            <v>Minnechaug Reg High</v>
          </cell>
          <cell r="D1666">
            <v>1257</v>
          </cell>
          <cell r="E1666" t="str">
            <v>09 - 12</v>
          </cell>
          <cell r="F1666" t="str">
            <v>Non-Title I School (NT)</v>
          </cell>
          <cell r="G1666" t="str">
            <v xml:space="preserve"> </v>
          </cell>
          <cell r="H1666" t="str">
            <v xml:space="preserve"> </v>
          </cell>
        </row>
        <row r="1667">
          <cell r="A1667" t="str">
            <v>0680</v>
          </cell>
          <cell r="B1667" t="str">
            <v>06800030</v>
          </cell>
          <cell r="C1667" t="str">
            <v>Soule Road</v>
          </cell>
          <cell r="D1667">
            <v>394</v>
          </cell>
          <cell r="E1667" t="str">
            <v>04 - 05</v>
          </cell>
          <cell r="F1667" t="str">
            <v>Title I School (TA)</v>
          </cell>
          <cell r="G1667" t="str">
            <v>Improvement Year 2 - Subgroups</v>
          </cell>
          <cell r="H1667" t="str">
            <v xml:space="preserve"> </v>
          </cell>
        </row>
        <row r="1668">
          <cell r="A1668" t="str">
            <v>0680</v>
          </cell>
          <cell r="B1668" t="str">
            <v>06800050</v>
          </cell>
          <cell r="C1668" t="str">
            <v>Stony Hill School</v>
          </cell>
          <cell r="D1668">
            <v>314</v>
          </cell>
          <cell r="E1668" t="str">
            <v>02 - 03</v>
          </cell>
          <cell r="F1668" t="str">
            <v>Title I School (TA)</v>
          </cell>
          <cell r="G1668" t="str">
            <v xml:space="preserve"> </v>
          </cell>
          <cell r="H1668" t="str">
            <v xml:space="preserve"> </v>
          </cell>
        </row>
        <row r="1669">
          <cell r="A1669" t="str">
            <v>0680</v>
          </cell>
          <cell r="B1669" t="str">
            <v>06800305</v>
          </cell>
          <cell r="C1669" t="str">
            <v>Thornton Burgess</v>
          </cell>
          <cell r="D1669">
            <v>302</v>
          </cell>
          <cell r="E1669" t="str">
            <v>05 - 08</v>
          </cell>
          <cell r="F1669" t="str">
            <v>Title I School (TA)</v>
          </cell>
          <cell r="G1669" t="str">
            <v xml:space="preserve"> </v>
          </cell>
          <cell r="H1669" t="str">
            <v>Restructuring Year 1 - Subgroups</v>
          </cell>
        </row>
        <row r="1670">
          <cell r="A1670" t="str">
            <v>0680</v>
          </cell>
          <cell r="B1670" t="str">
            <v>06800310</v>
          </cell>
          <cell r="C1670" t="str">
            <v>Wilbraham Middle</v>
          </cell>
          <cell r="D1670">
            <v>634</v>
          </cell>
          <cell r="E1670" t="str">
            <v>06 - 08</v>
          </cell>
          <cell r="F1670" t="str">
            <v>Non-Title I School (NT)</v>
          </cell>
          <cell r="G1670" t="str">
            <v xml:space="preserve"> </v>
          </cell>
          <cell r="H1670" t="str">
            <v>Improvement Year 1 - Subgroups</v>
          </cell>
        </row>
        <row r="1671">
          <cell r="A1671" t="str">
            <v>0683</v>
          </cell>
          <cell r="B1671" t="str">
            <v>06830505</v>
          </cell>
          <cell r="C1671" t="str">
            <v>Hampshire Reg High</v>
          </cell>
          <cell r="D1671">
            <v>810</v>
          </cell>
          <cell r="E1671" t="str">
            <v>07 - 12</v>
          </cell>
          <cell r="F1671" t="str">
            <v>Title I School (TA)</v>
          </cell>
          <cell r="G1671" t="str">
            <v>Improvement Year 2 - Subgroups</v>
          </cell>
          <cell r="H1671" t="str">
            <v>Restructuring Year 2+ - Subgroups</v>
          </cell>
        </row>
        <row r="1672">
          <cell r="A1672" t="str">
            <v>0685</v>
          </cell>
          <cell r="B1672" t="str">
            <v>06850005</v>
          </cell>
          <cell r="C1672" t="str">
            <v>Hawlemont Reg</v>
          </cell>
          <cell r="D1672">
            <v>98</v>
          </cell>
          <cell r="E1672" t="str">
            <v>PK - 06</v>
          </cell>
          <cell r="F1672" t="str">
            <v>Title I School (TA)</v>
          </cell>
          <cell r="G1672" t="str">
            <v xml:space="preserve"> </v>
          </cell>
          <cell r="H1672" t="str">
            <v>Improvement Year 1 - Aggregate</v>
          </cell>
        </row>
        <row r="1673">
          <cell r="A1673" t="str">
            <v>0690</v>
          </cell>
          <cell r="B1673" t="str">
            <v>06900510</v>
          </cell>
          <cell r="C1673" t="str">
            <v>King Philip Middle School</v>
          </cell>
          <cell r="D1673">
            <v>847</v>
          </cell>
          <cell r="E1673" t="str">
            <v>07 - 08</v>
          </cell>
          <cell r="F1673" t="str">
            <v>Title I School (TA)</v>
          </cell>
          <cell r="G1673" t="str">
            <v>Improvement Year 2 - Subgroups</v>
          </cell>
          <cell r="H1673" t="str">
            <v>Restructuring Year 2+ - Subgroups</v>
          </cell>
        </row>
        <row r="1674">
          <cell r="A1674" t="str">
            <v>0690</v>
          </cell>
          <cell r="B1674" t="str">
            <v>06900505</v>
          </cell>
          <cell r="C1674" t="str">
            <v>King Philip Reg High</v>
          </cell>
          <cell r="D1674">
            <v>1295</v>
          </cell>
          <cell r="E1674" t="str">
            <v>09 - 12</v>
          </cell>
          <cell r="F1674" t="str">
            <v>Non-Title I School (NT)</v>
          </cell>
          <cell r="G1674" t="str">
            <v xml:space="preserve"> </v>
          </cell>
          <cell r="H1674" t="str">
            <v xml:space="preserve"> </v>
          </cell>
        </row>
        <row r="1675">
          <cell r="A1675" t="str">
            <v>0695</v>
          </cell>
          <cell r="B1675" t="str">
            <v>06950505</v>
          </cell>
          <cell r="C1675" t="str">
            <v>Lincoln-Sudbury Reg High</v>
          </cell>
          <cell r="D1675">
            <v>1614</v>
          </cell>
          <cell r="E1675" t="str">
            <v>09 - 12</v>
          </cell>
          <cell r="F1675" t="str">
            <v>Title I School (TA)</v>
          </cell>
          <cell r="G1675" t="str">
            <v xml:space="preserve"> </v>
          </cell>
          <cell r="H1675" t="str">
            <v xml:space="preserve"> </v>
          </cell>
        </row>
        <row r="1676">
          <cell r="A1676" t="str">
            <v>0698</v>
          </cell>
          <cell r="B1676" t="str">
            <v>06980020</v>
          </cell>
          <cell r="C1676" t="str">
            <v>Essex Elementary</v>
          </cell>
          <cell r="D1676">
            <v>279</v>
          </cell>
          <cell r="E1676" t="str">
            <v>PK - 05</v>
          </cell>
          <cell r="F1676" t="str">
            <v>Title I School (TA)</v>
          </cell>
          <cell r="G1676" t="str">
            <v xml:space="preserve"> </v>
          </cell>
          <cell r="H1676" t="str">
            <v xml:space="preserve"> </v>
          </cell>
        </row>
        <row r="1677">
          <cell r="A1677" t="str">
            <v>0698</v>
          </cell>
          <cell r="B1677" t="str">
            <v>06980510</v>
          </cell>
          <cell r="C1677" t="str">
            <v>Manchester Essex Regional High School</v>
          </cell>
          <cell r="D1677">
            <v>461</v>
          </cell>
          <cell r="E1677" t="str">
            <v>09 - 12</v>
          </cell>
          <cell r="F1677" t="str">
            <v>Non-Title I School (NT)</v>
          </cell>
          <cell r="G1677" t="str">
            <v xml:space="preserve"> </v>
          </cell>
          <cell r="H1677" t="str">
            <v xml:space="preserve"> </v>
          </cell>
        </row>
        <row r="1678">
          <cell r="A1678" t="str">
            <v>0698</v>
          </cell>
          <cell r="B1678" t="str">
            <v>06980030</v>
          </cell>
          <cell r="C1678" t="str">
            <v>Manchester Essex Regional Middle School</v>
          </cell>
          <cell r="D1678">
            <v>350</v>
          </cell>
          <cell r="E1678" t="str">
            <v>06 - 08</v>
          </cell>
          <cell r="F1678" t="str">
            <v>Non-Title I School (NT)</v>
          </cell>
          <cell r="G1678" t="str">
            <v xml:space="preserve"> </v>
          </cell>
          <cell r="H1678" t="str">
            <v xml:space="preserve"> </v>
          </cell>
        </row>
        <row r="1679">
          <cell r="A1679" t="str">
            <v>0698</v>
          </cell>
          <cell r="B1679" t="str">
            <v>06980010</v>
          </cell>
          <cell r="C1679" t="str">
            <v>Manchester Memorial Elementary</v>
          </cell>
          <cell r="D1679">
            <v>428</v>
          </cell>
          <cell r="E1679" t="str">
            <v>PK - 05</v>
          </cell>
          <cell r="F1679" t="str">
            <v>Non-Title I School (NT)</v>
          </cell>
          <cell r="G1679" t="str">
            <v xml:space="preserve"> </v>
          </cell>
          <cell r="H1679" t="str">
            <v xml:space="preserve"> </v>
          </cell>
        </row>
        <row r="1680">
          <cell r="A1680" t="str">
            <v>0700</v>
          </cell>
          <cell r="B1680" t="str">
            <v>07000505</v>
          </cell>
          <cell r="C1680" t="str">
            <v>Marthas Vineyard Reg High</v>
          </cell>
          <cell r="D1680">
            <v>677</v>
          </cell>
          <cell r="E1680" t="str">
            <v>09 - 12</v>
          </cell>
          <cell r="F1680" t="str">
            <v>Title I School (TA)</v>
          </cell>
          <cell r="G1680" t="str">
            <v xml:space="preserve"> </v>
          </cell>
          <cell r="H1680" t="str">
            <v xml:space="preserve"> </v>
          </cell>
        </row>
        <row r="1681">
          <cell r="A1681" t="str">
            <v>0705</v>
          </cell>
          <cell r="B1681" t="str">
            <v>07050505</v>
          </cell>
          <cell r="C1681" t="str">
            <v>Masconomet Regional HS</v>
          </cell>
          <cell r="D1681">
            <v>1340</v>
          </cell>
          <cell r="E1681" t="str">
            <v>09 - 12</v>
          </cell>
          <cell r="F1681" t="str">
            <v>Non-Title I School (NT)</v>
          </cell>
          <cell r="G1681" t="str">
            <v xml:space="preserve"> </v>
          </cell>
          <cell r="H1681" t="str">
            <v xml:space="preserve"> </v>
          </cell>
        </row>
        <row r="1682">
          <cell r="A1682" t="str">
            <v>0705</v>
          </cell>
          <cell r="B1682" t="str">
            <v>07050405</v>
          </cell>
          <cell r="C1682" t="str">
            <v>Masconomet RMS</v>
          </cell>
          <cell r="D1682">
            <v>750</v>
          </cell>
          <cell r="E1682" t="str">
            <v>07 - 08</v>
          </cell>
          <cell r="F1682" t="str">
            <v>Title I School (TA)</v>
          </cell>
          <cell r="G1682" t="str">
            <v xml:space="preserve"> </v>
          </cell>
          <cell r="H1682" t="str">
            <v>Improvement Year 2 - Subgroups</v>
          </cell>
        </row>
        <row r="1683">
          <cell r="A1683" t="str">
            <v>0710</v>
          </cell>
          <cell r="B1683" t="str">
            <v>07100179</v>
          </cell>
          <cell r="C1683" t="str">
            <v>Henry P Clough</v>
          </cell>
          <cell r="D1683">
            <v>504</v>
          </cell>
          <cell r="E1683" t="str">
            <v>PK - 04</v>
          </cell>
          <cell r="F1683" t="str">
            <v>Title I School (TA)</v>
          </cell>
          <cell r="G1683" t="str">
            <v xml:space="preserve"> </v>
          </cell>
          <cell r="H1683" t="str">
            <v xml:space="preserve"> </v>
          </cell>
        </row>
        <row r="1684">
          <cell r="A1684" t="str">
            <v>0710</v>
          </cell>
          <cell r="B1684" t="str">
            <v>07100001</v>
          </cell>
          <cell r="C1684" t="str">
            <v>Memorial School</v>
          </cell>
          <cell r="D1684">
            <v>577</v>
          </cell>
          <cell r="E1684" t="str">
            <v>PK - 04</v>
          </cell>
          <cell r="F1684" t="str">
            <v>Non-Title I School (NT)</v>
          </cell>
          <cell r="G1684" t="str">
            <v xml:space="preserve"> </v>
          </cell>
          <cell r="H1684" t="str">
            <v xml:space="preserve"> </v>
          </cell>
        </row>
        <row r="1685">
          <cell r="A1685" t="str">
            <v>0710</v>
          </cell>
          <cell r="B1685" t="str">
            <v>07100015</v>
          </cell>
          <cell r="C1685" t="str">
            <v>Miscoe Hill School</v>
          </cell>
          <cell r="D1685">
            <v>888</v>
          </cell>
          <cell r="E1685" t="str">
            <v>05 - 08</v>
          </cell>
          <cell r="F1685" t="str">
            <v>Non-Title I School (NT)</v>
          </cell>
          <cell r="G1685" t="str">
            <v>Improvement Year 1 - Subgroups</v>
          </cell>
          <cell r="H1685" t="str">
            <v>Restructuring Year 2+ - Subgroups</v>
          </cell>
        </row>
        <row r="1686">
          <cell r="A1686" t="str">
            <v>0710</v>
          </cell>
          <cell r="B1686" t="str">
            <v>07100510</v>
          </cell>
          <cell r="C1686" t="str">
            <v>Nipmuc Regional High</v>
          </cell>
          <cell r="D1686">
            <v>751</v>
          </cell>
          <cell r="E1686" t="str">
            <v>09 - 12</v>
          </cell>
          <cell r="F1686" t="str">
            <v>Non-Title I School (NT)</v>
          </cell>
          <cell r="G1686" t="str">
            <v xml:space="preserve"> </v>
          </cell>
          <cell r="H1686" t="str">
            <v xml:space="preserve"> </v>
          </cell>
        </row>
        <row r="1687">
          <cell r="A1687" t="str">
            <v>0715</v>
          </cell>
          <cell r="B1687" t="str">
            <v>07150505</v>
          </cell>
          <cell r="C1687" t="str">
            <v>Mt Greylock Reg High</v>
          </cell>
          <cell r="D1687">
            <v>602</v>
          </cell>
          <cell r="E1687" t="str">
            <v>07 - 12</v>
          </cell>
          <cell r="F1687" t="str">
            <v>Title I School (TA)</v>
          </cell>
          <cell r="G1687" t="str">
            <v>Improvement Year 1 - Subgroups</v>
          </cell>
          <cell r="H1687" t="str">
            <v>Corrective Action - Subgroups</v>
          </cell>
        </row>
        <row r="1688">
          <cell r="A1688" t="str">
            <v>0717</v>
          </cell>
          <cell r="B1688" t="str">
            <v>07170005</v>
          </cell>
          <cell r="C1688" t="str">
            <v>Buckland-Shelburne Reg</v>
          </cell>
          <cell r="D1688">
            <v>197</v>
          </cell>
          <cell r="E1688" t="str">
            <v>PK - 06</v>
          </cell>
          <cell r="F1688" t="str">
            <v>Title I School (TA)</v>
          </cell>
          <cell r="G1688" t="str">
            <v>Restructuring Year 1 - Aggregate</v>
          </cell>
          <cell r="H1688" t="str">
            <v>Improvement Year 2 - Aggregate</v>
          </cell>
        </row>
        <row r="1689">
          <cell r="A1689" t="str">
            <v>0717</v>
          </cell>
          <cell r="B1689" t="str">
            <v>07170010</v>
          </cell>
          <cell r="C1689" t="str">
            <v>Colrain Central</v>
          </cell>
          <cell r="D1689">
            <v>108</v>
          </cell>
          <cell r="E1689" t="str">
            <v>PK - 06</v>
          </cell>
          <cell r="F1689" t="str">
            <v>Title I School (TA)</v>
          </cell>
          <cell r="G1689" t="str">
            <v>Improvement Year 1 - Subgroups</v>
          </cell>
          <cell r="H1689" t="str">
            <v>Improvement Year 1 - Subgroups</v>
          </cell>
        </row>
        <row r="1690">
          <cell r="A1690" t="str">
            <v>0717</v>
          </cell>
          <cell r="B1690" t="str">
            <v>07170015</v>
          </cell>
          <cell r="C1690" t="str">
            <v>Heath Elementary</v>
          </cell>
          <cell r="D1690">
            <v>83</v>
          </cell>
          <cell r="E1690" t="str">
            <v>PK - 06</v>
          </cell>
          <cell r="F1690" t="str">
            <v>Title I School (TA)</v>
          </cell>
          <cell r="G1690" t="str">
            <v xml:space="preserve"> </v>
          </cell>
          <cell r="H1690" t="str">
            <v>Improvement Year 2 - Aggregate</v>
          </cell>
        </row>
        <row r="1691">
          <cell r="A1691" t="str">
            <v>0717</v>
          </cell>
          <cell r="B1691" t="str">
            <v>07170505</v>
          </cell>
          <cell r="C1691" t="str">
            <v>Mohawk Trail Reg High</v>
          </cell>
          <cell r="D1691">
            <v>566</v>
          </cell>
          <cell r="E1691" t="str">
            <v>07 - 12</v>
          </cell>
          <cell r="F1691" t="str">
            <v>Non-Title I School (NT)</v>
          </cell>
          <cell r="G1691" t="str">
            <v xml:space="preserve"> </v>
          </cell>
          <cell r="H1691" t="str">
            <v>Restructuring Year 1 - Subgroups</v>
          </cell>
        </row>
        <row r="1692">
          <cell r="A1692" t="str">
            <v>0717</v>
          </cell>
          <cell r="B1692" t="str">
            <v>07170020</v>
          </cell>
          <cell r="C1692" t="str">
            <v>Sanderson Academy</v>
          </cell>
          <cell r="D1692">
            <v>122</v>
          </cell>
          <cell r="E1692" t="str">
            <v>K  - 06</v>
          </cell>
          <cell r="F1692" t="str">
            <v>Title I School (TA)</v>
          </cell>
          <cell r="G1692" t="str">
            <v xml:space="preserve"> </v>
          </cell>
          <cell r="H1692" t="str">
            <v xml:space="preserve"> </v>
          </cell>
        </row>
        <row r="1693">
          <cell r="A1693" t="str">
            <v>0720</v>
          </cell>
          <cell r="B1693" t="str">
            <v>07200005</v>
          </cell>
          <cell r="C1693" t="str">
            <v>Baldwinville Elementary</v>
          </cell>
          <cell r="D1693">
            <v>171</v>
          </cell>
          <cell r="E1693" t="str">
            <v>K  - 04</v>
          </cell>
          <cell r="F1693" t="str">
            <v>Title I School (TA)</v>
          </cell>
          <cell r="G1693" t="str">
            <v>Corrective Action - Aggregate</v>
          </cell>
          <cell r="H1693" t="str">
            <v>Improvement Year 1 - Subgroups</v>
          </cell>
        </row>
        <row r="1694">
          <cell r="A1694" t="str">
            <v>0720</v>
          </cell>
          <cell r="B1694" t="str">
            <v>07200305</v>
          </cell>
          <cell r="C1694" t="str">
            <v>Narragansett Middle</v>
          </cell>
          <cell r="D1694">
            <v>511</v>
          </cell>
          <cell r="E1694" t="str">
            <v>05 - 08</v>
          </cell>
          <cell r="F1694" t="str">
            <v>Non-Title I School (NT)</v>
          </cell>
          <cell r="G1694" t="str">
            <v xml:space="preserve"> </v>
          </cell>
          <cell r="H1694" t="str">
            <v>Corrective Action - Subgroups</v>
          </cell>
        </row>
        <row r="1695">
          <cell r="A1695" t="str">
            <v>0720</v>
          </cell>
          <cell r="B1695" t="str">
            <v>07200505</v>
          </cell>
          <cell r="C1695" t="str">
            <v>Narragansett Reg High</v>
          </cell>
          <cell r="D1695">
            <v>455</v>
          </cell>
          <cell r="E1695" t="str">
            <v>09 - 12</v>
          </cell>
          <cell r="F1695" t="str">
            <v>Non-Title I School (NT)</v>
          </cell>
          <cell r="G1695" t="str">
            <v xml:space="preserve"> </v>
          </cell>
          <cell r="H1695" t="str">
            <v xml:space="preserve"> </v>
          </cell>
        </row>
        <row r="1696">
          <cell r="A1696" t="str">
            <v>0720</v>
          </cell>
          <cell r="B1696" t="str">
            <v>07200003</v>
          </cell>
          <cell r="C1696" t="str">
            <v>Phillipston Memorial</v>
          </cell>
          <cell r="D1696">
            <v>126</v>
          </cell>
          <cell r="E1696" t="str">
            <v>PK - 04</v>
          </cell>
          <cell r="F1696" t="str">
            <v>Title I School (TA)</v>
          </cell>
          <cell r="G1696" t="str">
            <v xml:space="preserve"> </v>
          </cell>
          <cell r="H1696" t="str">
            <v xml:space="preserve"> </v>
          </cell>
        </row>
        <row r="1697">
          <cell r="A1697" t="str">
            <v>0720</v>
          </cell>
          <cell r="B1697" t="str">
            <v>07200020</v>
          </cell>
          <cell r="C1697" t="str">
            <v>Templeton Center</v>
          </cell>
          <cell r="D1697">
            <v>112</v>
          </cell>
          <cell r="E1697" t="str">
            <v>K  - 02</v>
          </cell>
          <cell r="F1697" t="str">
            <v>Title I School (TA)</v>
          </cell>
          <cell r="G1697" t="str">
            <v xml:space="preserve"> </v>
          </cell>
          <cell r="H1697" t="str">
            <v xml:space="preserve"> </v>
          </cell>
        </row>
        <row r="1698">
          <cell r="A1698" t="str">
            <v>0725</v>
          </cell>
          <cell r="B1698" t="str">
            <v>07250020</v>
          </cell>
          <cell r="C1698" t="str">
            <v>Center School</v>
          </cell>
          <cell r="D1698">
            <v>201</v>
          </cell>
          <cell r="E1698" t="str">
            <v>04 - 05</v>
          </cell>
          <cell r="F1698" t="str">
            <v>Non-Title I School (NT)</v>
          </cell>
          <cell r="G1698" t="str">
            <v xml:space="preserve"> </v>
          </cell>
          <cell r="H1698" t="str">
            <v xml:space="preserve"> </v>
          </cell>
        </row>
        <row r="1699">
          <cell r="A1699" t="str">
            <v>0725</v>
          </cell>
          <cell r="B1699" t="str">
            <v>07250025</v>
          </cell>
          <cell r="C1699" t="str">
            <v>Florence Sawyer Sch</v>
          </cell>
          <cell r="D1699">
            <v>873</v>
          </cell>
          <cell r="E1699" t="str">
            <v>PK - 08</v>
          </cell>
          <cell r="F1699" t="str">
            <v>Non-Title I School (NT)</v>
          </cell>
          <cell r="G1699" t="str">
            <v xml:space="preserve"> </v>
          </cell>
          <cell r="H1699" t="str">
            <v>Improvement Year 2 - Subgroups</v>
          </cell>
        </row>
        <row r="1700">
          <cell r="A1700" t="str">
            <v>0725</v>
          </cell>
          <cell r="B1700" t="str">
            <v>07250310</v>
          </cell>
          <cell r="C1700" t="str">
            <v>Hale</v>
          </cell>
          <cell r="D1700">
            <v>295</v>
          </cell>
          <cell r="E1700" t="str">
            <v>06 - 08</v>
          </cell>
          <cell r="F1700" t="str">
            <v>Non-Title I School (NT)</v>
          </cell>
          <cell r="G1700" t="str">
            <v xml:space="preserve"> </v>
          </cell>
          <cell r="H1700" t="str">
            <v xml:space="preserve"> </v>
          </cell>
        </row>
        <row r="1701">
          <cell r="A1701" t="str">
            <v>0725</v>
          </cell>
          <cell r="B1701" t="str">
            <v>07250305</v>
          </cell>
          <cell r="C1701" t="str">
            <v>Luther Burbank Middle School</v>
          </cell>
          <cell r="D1701">
            <v>257</v>
          </cell>
          <cell r="E1701" t="str">
            <v>06 - 08</v>
          </cell>
          <cell r="F1701" t="str">
            <v>Title I School (TA)</v>
          </cell>
          <cell r="G1701" t="str">
            <v xml:space="preserve"> </v>
          </cell>
          <cell r="H1701" t="str">
            <v>Improvement Year 1 - Subgroups</v>
          </cell>
        </row>
        <row r="1702">
          <cell r="A1702" t="str">
            <v>0725</v>
          </cell>
          <cell r="B1702" t="str">
            <v>07250010</v>
          </cell>
          <cell r="C1702" t="str">
            <v>Mary Rowlandson Elementary</v>
          </cell>
          <cell r="D1702">
            <v>520</v>
          </cell>
          <cell r="E1702" t="str">
            <v>PK - 05</v>
          </cell>
          <cell r="F1702" t="str">
            <v>Title I School (TA)</v>
          </cell>
          <cell r="G1702" t="str">
            <v xml:space="preserve"> </v>
          </cell>
          <cell r="H1702" t="str">
            <v xml:space="preserve"> </v>
          </cell>
        </row>
        <row r="1703">
          <cell r="A1703" t="str">
            <v>0725</v>
          </cell>
          <cell r="B1703" t="str">
            <v>07250505</v>
          </cell>
          <cell r="C1703" t="str">
            <v>Nashoba Regional</v>
          </cell>
          <cell r="D1703">
            <v>991</v>
          </cell>
          <cell r="E1703" t="str">
            <v>09 - 12</v>
          </cell>
          <cell r="F1703" t="str">
            <v>Non-Title I School (NT)</v>
          </cell>
          <cell r="G1703" t="str">
            <v xml:space="preserve"> </v>
          </cell>
          <cell r="H1703" t="str">
            <v xml:space="preserve"> </v>
          </cell>
        </row>
        <row r="1704">
          <cell r="A1704" t="str">
            <v>0725</v>
          </cell>
          <cell r="B1704" t="str">
            <v>07250015</v>
          </cell>
          <cell r="C1704" t="str">
            <v>Pompositticut</v>
          </cell>
          <cell r="D1704">
            <v>358</v>
          </cell>
          <cell r="E1704" t="str">
            <v>K  - 03</v>
          </cell>
          <cell r="F1704" t="str">
            <v>Non-Title I School (NT)</v>
          </cell>
          <cell r="G1704" t="str">
            <v xml:space="preserve"> </v>
          </cell>
          <cell r="H1704" t="str">
            <v xml:space="preserve"> </v>
          </cell>
        </row>
        <row r="1705">
          <cell r="A1705" t="str">
            <v>0728</v>
          </cell>
          <cell r="B1705" t="str">
            <v>07280015</v>
          </cell>
          <cell r="C1705" t="str">
            <v>Swift River</v>
          </cell>
          <cell r="D1705">
            <v>145</v>
          </cell>
          <cell r="E1705" t="str">
            <v>PK - 06</v>
          </cell>
          <cell r="F1705" t="str">
            <v>Title I School (TA)</v>
          </cell>
          <cell r="G1705" t="str">
            <v xml:space="preserve"> </v>
          </cell>
          <cell r="H1705" t="str">
            <v xml:space="preserve"> </v>
          </cell>
        </row>
        <row r="1706">
          <cell r="A1706" t="str">
            <v>0730</v>
          </cell>
          <cell r="B1706" t="str">
            <v>07300505</v>
          </cell>
          <cell r="C1706" t="str">
            <v>Algonquin Reg High</v>
          </cell>
          <cell r="D1706">
            <v>1438</v>
          </cell>
          <cell r="E1706" t="str">
            <v>09 - 12</v>
          </cell>
          <cell r="F1706" t="str">
            <v>Non-Title I School (NT)</v>
          </cell>
          <cell r="G1706" t="str">
            <v xml:space="preserve"> </v>
          </cell>
          <cell r="H1706" t="str">
            <v xml:space="preserve"> </v>
          </cell>
        </row>
        <row r="1707">
          <cell r="A1707" t="str">
            <v>0735</v>
          </cell>
          <cell r="B1707" t="str">
            <v>07350010</v>
          </cell>
          <cell r="C1707" t="str">
            <v>Ashby Elementary</v>
          </cell>
          <cell r="D1707">
            <v>211</v>
          </cell>
          <cell r="E1707" t="str">
            <v>K  - 05</v>
          </cell>
          <cell r="F1707" t="str">
            <v>Title I School (TA)</v>
          </cell>
          <cell r="G1707" t="str">
            <v xml:space="preserve"> </v>
          </cell>
          <cell r="H1707" t="str">
            <v xml:space="preserve"> </v>
          </cell>
        </row>
        <row r="1708">
          <cell r="A1708" t="str">
            <v>0735</v>
          </cell>
          <cell r="B1708" t="str">
            <v>07350030</v>
          </cell>
          <cell r="C1708" t="str">
            <v>Hawthorne Brook</v>
          </cell>
          <cell r="D1708">
            <v>607</v>
          </cell>
          <cell r="E1708" t="str">
            <v>05 - 08</v>
          </cell>
          <cell r="F1708" t="str">
            <v>Non-Title I School (NT)</v>
          </cell>
          <cell r="G1708" t="str">
            <v>Corrective Action - Subgroups</v>
          </cell>
          <cell r="H1708" t="str">
            <v>Restructuring Year 2+ - Aggregate</v>
          </cell>
        </row>
        <row r="1709">
          <cell r="A1709" t="str">
            <v>0735</v>
          </cell>
          <cell r="B1709" t="str">
            <v>07350310</v>
          </cell>
          <cell r="C1709" t="str">
            <v>Nissitissit Middle School</v>
          </cell>
          <cell r="D1709">
            <v>661</v>
          </cell>
          <cell r="E1709" t="str">
            <v>05 - 08</v>
          </cell>
          <cell r="F1709" t="str">
            <v>Non-Title I School (NT)</v>
          </cell>
          <cell r="G1709" t="str">
            <v>Improvement Year 2 - Subgroups</v>
          </cell>
          <cell r="H1709" t="str">
            <v>Restructuring Year 2+ - Subgroups</v>
          </cell>
        </row>
        <row r="1710">
          <cell r="A1710" t="str">
            <v>0735</v>
          </cell>
          <cell r="B1710" t="str">
            <v>07350505</v>
          </cell>
          <cell r="C1710" t="str">
            <v>North Middlesex Reg</v>
          </cell>
          <cell r="D1710">
            <v>1106</v>
          </cell>
          <cell r="E1710" t="str">
            <v>09 - 12</v>
          </cell>
          <cell r="F1710" t="str">
            <v>Non-Title I School (NT)</v>
          </cell>
          <cell r="G1710" t="str">
            <v xml:space="preserve"> </v>
          </cell>
          <cell r="H1710" t="str">
            <v xml:space="preserve"> </v>
          </cell>
        </row>
        <row r="1711">
          <cell r="A1711" t="str">
            <v>0735</v>
          </cell>
          <cell r="B1711" t="str">
            <v>07350515</v>
          </cell>
          <cell r="C1711" t="str">
            <v>Peter Fitzpatrick School</v>
          </cell>
          <cell r="D1711"/>
          <cell r="E1711"/>
          <cell r="F1711" t="str">
            <v>Non-Title I School (NT)</v>
          </cell>
          <cell r="G1711"/>
          <cell r="H1711"/>
        </row>
        <row r="1712">
          <cell r="A1712" t="str">
            <v>0735</v>
          </cell>
          <cell r="B1712" t="str">
            <v>07350005</v>
          </cell>
          <cell r="C1712" t="str">
            <v>Spaulding Memorial</v>
          </cell>
          <cell r="D1712">
            <v>517</v>
          </cell>
          <cell r="E1712" t="str">
            <v>K  - 04</v>
          </cell>
          <cell r="F1712" t="str">
            <v>Title I School (TA)</v>
          </cell>
          <cell r="G1712" t="str">
            <v>Improvement Year 1 - Aggregate</v>
          </cell>
          <cell r="H1712" t="str">
            <v>Improvement Year 1 - Aggregate</v>
          </cell>
        </row>
        <row r="1713">
          <cell r="A1713" t="str">
            <v>0735</v>
          </cell>
          <cell r="B1713" t="str">
            <v>07350002</v>
          </cell>
          <cell r="C1713" t="str">
            <v>Squannacook Early Childhood Center</v>
          </cell>
          <cell r="D1713">
            <v>109</v>
          </cell>
          <cell r="E1713" t="str">
            <v>PK</v>
          </cell>
          <cell r="F1713" t="str">
            <v>Non-Title I School (NT)</v>
          </cell>
          <cell r="G1713"/>
          <cell r="H1713"/>
        </row>
        <row r="1714">
          <cell r="A1714" t="str">
            <v>0735</v>
          </cell>
          <cell r="B1714" t="str">
            <v>07350035</v>
          </cell>
          <cell r="C1714" t="str">
            <v>Varnum Brook</v>
          </cell>
          <cell r="D1714">
            <v>698</v>
          </cell>
          <cell r="E1714" t="str">
            <v>K  - 04</v>
          </cell>
          <cell r="F1714" t="str">
            <v>Title I School (TA)</v>
          </cell>
          <cell r="G1714" t="str">
            <v>Improvement Year 1 - Aggregate</v>
          </cell>
          <cell r="H1714" t="str">
            <v>Improvement Year 1 - Aggregate</v>
          </cell>
        </row>
        <row r="1715">
          <cell r="A1715" t="str">
            <v>0740</v>
          </cell>
          <cell r="B1715" t="str">
            <v>07400505</v>
          </cell>
          <cell r="C1715" t="str">
            <v>Old Rochester Reg High</v>
          </cell>
          <cell r="D1715">
            <v>727</v>
          </cell>
          <cell r="E1715" t="str">
            <v>09 - 12</v>
          </cell>
          <cell r="F1715" t="str">
            <v>Non-Title I School (NT)</v>
          </cell>
          <cell r="G1715" t="str">
            <v xml:space="preserve"> </v>
          </cell>
          <cell r="H1715" t="str">
            <v xml:space="preserve"> </v>
          </cell>
        </row>
        <row r="1716">
          <cell r="A1716" t="str">
            <v>0740</v>
          </cell>
          <cell r="B1716" t="str">
            <v>07400405</v>
          </cell>
          <cell r="C1716" t="str">
            <v>Old Rochester Reg Jr High</v>
          </cell>
          <cell r="D1716">
            <v>463</v>
          </cell>
          <cell r="E1716" t="str">
            <v>07 - 08</v>
          </cell>
          <cell r="F1716" t="str">
            <v>Title I School (TA)</v>
          </cell>
          <cell r="G1716" t="str">
            <v>Improvement Year 2 - Subgroups</v>
          </cell>
          <cell r="H1716" t="str">
            <v>Improvement Year 2 - Subgroups</v>
          </cell>
        </row>
        <row r="1717">
          <cell r="A1717" t="str">
            <v>0745</v>
          </cell>
          <cell r="B1717" t="str">
            <v>07450020</v>
          </cell>
          <cell r="C1717" t="str">
            <v>Dr Frederick N Sweetsir</v>
          </cell>
          <cell r="D1717">
            <v>250</v>
          </cell>
          <cell r="E1717" t="str">
            <v>PK - 02</v>
          </cell>
          <cell r="F1717" t="str">
            <v>Title I School (TA)</v>
          </cell>
          <cell r="G1717" t="str">
            <v>Improvement Year 1 - Aggregate</v>
          </cell>
          <cell r="H1717" t="str">
            <v xml:space="preserve"> </v>
          </cell>
        </row>
        <row r="1718">
          <cell r="A1718" t="str">
            <v>0745</v>
          </cell>
          <cell r="B1718" t="str">
            <v>07450015</v>
          </cell>
          <cell r="C1718" t="str">
            <v>Dr John C Page School</v>
          </cell>
          <cell r="D1718">
            <v>489</v>
          </cell>
          <cell r="E1718" t="str">
            <v>PK - 06</v>
          </cell>
          <cell r="F1718" t="str">
            <v>Non-Title I School (NT)</v>
          </cell>
          <cell r="G1718" t="str">
            <v>Improvement Year 1 - Subgroups</v>
          </cell>
          <cell r="H1718" t="str">
            <v xml:space="preserve"> </v>
          </cell>
        </row>
        <row r="1719">
          <cell r="A1719" t="str">
            <v>0745</v>
          </cell>
          <cell r="B1719" t="str">
            <v>07450005</v>
          </cell>
          <cell r="C1719" t="str">
            <v>Elmer S Bagnall</v>
          </cell>
          <cell r="D1719">
            <v>650</v>
          </cell>
          <cell r="E1719" t="str">
            <v>PK - 06</v>
          </cell>
          <cell r="F1719" t="str">
            <v>Non-Title I School (NT)</v>
          </cell>
          <cell r="G1719" t="str">
            <v xml:space="preserve"> </v>
          </cell>
          <cell r="H1719" t="str">
            <v xml:space="preserve"> </v>
          </cell>
        </row>
        <row r="1720">
          <cell r="A1720" t="str">
            <v>0745</v>
          </cell>
          <cell r="B1720" t="str">
            <v>07450010</v>
          </cell>
          <cell r="C1720" t="str">
            <v>Helen R Donaghue School</v>
          </cell>
          <cell r="D1720">
            <v>401</v>
          </cell>
          <cell r="E1720" t="str">
            <v>03 - 06</v>
          </cell>
          <cell r="F1720" t="str">
            <v>Non-Title I School (NT)</v>
          </cell>
          <cell r="G1720" t="str">
            <v>Improvement Year 2 - Subgroups</v>
          </cell>
          <cell r="H1720" t="str">
            <v>Improvement Year 2 - Subgroups</v>
          </cell>
        </row>
        <row r="1721">
          <cell r="A1721" t="str">
            <v>0745</v>
          </cell>
          <cell r="B1721" t="str">
            <v>07450405</v>
          </cell>
          <cell r="C1721" t="str">
            <v>Pentucket Reg Middle</v>
          </cell>
          <cell r="D1721">
            <v>537</v>
          </cell>
          <cell r="E1721" t="str">
            <v>07 - 08</v>
          </cell>
          <cell r="F1721" t="str">
            <v>Non-Title I School (NT)</v>
          </cell>
          <cell r="G1721" t="str">
            <v>Improvement Year 1 - Subgroups</v>
          </cell>
          <cell r="H1721" t="str">
            <v>Improvement Year 1 - Aggregate</v>
          </cell>
        </row>
        <row r="1722">
          <cell r="A1722" t="str">
            <v>0745</v>
          </cell>
          <cell r="B1722" t="str">
            <v>07450505</v>
          </cell>
          <cell r="C1722" t="str">
            <v>Pentucket Reg Sr High</v>
          </cell>
          <cell r="D1722">
            <v>802</v>
          </cell>
          <cell r="E1722" t="str">
            <v>09 - 12</v>
          </cell>
          <cell r="F1722" t="str">
            <v>Non-Title I School (NT)</v>
          </cell>
          <cell r="G1722" t="str">
            <v xml:space="preserve"> </v>
          </cell>
          <cell r="H1722" t="str">
            <v xml:space="preserve"> </v>
          </cell>
        </row>
        <row r="1723">
          <cell r="A1723" t="str">
            <v>0750</v>
          </cell>
          <cell r="B1723" t="str">
            <v>07500006</v>
          </cell>
          <cell r="C1723" t="str">
            <v>Bernardston Elem</v>
          </cell>
          <cell r="D1723">
            <v>213</v>
          </cell>
          <cell r="E1723" t="str">
            <v>PK - 06</v>
          </cell>
          <cell r="F1723" t="str">
            <v>Title I School (TA)</v>
          </cell>
          <cell r="G1723" t="str">
            <v>Restructuring Year 1 - Aggregate</v>
          </cell>
          <cell r="H1723" t="str">
            <v xml:space="preserve"> </v>
          </cell>
        </row>
        <row r="1724">
          <cell r="A1724" t="str">
            <v>0750</v>
          </cell>
          <cell r="B1724" t="str">
            <v>07500008</v>
          </cell>
          <cell r="C1724" t="str">
            <v>Northfield Elementary</v>
          </cell>
          <cell r="D1724">
            <v>276</v>
          </cell>
          <cell r="E1724" t="str">
            <v>PK - 06</v>
          </cell>
          <cell r="F1724" t="str">
            <v>Title I School (TA)</v>
          </cell>
          <cell r="G1724" t="str">
            <v>Improvement Year 2 - Aggregate</v>
          </cell>
          <cell r="H1724" t="str">
            <v>Restructuring Year 1 - Aggregate</v>
          </cell>
        </row>
        <row r="1725">
          <cell r="A1725" t="str">
            <v>0750</v>
          </cell>
          <cell r="B1725" t="str">
            <v>07500007</v>
          </cell>
          <cell r="C1725" t="str">
            <v>Pearl E Rhodes Elem</v>
          </cell>
          <cell r="D1725">
            <v>54</v>
          </cell>
          <cell r="E1725" t="str">
            <v>PK - 06</v>
          </cell>
          <cell r="F1725" t="str">
            <v>Non-Title I School (NT)</v>
          </cell>
          <cell r="G1725" t="str">
            <v xml:space="preserve"> </v>
          </cell>
          <cell r="H1725" t="str">
            <v xml:space="preserve"> </v>
          </cell>
        </row>
        <row r="1726">
          <cell r="A1726" t="str">
            <v>0750</v>
          </cell>
          <cell r="B1726" t="str">
            <v>07500505</v>
          </cell>
          <cell r="C1726" t="str">
            <v>Pioneer Valley Reg</v>
          </cell>
          <cell r="D1726">
            <v>536</v>
          </cell>
          <cell r="E1726" t="str">
            <v>07 - 12</v>
          </cell>
          <cell r="F1726" t="str">
            <v>Non-Title I School (NT)</v>
          </cell>
          <cell r="G1726" t="str">
            <v>Improvement Year 2 - Subgroups</v>
          </cell>
          <cell r="H1726" t="str">
            <v>Improvement Year 1 - Aggregate</v>
          </cell>
        </row>
        <row r="1727">
          <cell r="A1727" t="str">
            <v>0750</v>
          </cell>
          <cell r="B1727" t="str">
            <v>07500009</v>
          </cell>
          <cell r="C1727" t="str">
            <v>Warwick Community School</v>
          </cell>
          <cell r="D1727">
            <v>53</v>
          </cell>
          <cell r="E1727" t="str">
            <v>PK - 06</v>
          </cell>
          <cell r="F1727" t="str">
            <v>Title I School (TA)</v>
          </cell>
          <cell r="G1727" t="str">
            <v xml:space="preserve"> </v>
          </cell>
          <cell r="H1727" t="str">
            <v xml:space="preserve"> </v>
          </cell>
        </row>
        <row r="1728">
          <cell r="A1728" t="str">
            <v>0753</v>
          </cell>
          <cell r="B1728" t="str">
            <v>07530005</v>
          </cell>
          <cell r="C1728" t="str">
            <v>Hardwick Elem</v>
          </cell>
          <cell r="D1728">
            <v>254</v>
          </cell>
          <cell r="E1728" t="str">
            <v>K  - 06</v>
          </cell>
          <cell r="F1728" t="str">
            <v>Title I School (TA)</v>
          </cell>
          <cell r="G1728" t="str">
            <v>Improvement Year 1 - Aggregate</v>
          </cell>
          <cell r="H1728" t="str">
            <v>Improvement Year 1 - Aggregate</v>
          </cell>
        </row>
        <row r="1729">
          <cell r="A1729" t="str">
            <v>0753</v>
          </cell>
          <cell r="B1729" t="str">
            <v>07530010</v>
          </cell>
          <cell r="C1729" t="str">
            <v>Hubbardston Center</v>
          </cell>
          <cell r="D1729">
            <v>397</v>
          </cell>
          <cell r="E1729" t="str">
            <v>K  - 06</v>
          </cell>
          <cell r="F1729" t="str">
            <v>Non-Title I School (NT)</v>
          </cell>
          <cell r="G1729" t="str">
            <v>Restructuring Year 1 - Subgroups</v>
          </cell>
          <cell r="H1729" t="str">
            <v>Improvement Year 2 - Aggregate</v>
          </cell>
        </row>
        <row r="1730">
          <cell r="A1730" t="str">
            <v>0753</v>
          </cell>
          <cell r="B1730" t="str">
            <v>07530020</v>
          </cell>
          <cell r="C1730" t="str">
            <v>New Braintree Grade</v>
          </cell>
          <cell r="D1730">
            <v>167</v>
          </cell>
          <cell r="E1730" t="str">
            <v>PK - 01</v>
          </cell>
          <cell r="F1730" t="str">
            <v>Title I School (TA)</v>
          </cell>
          <cell r="G1730"/>
          <cell r="H1730"/>
        </row>
        <row r="1731">
          <cell r="A1731" t="str">
            <v>0753</v>
          </cell>
          <cell r="B1731" t="str">
            <v>07530025</v>
          </cell>
          <cell r="C1731" t="str">
            <v>Oakham Center</v>
          </cell>
          <cell r="D1731">
            <v>204</v>
          </cell>
          <cell r="E1731" t="str">
            <v>02 - 06</v>
          </cell>
          <cell r="F1731" t="str">
            <v>Title I School (TA)</v>
          </cell>
          <cell r="G1731" t="str">
            <v xml:space="preserve"> </v>
          </cell>
          <cell r="H1731" t="str">
            <v xml:space="preserve"> </v>
          </cell>
        </row>
        <row r="1732">
          <cell r="A1732" t="str">
            <v>0753</v>
          </cell>
          <cell r="B1732" t="str">
            <v>07530505</v>
          </cell>
          <cell r="C1732" t="str">
            <v>Quabbin Regional High School</v>
          </cell>
          <cell r="D1732">
            <v>895</v>
          </cell>
          <cell r="E1732" t="str">
            <v>09 - 12</v>
          </cell>
          <cell r="F1732" t="str">
            <v>Non-Title I School (NT)</v>
          </cell>
          <cell r="G1732" t="str">
            <v xml:space="preserve"> </v>
          </cell>
          <cell r="H1732" t="str">
            <v xml:space="preserve"> </v>
          </cell>
        </row>
        <row r="1733">
          <cell r="A1733" t="str">
            <v>0753</v>
          </cell>
          <cell r="B1733" t="str">
            <v>07530405</v>
          </cell>
          <cell r="C1733" t="str">
            <v>Quabbin Regional Middle School</v>
          </cell>
          <cell r="D1733">
            <v>500</v>
          </cell>
          <cell r="E1733" t="str">
            <v>07 - 08</v>
          </cell>
          <cell r="F1733" t="str">
            <v>Non-Title I School (NT)</v>
          </cell>
          <cell r="G1733" t="str">
            <v xml:space="preserve"> </v>
          </cell>
          <cell r="H1733" t="str">
            <v>Restructuring Year 1 - Subgroups</v>
          </cell>
        </row>
        <row r="1734">
          <cell r="A1734" t="str">
            <v>0753</v>
          </cell>
          <cell r="B1734" t="str">
            <v>07530030</v>
          </cell>
          <cell r="C1734" t="str">
            <v>Ruggles Lane</v>
          </cell>
          <cell r="D1734">
            <v>443</v>
          </cell>
          <cell r="E1734" t="str">
            <v>K  - 06</v>
          </cell>
          <cell r="F1734" t="str">
            <v>Title I School (TA)</v>
          </cell>
          <cell r="G1734" t="str">
            <v>Corrective Action - Aggregate</v>
          </cell>
          <cell r="H1734" t="str">
            <v>Improvement Year 2 - Subgroups</v>
          </cell>
        </row>
        <row r="1735">
          <cell r="A1735" t="str">
            <v>0755</v>
          </cell>
          <cell r="B1735" t="str">
            <v>07550515</v>
          </cell>
          <cell r="C1735" t="str">
            <v>Pathways Early College Innovation School</v>
          </cell>
          <cell r="D1735">
            <v>19</v>
          </cell>
          <cell r="E1735" t="str">
            <v>11</v>
          </cell>
          <cell r="F1735" t="str">
            <v>Non-Title I School (NT)</v>
          </cell>
          <cell r="G1735"/>
          <cell r="H1735"/>
        </row>
        <row r="1736">
          <cell r="A1736" t="str">
            <v>0755</v>
          </cell>
          <cell r="B1736" t="str">
            <v>07550505</v>
          </cell>
          <cell r="C1736" t="str">
            <v>Ralph C Mahar Reg</v>
          </cell>
          <cell r="D1736">
            <v>802</v>
          </cell>
          <cell r="E1736" t="str">
            <v>07 - 12</v>
          </cell>
          <cell r="F1736" t="str">
            <v>Title I School (TA)</v>
          </cell>
          <cell r="G1736" t="str">
            <v xml:space="preserve"> </v>
          </cell>
          <cell r="H1736" t="str">
            <v>Restructuring Year 2+ - Subgroups</v>
          </cell>
        </row>
        <row r="1737">
          <cell r="A1737" t="str">
            <v>0755</v>
          </cell>
          <cell r="B1737" t="str">
            <v>07550525</v>
          </cell>
          <cell r="C1737" t="str">
            <v>The Gateway to College</v>
          </cell>
          <cell r="D1737"/>
          <cell r="E1737"/>
          <cell r="F1737" t="str">
            <v>Non-Title I School (NT)</v>
          </cell>
          <cell r="G1737"/>
          <cell r="H1737"/>
        </row>
        <row r="1738">
          <cell r="A1738" t="str">
            <v>0760</v>
          </cell>
          <cell r="B1738" t="str">
            <v>07600505</v>
          </cell>
          <cell r="C1738" t="str">
            <v>Silver Lake Reg High</v>
          </cell>
          <cell r="D1738">
            <v>1307</v>
          </cell>
          <cell r="E1738" t="str">
            <v>09 - 12</v>
          </cell>
          <cell r="F1738" t="str">
            <v>Title I School (TA)</v>
          </cell>
          <cell r="G1738" t="str">
            <v xml:space="preserve"> </v>
          </cell>
          <cell r="H1738" t="str">
            <v xml:space="preserve"> </v>
          </cell>
        </row>
        <row r="1739">
          <cell r="A1739" t="str">
            <v>0760</v>
          </cell>
          <cell r="B1739" t="str">
            <v>07600405</v>
          </cell>
          <cell r="C1739" t="str">
            <v>Silver Lake Regional Middle School</v>
          </cell>
          <cell r="D1739">
            <v>619</v>
          </cell>
          <cell r="E1739" t="str">
            <v>07 - 08</v>
          </cell>
          <cell r="F1739" t="str">
            <v>Title I School (TA)</v>
          </cell>
          <cell r="G1739" t="str">
            <v>Improvement Year 1 - Subgroups</v>
          </cell>
          <cell r="H1739" t="str">
            <v>Improvement Year 1 - Aggregate</v>
          </cell>
        </row>
        <row r="1740">
          <cell r="A1740" t="str">
            <v>0765</v>
          </cell>
          <cell r="B1740" t="str">
            <v>07650015</v>
          </cell>
          <cell r="C1740" t="str">
            <v>Monterey</v>
          </cell>
          <cell r="D1740">
            <v>11</v>
          </cell>
          <cell r="E1740" t="str">
            <v>K</v>
          </cell>
          <cell r="F1740" t="str">
            <v>Non-Title I School (NT)</v>
          </cell>
          <cell r="G1740"/>
          <cell r="H1740"/>
        </row>
        <row r="1741">
          <cell r="A1741" t="str">
            <v>0765</v>
          </cell>
          <cell r="B1741" t="str">
            <v>07650505</v>
          </cell>
          <cell r="C1741" t="str">
            <v>Mt Everett Regional</v>
          </cell>
          <cell r="D1741">
            <v>396</v>
          </cell>
          <cell r="E1741" t="str">
            <v>07 - 12</v>
          </cell>
          <cell r="F1741" t="str">
            <v>Non-Title I School (NT)</v>
          </cell>
          <cell r="G1741" t="str">
            <v xml:space="preserve"> </v>
          </cell>
          <cell r="H1741" t="str">
            <v>Improvement Year 1 - Aggregate</v>
          </cell>
        </row>
        <row r="1742">
          <cell r="A1742" t="str">
            <v>0765</v>
          </cell>
          <cell r="B1742" t="str">
            <v>07650018</v>
          </cell>
          <cell r="C1742" t="str">
            <v>New Marlborough Central</v>
          </cell>
          <cell r="D1742">
            <v>75</v>
          </cell>
          <cell r="E1742" t="str">
            <v>PK - 04</v>
          </cell>
          <cell r="F1742" t="str">
            <v>Non-Title I School (NT)</v>
          </cell>
          <cell r="G1742" t="str">
            <v>Improvement Year 2 - Aggregate</v>
          </cell>
          <cell r="H1742" t="str">
            <v xml:space="preserve"> </v>
          </cell>
        </row>
        <row r="1743">
          <cell r="A1743" t="str">
            <v>0765</v>
          </cell>
          <cell r="B1743" t="str">
            <v>07650030</v>
          </cell>
          <cell r="C1743" t="str">
            <v>South Egremont</v>
          </cell>
          <cell r="D1743">
            <v>19</v>
          </cell>
          <cell r="E1743" t="str">
            <v>K  - 01</v>
          </cell>
          <cell r="F1743" t="str">
            <v>Non-Title I School (NT)</v>
          </cell>
          <cell r="G1743"/>
          <cell r="H1743"/>
        </row>
        <row r="1744">
          <cell r="A1744" t="str">
            <v>0765</v>
          </cell>
          <cell r="B1744" t="str">
            <v>07650035</v>
          </cell>
          <cell r="C1744" t="str">
            <v>Undermountain</v>
          </cell>
          <cell r="D1744">
            <v>369</v>
          </cell>
          <cell r="E1744" t="str">
            <v>PK - 06</v>
          </cell>
          <cell r="F1744" t="str">
            <v>Title I School (TA)</v>
          </cell>
          <cell r="G1744" t="str">
            <v>Improvement Year 2 - Subgroups</v>
          </cell>
          <cell r="H1744" t="str">
            <v>Corrective Action - Subgroups</v>
          </cell>
        </row>
        <row r="1745">
          <cell r="A1745" t="str">
            <v>0766</v>
          </cell>
          <cell r="B1745" t="str">
            <v>07660305</v>
          </cell>
          <cell r="C1745" t="str">
            <v>Powder Mill</v>
          </cell>
          <cell r="D1745">
            <v>572</v>
          </cell>
          <cell r="E1745" t="str">
            <v>05 - 08</v>
          </cell>
          <cell r="F1745" t="str">
            <v>Title I School (TA)</v>
          </cell>
          <cell r="G1745" t="str">
            <v>Corrective Action - Subgroups</v>
          </cell>
          <cell r="H1745" t="str">
            <v>Improvement Year 2 - Subgroups</v>
          </cell>
        </row>
        <row r="1746">
          <cell r="A1746" t="str">
            <v>0766</v>
          </cell>
          <cell r="B1746" t="str">
            <v>07660505</v>
          </cell>
          <cell r="C1746" t="str">
            <v>Southwick-Tolland Regional High</v>
          </cell>
          <cell r="D1746">
            <v>553</v>
          </cell>
          <cell r="E1746" t="str">
            <v>09 - 12</v>
          </cell>
          <cell r="F1746" t="str">
            <v>Non-Title I School (NT)</v>
          </cell>
          <cell r="G1746" t="str">
            <v xml:space="preserve"> </v>
          </cell>
          <cell r="H1746" t="str">
            <v xml:space="preserve"> </v>
          </cell>
        </row>
        <row r="1747">
          <cell r="A1747" t="str">
            <v>0766</v>
          </cell>
          <cell r="B1747" t="str">
            <v>07660010</v>
          </cell>
          <cell r="C1747" t="str">
            <v>Woodland Elementary</v>
          </cell>
          <cell r="D1747">
            <v>606</v>
          </cell>
          <cell r="E1747" t="str">
            <v>PK - 04</v>
          </cell>
          <cell r="F1747" t="str">
            <v>Title I School (TA)</v>
          </cell>
          <cell r="G1747" t="str">
            <v>Restructuring Year 1 - Aggregate</v>
          </cell>
          <cell r="H1747" t="str">
            <v xml:space="preserve"> </v>
          </cell>
        </row>
        <row r="1748">
          <cell r="A1748" t="str">
            <v>0767</v>
          </cell>
          <cell r="B1748" t="str">
            <v>07670505</v>
          </cell>
          <cell r="C1748" t="str">
            <v>David Prouty High</v>
          </cell>
          <cell r="D1748">
            <v>474</v>
          </cell>
          <cell r="E1748" t="str">
            <v>09 - 12</v>
          </cell>
          <cell r="F1748" t="str">
            <v>Non-Title I School (NT)</v>
          </cell>
          <cell r="G1748" t="str">
            <v xml:space="preserve"> </v>
          </cell>
          <cell r="H1748" t="str">
            <v xml:space="preserve"> </v>
          </cell>
        </row>
        <row r="1749">
          <cell r="A1749" t="str">
            <v>0767</v>
          </cell>
          <cell r="B1749" t="str">
            <v>07670008</v>
          </cell>
          <cell r="C1749" t="str">
            <v>East Brookfield Elementary</v>
          </cell>
          <cell r="D1749">
            <v>236</v>
          </cell>
          <cell r="E1749" t="str">
            <v>PK - 06</v>
          </cell>
          <cell r="F1749" t="str">
            <v>Non-Title I School (NT)</v>
          </cell>
          <cell r="G1749" t="str">
            <v>Improvement Year 1 - Aggregate</v>
          </cell>
          <cell r="H1749" t="str">
            <v xml:space="preserve"> </v>
          </cell>
        </row>
        <row r="1750">
          <cell r="A1750" t="str">
            <v>0767</v>
          </cell>
          <cell r="B1750" t="str">
            <v>07670415</v>
          </cell>
          <cell r="C1750" t="str">
            <v>Knox Trail Junior High</v>
          </cell>
          <cell r="D1750">
            <v>316</v>
          </cell>
          <cell r="E1750" t="str">
            <v>07 - 08</v>
          </cell>
          <cell r="F1750" t="str">
            <v>Non-Title I School (NT)</v>
          </cell>
          <cell r="G1750" t="str">
            <v>Improvement Year 2 - Subgroups</v>
          </cell>
          <cell r="H1750" t="str">
            <v>Improvement Year 2 - Aggregate</v>
          </cell>
        </row>
        <row r="1751">
          <cell r="A1751" t="str">
            <v>0767</v>
          </cell>
          <cell r="B1751" t="str">
            <v>07670010</v>
          </cell>
          <cell r="C1751" t="str">
            <v>Lake Street</v>
          </cell>
          <cell r="D1751">
            <v>314</v>
          </cell>
          <cell r="E1751" t="str">
            <v>01 - 03</v>
          </cell>
          <cell r="F1751" t="str">
            <v>Title I School (TA)</v>
          </cell>
          <cell r="G1751" t="str">
            <v xml:space="preserve"> </v>
          </cell>
          <cell r="H1751" t="str">
            <v xml:space="preserve"> </v>
          </cell>
        </row>
        <row r="1752">
          <cell r="A1752" t="str">
            <v>0767</v>
          </cell>
          <cell r="B1752" t="str">
            <v>07670005</v>
          </cell>
          <cell r="C1752" t="str">
            <v>Maple Street School</v>
          </cell>
          <cell r="D1752">
            <v>215</v>
          </cell>
          <cell r="E1752" t="str">
            <v>PK - K</v>
          </cell>
          <cell r="F1752" t="str">
            <v>Non-Title I School (NT)</v>
          </cell>
          <cell r="G1752"/>
          <cell r="H1752"/>
        </row>
        <row r="1753">
          <cell r="A1753" t="str">
            <v>0767</v>
          </cell>
          <cell r="B1753" t="str">
            <v>07670040</v>
          </cell>
          <cell r="C1753" t="str">
            <v>Wire Village School</v>
          </cell>
          <cell r="D1753">
            <v>417</v>
          </cell>
          <cell r="E1753" t="str">
            <v>04 - 06</v>
          </cell>
          <cell r="F1753" t="str">
            <v>Title I School (TA)</v>
          </cell>
          <cell r="G1753" t="str">
            <v>Restructuring Year 2+ - Subgroups</v>
          </cell>
          <cell r="H1753" t="str">
            <v>Restructuring Year 2+ - Subgroups</v>
          </cell>
        </row>
        <row r="1754">
          <cell r="A1754" t="str">
            <v>0770</v>
          </cell>
          <cell r="B1754" t="str">
            <v>07700405</v>
          </cell>
          <cell r="C1754" t="str">
            <v>Tantasqua Reg Jr High</v>
          </cell>
          <cell r="D1754">
            <v>557</v>
          </cell>
          <cell r="E1754" t="str">
            <v>07 - 08</v>
          </cell>
          <cell r="F1754" t="str">
            <v>Title I School (TA)</v>
          </cell>
          <cell r="G1754" t="str">
            <v xml:space="preserve"> </v>
          </cell>
          <cell r="H1754" t="str">
            <v>Restructuring Year 1 - Subgroups</v>
          </cell>
        </row>
        <row r="1755">
          <cell r="A1755" t="str">
            <v>0770</v>
          </cell>
          <cell r="B1755" t="str">
            <v>07700505</v>
          </cell>
          <cell r="C1755" t="str">
            <v>Tantasqua Reg Sr High</v>
          </cell>
          <cell r="D1755">
            <v>867</v>
          </cell>
          <cell r="E1755" t="str">
            <v>09 - 12</v>
          </cell>
          <cell r="F1755" t="str">
            <v>Non-Title I School (NT)</v>
          </cell>
          <cell r="G1755" t="str">
            <v xml:space="preserve"> </v>
          </cell>
          <cell r="H1755" t="str">
            <v xml:space="preserve"> </v>
          </cell>
        </row>
        <row r="1756">
          <cell r="A1756" t="str">
            <v>0770</v>
          </cell>
          <cell r="B1756" t="str">
            <v>07700605</v>
          </cell>
          <cell r="C1756" t="str">
            <v>Tantasqua Reg Voc</v>
          </cell>
          <cell r="D1756">
            <v>358</v>
          </cell>
          <cell r="E1756" t="str">
            <v>09 - 12</v>
          </cell>
          <cell r="F1756" t="str">
            <v>Title I School (TA)</v>
          </cell>
          <cell r="G1756" t="str">
            <v xml:space="preserve"> </v>
          </cell>
          <cell r="H1756" t="str">
            <v xml:space="preserve"> </v>
          </cell>
        </row>
        <row r="1757">
          <cell r="A1757" t="str">
            <v>0773</v>
          </cell>
          <cell r="B1757" t="str">
            <v>07730020</v>
          </cell>
          <cell r="C1757" t="str">
            <v>Newbury Elementary</v>
          </cell>
          <cell r="D1757">
            <v>661</v>
          </cell>
          <cell r="E1757" t="str">
            <v>PK - 06</v>
          </cell>
          <cell r="F1757" t="str">
            <v>Non-Title I School (NT)</v>
          </cell>
          <cell r="G1757" t="str">
            <v>Improvement Year 1 - Subgroups</v>
          </cell>
          <cell r="H1757" t="str">
            <v xml:space="preserve"> </v>
          </cell>
        </row>
        <row r="1758">
          <cell r="A1758" t="str">
            <v>0773</v>
          </cell>
          <cell r="B1758" t="str">
            <v>07730025</v>
          </cell>
          <cell r="C1758" t="str">
            <v>Pine Grove</v>
          </cell>
          <cell r="D1758">
            <v>564</v>
          </cell>
          <cell r="E1758" t="str">
            <v>PK - 06</v>
          </cell>
          <cell r="F1758" t="str">
            <v>Non-Title I School (NT)</v>
          </cell>
          <cell r="G1758" t="str">
            <v xml:space="preserve"> </v>
          </cell>
          <cell r="H1758" t="str">
            <v>Improvement Year 1 - Subgroups</v>
          </cell>
        </row>
        <row r="1759">
          <cell r="A1759" t="str">
            <v>0773</v>
          </cell>
          <cell r="B1759" t="str">
            <v>07730015</v>
          </cell>
          <cell r="C1759" t="str">
            <v>Salisbury Elementary</v>
          </cell>
          <cell r="D1759">
            <v>587</v>
          </cell>
          <cell r="E1759" t="str">
            <v>PK - 06</v>
          </cell>
          <cell r="F1759" t="str">
            <v>Title I School (TA)</v>
          </cell>
          <cell r="G1759" t="str">
            <v>Improvement Year 1 - Aggregate</v>
          </cell>
          <cell r="H1759" t="str">
            <v>Improvement Year 1 - Subgroups</v>
          </cell>
        </row>
        <row r="1760">
          <cell r="A1760" t="str">
            <v>0773</v>
          </cell>
          <cell r="B1760" t="str">
            <v>07730505</v>
          </cell>
          <cell r="C1760" t="str">
            <v>Triton Regional High School</v>
          </cell>
          <cell r="D1760">
            <v>788</v>
          </cell>
          <cell r="E1760" t="str">
            <v>09 - 12</v>
          </cell>
          <cell r="F1760" t="str">
            <v>Non-Title I School (NT)</v>
          </cell>
          <cell r="G1760" t="str">
            <v xml:space="preserve"> </v>
          </cell>
          <cell r="H1760" t="str">
            <v xml:space="preserve"> </v>
          </cell>
        </row>
        <row r="1761">
          <cell r="A1761" t="str">
            <v>0773</v>
          </cell>
          <cell r="B1761" t="str">
            <v>07730405</v>
          </cell>
          <cell r="C1761" t="str">
            <v>Triton Regional Middle School</v>
          </cell>
          <cell r="D1761">
            <v>459</v>
          </cell>
          <cell r="E1761" t="str">
            <v>07 - 08</v>
          </cell>
          <cell r="F1761" t="str">
            <v>Non-Title I School (NT)</v>
          </cell>
          <cell r="G1761" t="str">
            <v>Improvement Year 2 - Subgroups</v>
          </cell>
          <cell r="H1761" t="str">
            <v>Improvement Year 2 - Subgroups</v>
          </cell>
        </row>
        <row r="1762">
          <cell r="A1762" t="str">
            <v>0774</v>
          </cell>
          <cell r="B1762" t="str">
            <v>07740010</v>
          </cell>
          <cell r="C1762" t="str">
            <v>Chilmark Elementary</v>
          </cell>
          <cell r="D1762">
            <v>52</v>
          </cell>
          <cell r="E1762" t="str">
            <v>PK - 05</v>
          </cell>
          <cell r="F1762" t="str">
            <v>Non-Title I School (NT)</v>
          </cell>
          <cell r="G1762" t="str">
            <v xml:space="preserve"> </v>
          </cell>
          <cell r="H1762" t="str">
            <v xml:space="preserve"> </v>
          </cell>
        </row>
        <row r="1763">
          <cell r="A1763" t="str">
            <v>0774</v>
          </cell>
          <cell r="B1763" t="str">
            <v>07740020</v>
          </cell>
          <cell r="C1763" t="str">
            <v>West Tisbury Elem</v>
          </cell>
          <cell r="D1763">
            <v>265</v>
          </cell>
          <cell r="E1763" t="str">
            <v>PK - 08</v>
          </cell>
          <cell r="F1763" t="str">
            <v>Non-Title I School (NT)</v>
          </cell>
          <cell r="G1763" t="str">
            <v xml:space="preserve"> </v>
          </cell>
          <cell r="H1763" t="str">
            <v xml:space="preserve"> </v>
          </cell>
        </row>
        <row r="1764">
          <cell r="A1764" t="str">
            <v>0775</v>
          </cell>
          <cell r="B1764" t="str">
            <v>07750310</v>
          </cell>
          <cell r="C1764" t="str">
            <v>Central Tree Middle</v>
          </cell>
          <cell r="D1764">
            <v>401</v>
          </cell>
          <cell r="E1764" t="str">
            <v>06 - 08</v>
          </cell>
          <cell r="F1764" t="str">
            <v>Title I School (TA)</v>
          </cell>
          <cell r="G1764" t="str">
            <v xml:space="preserve"> </v>
          </cell>
          <cell r="H1764" t="str">
            <v>Improvement Year 1 - Subgroups</v>
          </cell>
        </row>
        <row r="1765">
          <cell r="A1765" t="str">
            <v>0775</v>
          </cell>
          <cell r="B1765" t="str">
            <v>07750315</v>
          </cell>
          <cell r="C1765" t="str">
            <v>Chocksett Middle School</v>
          </cell>
          <cell r="D1765">
            <v>414</v>
          </cell>
          <cell r="E1765" t="str">
            <v>05 - 08</v>
          </cell>
          <cell r="F1765" t="str">
            <v>Title I School (TA)</v>
          </cell>
          <cell r="G1765" t="str">
            <v>Improvement Year 2 - Subgroups</v>
          </cell>
          <cell r="H1765" t="str">
            <v>Improvement Year 1 - Subgroups</v>
          </cell>
        </row>
        <row r="1766">
          <cell r="A1766" t="str">
            <v>0775</v>
          </cell>
          <cell r="B1766" t="str">
            <v>07750018</v>
          </cell>
          <cell r="C1766" t="str">
            <v>Davis Hill Elementary</v>
          </cell>
          <cell r="D1766">
            <v>511</v>
          </cell>
          <cell r="E1766" t="str">
            <v>K  - 05</v>
          </cell>
          <cell r="F1766" t="str">
            <v>Title I School (TA)</v>
          </cell>
          <cell r="G1766" t="str">
            <v xml:space="preserve"> </v>
          </cell>
          <cell r="H1766" t="str">
            <v xml:space="preserve"> </v>
          </cell>
        </row>
        <row r="1767">
          <cell r="A1767" t="str">
            <v>0775</v>
          </cell>
          <cell r="B1767" t="str">
            <v>07750020</v>
          </cell>
          <cell r="C1767" t="str">
            <v>Dawson</v>
          </cell>
          <cell r="D1767">
            <v>588</v>
          </cell>
          <cell r="E1767" t="str">
            <v>PK - 05</v>
          </cell>
          <cell r="F1767" t="str">
            <v>Non-Title I School (NT)</v>
          </cell>
          <cell r="G1767" t="str">
            <v xml:space="preserve"> </v>
          </cell>
          <cell r="H1767" t="str">
            <v xml:space="preserve"> </v>
          </cell>
        </row>
        <row r="1768">
          <cell r="A1768" t="str">
            <v>0775</v>
          </cell>
          <cell r="B1768" t="str">
            <v>07750060</v>
          </cell>
          <cell r="C1768" t="str">
            <v>Glenwood Elementary School</v>
          </cell>
          <cell r="D1768">
            <v>430</v>
          </cell>
          <cell r="E1768" t="str">
            <v>03 - 05</v>
          </cell>
          <cell r="F1768" t="str">
            <v>Title I School (TA)</v>
          </cell>
          <cell r="G1768" t="str">
            <v xml:space="preserve"> </v>
          </cell>
          <cell r="H1768" t="str">
            <v xml:space="preserve"> </v>
          </cell>
        </row>
        <row r="1769">
          <cell r="A1769" t="str">
            <v>0775</v>
          </cell>
          <cell r="B1769" t="str">
            <v>07750027</v>
          </cell>
          <cell r="C1769" t="str">
            <v>Houghton Elementary</v>
          </cell>
          <cell r="D1769">
            <v>511</v>
          </cell>
          <cell r="E1769" t="str">
            <v>K  - 04</v>
          </cell>
          <cell r="F1769" t="str">
            <v>Title I School (TA)</v>
          </cell>
          <cell r="G1769" t="str">
            <v xml:space="preserve"> </v>
          </cell>
          <cell r="H1769" t="str">
            <v xml:space="preserve"> </v>
          </cell>
        </row>
        <row r="1770">
          <cell r="A1770" t="str">
            <v>0775</v>
          </cell>
          <cell r="B1770" t="str">
            <v>07750032</v>
          </cell>
          <cell r="C1770" t="str">
            <v>Leroy E.Mayo</v>
          </cell>
          <cell r="D1770">
            <v>475</v>
          </cell>
          <cell r="E1770" t="str">
            <v>K  - 05</v>
          </cell>
          <cell r="F1770" t="str">
            <v>Non-Title I School (NT)</v>
          </cell>
          <cell r="G1770" t="str">
            <v xml:space="preserve"> </v>
          </cell>
          <cell r="H1770" t="str">
            <v xml:space="preserve"> </v>
          </cell>
        </row>
        <row r="1771">
          <cell r="A1771" t="str">
            <v>0775</v>
          </cell>
          <cell r="B1771" t="str">
            <v>07750305</v>
          </cell>
          <cell r="C1771" t="str">
            <v>Mountview Middle</v>
          </cell>
          <cell r="D1771">
            <v>788</v>
          </cell>
          <cell r="E1771" t="str">
            <v>06 - 08</v>
          </cell>
          <cell r="F1771" t="str">
            <v>Non-Title I School (NT)</v>
          </cell>
          <cell r="G1771" t="str">
            <v>Improvement Year 1 - Subgroups</v>
          </cell>
          <cell r="H1771" t="str">
            <v>Improvement Year 1 - Subgroups</v>
          </cell>
        </row>
        <row r="1772">
          <cell r="A1772" t="str">
            <v>0775</v>
          </cell>
          <cell r="B1772" t="str">
            <v>07750005</v>
          </cell>
          <cell r="C1772" t="str">
            <v>Naquag Elementary School</v>
          </cell>
          <cell r="D1772">
            <v>389</v>
          </cell>
          <cell r="E1772" t="str">
            <v>K  - 02</v>
          </cell>
          <cell r="F1772" t="str">
            <v>Title I School (TA)</v>
          </cell>
          <cell r="G1772"/>
          <cell r="H1772"/>
        </row>
        <row r="1773">
          <cell r="A1773" t="str">
            <v>0775</v>
          </cell>
          <cell r="B1773" t="str">
            <v>07750040</v>
          </cell>
          <cell r="C1773" t="str">
            <v>Paxton Center</v>
          </cell>
          <cell r="D1773">
            <v>527</v>
          </cell>
          <cell r="E1773" t="str">
            <v>K  - 08</v>
          </cell>
          <cell r="F1773" t="str">
            <v>Title I School (TA)</v>
          </cell>
          <cell r="G1773" t="str">
            <v xml:space="preserve"> </v>
          </cell>
          <cell r="H1773" t="str">
            <v>Improvement Year 1 - Subgroups</v>
          </cell>
        </row>
        <row r="1774">
          <cell r="A1774" t="str">
            <v>0775</v>
          </cell>
          <cell r="B1774" t="str">
            <v>07750045</v>
          </cell>
          <cell r="C1774" t="str">
            <v>Thomas Prince</v>
          </cell>
          <cell r="D1774">
            <v>425</v>
          </cell>
          <cell r="E1774" t="str">
            <v>K  - 08</v>
          </cell>
          <cell r="F1774" t="str">
            <v>Non-Title I School (NT)</v>
          </cell>
          <cell r="G1774" t="str">
            <v xml:space="preserve"> </v>
          </cell>
          <cell r="H1774" t="str">
            <v xml:space="preserve"> </v>
          </cell>
        </row>
        <row r="1775">
          <cell r="A1775" t="str">
            <v>0775</v>
          </cell>
          <cell r="B1775" t="str">
            <v>07750505</v>
          </cell>
          <cell r="C1775" t="str">
            <v>Wachusett Regional High</v>
          </cell>
          <cell r="D1775">
            <v>2031</v>
          </cell>
          <cell r="E1775" t="str">
            <v>09 - 12</v>
          </cell>
          <cell r="F1775" t="str">
            <v>Non-Title I School (NT)</v>
          </cell>
          <cell r="G1775" t="str">
            <v xml:space="preserve"> </v>
          </cell>
          <cell r="H1775" t="str">
            <v>Improvement Year 1 - Subgroups</v>
          </cell>
        </row>
        <row r="1776">
          <cell r="A1776" t="str">
            <v>0778</v>
          </cell>
          <cell r="B1776" t="str">
            <v>07780505</v>
          </cell>
          <cell r="C1776" t="str">
            <v>Quaboag Regional High</v>
          </cell>
          <cell r="D1776">
            <v>582</v>
          </cell>
          <cell r="E1776" t="str">
            <v>07 - 12</v>
          </cell>
          <cell r="F1776" t="str">
            <v>Non-Title I School (NT)</v>
          </cell>
          <cell r="G1776" t="str">
            <v>Improvement Year 1 - Subgroups</v>
          </cell>
          <cell r="H1776" t="str">
            <v>Restructuring Year 1 - Subgroups</v>
          </cell>
        </row>
        <row r="1777">
          <cell r="A1777" t="str">
            <v>0778</v>
          </cell>
          <cell r="B1777" t="str">
            <v>07780005</v>
          </cell>
          <cell r="C1777" t="str">
            <v>Warren Elementary</v>
          </cell>
          <cell r="D1777">
            <v>500</v>
          </cell>
          <cell r="E1777" t="str">
            <v>PK - 06</v>
          </cell>
          <cell r="F1777" t="str">
            <v>Title I School (SW)</v>
          </cell>
          <cell r="G1777" t="str">
            <v>Restructuring Year 2+ - Subgroups</v>
          </cell>
          <cell r="H1777" t="str">
            <v>Corrective Action - Subgroups</v>
          </cell>
        </row>
        <row r="1778">
          <cell r="A1778" t="str">
            <v>0778</v>
          </cell>
          <cell r="B1778" t="str">
            <v>07780010</v>
          </cell>
          <cell r="C1778" t="str">
            <v>West Brookfield Elem</v>
          </cell>
          <cell r="D1778">
            <v>364</v>
          </cell>
          <cell r="E1778" t="str">
            <v>PK - 06</v>
          </cell>
          <cell r="F1778" t="str">
            <v>Non-Title I School (NT)</v>
          </cell>
          <cell r="G1778" t="str">
            <v xml:space="preserve"> </v>
          </cell>
          <cell r="H1778" t="str">
            <v>Improvement Year 2 - Aggregate</v>
          </cell>
        </row>
        <row r="1779">
          <cell r="A1779" t="str">
            <v>0780</v>
          </cell>
          <cell r="B1779" t="str">
            <v>07800315</v>
          </cell>
          <cell r="C1779" t="str">
            <v>Hanson Middle School</v>
          </cell>
          <cell r="D1779">
            <v>483</v>
          </cell>
          <cell r="E1779" t="str">
            <v>06 - 08</v>
          </cell>
          <cell r="F1779" t="str">
            <v>Non-Title I School (NT)</v>
          </cell>
          <cell r="G1779" t="str">
            <v xml:space="preserve"> </v>
          </cell>
          <cell r="H1779" t="str">
            <v>Restructuring Year 1 - Subgroups</v>
          </cell>
        </row>
        <row r="1780">
          <cell r="A1780" t="str">
            <v>0780</v>
          </cell>
          <cell r="B1780" t="str">
            <v>07800035</v>
          </cell>
          <cell r="C1780" t="str">
            <v>Indian Head</v>
          </cell>
          <cell r="D1780">
            <v>454</v>
          </cell>
          <cell r="E1780" t="str">
            <v>03 - 05</v>
          </cell>
          <cell r="F1780" t="str">
            <v>Non-Title I School (NT)</v>
          </cell>
          <cell r="G1780" t="str">
            <v>Improvement Year 2 - Subgroups</v>
          </cell>
          <cell r="H1780" t="str">
            <v>Restructuring Year 1 - Subgroups</v>
          </cell>
        </row>
        <row r="1781">
          <cell r="A1781" t="str">
            <v>0780</v>
          </cell>
          <cell r="B1781" t="str">
            <v>07800030</v>
          </cell>
          <cell r="C1781" t="str">
            <v>John H Duval</v>
          </cell>
          <cell r="D1781">
            <v>585</v>
          </cell>
          <cell r="E1781" t="str">
            <v>K  - 05</v>
          </cell>
          <cell r="F1781" t="str">
            <v>Title I School (TA)</v>
          </cell>
          <cell r="G1781" t="str">
            <v>Corrective Action - Subgroups</v>
          </cell>
          <cell r="H1781" t="str">
            <v xml:space="preserve"> </v>
          </cell>
        </row>
        <row r="1782">
          <cell r="A1782" t="str">
            <v>0780</v>
          </cell>
          <cell r="B1782" t="str">
            <v>07800010</v>
          </cell>
          <cell r="C1782" t="str">
            <v>Louise A Conley</v>
          </cell>
          <cell r="D1782">
            <v>632</v>
          </cell>
          <cell r="E1782" t="str">
            <v>PK - 05</v>
          </cell>
          <cell r="F1782" t="str">
            <v>Title I School (TA)</v>
          </cell>
          <cell r="G1782" t="str">
            <v>Corrective Action - Subgroups</v>
          </cell>
          <cell r="H1782" t="str">
            <v>Improvement Year 2 - Subgroups</v>
          </cell>
        </row>
        <row r="1783">
          <cell r="A1783" t="str">
            <v>0780</v>
          </cell>
          <cell r="B1783" t="str">
            <v>07800025</v>
          </cell>
          <cell r="C1783" t="str">
            <v>Maquan Elementary</v>
          </cell>
          <cell r="D1783">
            <v>475</v>
          </cell>
          <cell r="E1783" t="str">
            <v>PK - 02</v>
          </cell>
          <cell r="F1783" t="str">
            <v>Non-Title I School (NT)</v>
          </cell>
          <cell r="G1783" t="str">
            <v>Improvement Year 1 - Subgroups</v>
          </cell>
          <cell r="H1783" t="str">
            <v xml:space="preserve"> </v>
          </cell>
        </row>
        <row r="1784">
          <cell r="A1784" t="str">
            <v>0780</v>
          </cell>
          <cell r="B1784" t="str">
            <v>07800505</v>
          </cell>
          <cell r="C1784" t="str">
            <v>Whitman Hanson Regional</v>
          </cell>
          <cell r="D1784">
            <v>1226</v>
          </cell>
          <cell r="E1784" t="str">
            <v>09 - 12</v>
          </cell>
          <cell r="F1784" t="str">
            <v>Non-Title I School (NT)</v>
          </cell>
          <cell r="G1784" t="str">
            <v>Improvement Year 1 - Subgroups</v>
          </cell>
          <cell r="H1784" t="str">
            <v xml:space="preserve"> </v>
          </cell>
        </row>
        <row r="1785">
          <cell r="A1785" t="str">
            <v>0780</v>
          </cell>
          <cell r="B1785" t="str">
            <v>07800310</v>
          </cell>
          <cell r="C1785" t="str">
            <v>Whitman Middle</v>
          </cell>
          <cell r="D1785">
            <v>536</v>
          </cell>
          <cell r="E1785" t="str">
            <v>06 - 08</v>
          </cell>
          <cell r="F1785" t="str">
            <v>Non-Title I School (NT)</v>
          </cell>
          <cell r="G1785" t="str">
            <v>Corrective Action - Subgroups</v>
          </cell>
          <cell r="H1785" t="str">
            <v>Restructuring Year 1 - Subgroups</v>
          </cell>
        </row>
        <row r="1786">
          <cell r="A1786" t="str">
            <v>0801</v>
          </cell>
          <cell r="B1786" t="str">
            <v>08010605</v>
          </cell>
          <cell r="C1786" t="str">
            <v>Assabet Valley Voc HS</v>
          </cell>
          <cell r="D1786">
            <v>997</v>
          </cell>
          <cell r="E1786" t="str">
            <v>09 - 12</v>
          </cell>
          <cell r="F1786" t="str">
            <v>Title I School (TA)</v>
          </cell>
          <cell r="G1786" t="str">
            <v xml:space="preserve"> </v>
          </cell>
          <cell r="H1786" t="str">
            <v>Improvement Year 1 - Subgroups</v>
          </cell>
        </row>
        <row r="1787">
          <cell r="A1787" t="str">
            <v>0805</v>
          </cell>
          <cell r="B1787" t="str">
            <v>08050605</v>
          </cell>
          <cell r="C1787" t="str">
            <v>Blackstone Valley</v>
          </cell>
          <cell r="D1787">
            <v>1146</v>
          </cell>
          <cell r="E1787" t="str">
            <v>09 - 12</v>
          </cell>
          <cell r="F1787" t="str">
            <v>Title I School (TA)</v>
          </cell>
          <cell r="G1787" t="str">
            <v xml:space="preserve"> </v>
          </cell>
          <cell r="H1787" t="str">
            <v xml:space="preserve"> </v>
          </cell>
        </row>
        <row r="1788">
          <cell r="A1788" t="str">
            <v>0806</v>
          </cell>
          <cell r="B1788" t="str">
            <v>08060605</v>
          </cell>
          <cell r="C1788" t="str">
            <v>Blue Hills Reg Voc Tech</v>
          </cell>
          <cell r="D1788">
            <v>849</v>
          </cell>
          <cell r="E1788" t="str">
            <v>09 - 12</v>
          </cell>
          <cell r="F1788" t="str">
            <v>Title I School (TA)</v>
          </cell>
          <cell r="G1788" t="str">
            <v xml:space="preserve"> </v>
          </cell>
          <cell r="H1788" t="str">
            <v xml:space="preserve"> </v>
          </cell>
        </row>
        <row r="1789">
          <cell r="A1789" t="str">
            <v>0810</v>
          </cell>
          <cell r="B1789" t="str">
            <v>08100605</v>
          </cell>
          <cell r="C1789" t="str">
            <v>Bristol-Plymouth Voc Tech</v>
          </cell>
          <cell r="D1789">
            <v>1237</v>
          </cell>
          <cell r="E1789" t="str">
            <v>09 - 12</v>
          </cell>
          <cell r="F1789" t="str">
            <v>Title I School (TA)</v>
          </cell>
          <cell r="G1789" t="str">
            <v xml:space="preserve"> </v>
          </cell>
          <cell r="H1789" t="str">
            <v xml:space="preserve"> </v>
          </cell>
        </row>
        <row r="1790">
          <cell r="A1790" t="str">
            <v>0815</v>
          </cell>
          <cell r="B1790" t="str">
            <v>08150605</v>
          </cell>
          <cell r="C1790" t="str">
            <v>Cape Cod Region Voc Tech</v>
          </cell>
          <cell r="D1790">
            <v>693</v>
          </cell>
          <cell r="E1790" t="str">
            <v>09 - 12</v>
          </cell>
          <cell r="F1790" t="str">
            <v>Title I School (TA)</v>
          </cell>
          <cell r="G1790" t="str">
            <v xml:space="preserve"> </v>
          </cell>
          <cell r="H1790" t="str">
            <v xml:space="preserve"> </v>
          </cell>
        </row>
        <row r="1791">
          <cell r="A1791" t="str">
            <v>0818</v>
          </cell>
          <cell r="B1791" t="str">
            <v>08180605</v>
          </cell>
          <cell r="C1791" t="str">
            <v>Franklin County Tech</v>
          </cell>
          <cell r="D1791">
            <v>502</v>
          </cell>
          <cell r="E1791" t="str">
            <v>09 - 12</v>
          </cell>
          <cell r="F1791" t="str">
            <v>Title I School (TA)</v>
          </cell>
          <cell r="G1791" t="str">
            <v xml:space="preserve"> </v>
          </cell>
          <cell r="H1791" t="str">
            <v xml:space="preserve"> </v>
          </cell>
        </row>
        <row r="1792">
          <cell r="A1792" t="str">
            <v>0821</v>
          </cell>
          <cell r="B1792" t="str">
            <v>08210605</v>
          </cell>
          <cell r="C1792" t="str">
            <v>Diman Reg Voc Tech High</v>
          </cell>
          <cell r="D1792">
            <v>1361</v>
          </cell>
          <cell r="E1792" t="str">
            <v>09 - 12</v>
          </cell>
          <cell r="F1792" t="str">
            <v>Title I School (SW)</v>
          </cell>
          <cell r="G1792" t="str">
            <v xml:space="preserve"> </v>
          </cell>
          <cell r="H1792" t="str">
            <v xml:space="preserve"> </v>
          </cell>
        </row>
        <row r="1793">
          <cell r="A1793" t="str">
            <v>0823</v>
          </cell>
          <cell r="B1793" t="str">
            <v>08230605</v>
          </cell>
          <cell r="C1793" t="str">
            <v>Gr Lawrence Reg Voc Tech</v>
          </cell>
          <cell r="D1793">
            <v>1222</v>
          </cell>
          <cell r="E1793" t="str">
            <v>09 - 12</v>
          </cell>
          <cell r="F1793" t="str">
            <v>Title I School (SW)</v>
          </cell>
          <cell r="G1793" t="str">
            <v>Restructuring Year 2+ - Subgroups</v>
          </cell>
          <cell r="H1793" t="str">
            <v>Restructuring Year 2+ - Subgroups</v>
          </cell>
        </row>
        <row r="1794">
          <cell r="A1794" t="str">
            <v>0825</v>
          </cell>
          <cell r="B1794" t="str">
            <v>08250605</v>
          </cell>
          <cell r="C1794" t="str">
            <v>Gr New Bedford Voc Tech</v>
          </cell>
          <cell r="D1794">
            <v>2132</v>
          </cell>
          <cell r="E1794" t="str">
            <v>09 - 12</v>
          </cell>
          <cell r="F1794" t="str">
            <v>Title I School (SW)</v>
          </cell>
          <cell r="G1794" t="str">
            <v xml:space="preserve"> </v>
          </cell>
          <cell r="H1794" t="str">
            <v>Corrective Action - Subgroups</v>
          </cell>
        </row>
        <row r="1795">
          <cell r="A1795" t="str">
            <v>0828</v>
          </cell>
          <cell r="B1795" t="str">
            <v>08280605</v>
          </cell>
          <cell r="C1795" t="str">
            <v>Gr Lowell Reg Voc Tech</v>
          </cell>
          <cell r="D1795">
            <v>2056</v>
          </cell>
          <cell r="E1795" t="str">
            <v>09 - 12</v>
          </cell>
          <cell r="F1795" t="str">
            <v>Title I School (TA)</v>
          </cell>
          <cell r="G1795" t="str">
            <v xml:space="preserve"> </v>
          </cell>
          <cell r="H1795" t="str">
            <v>Improvement Year 1 - Subgroups</v>
          </cell>
        </row>
        <row r="1796">
          <cell r="A1796" t="str">
            <v>0829</v>
          </cell>
          <cell r="B1796" t="str">
            <v>08290605</v>
          </cell>
          <cell r="C1796" t="str">
            <v>Joseph P Keefe Tech HS</v>
          </cell>
          <cell r="D1796">
            <v>672</v>
          </cell>
          <cell r="E1796" t="str">
            <v>09 - 12</v>
          </cell>
          <cell r="F1796" t="str">
            <v>Title I School (SW)</v>
          </cell>
          <cell r="G1796" t="str">
            <v xml:space="preserve"> </v>
          </cell>
          <cell r="H1796" t="str">
            <v xml:space="preserve"> </v>
          </cell>
        </row>
        <row r="1797">
          <cell r="A1797" t="str">
            <v>0830</v>
          </cell>
          <cell r="B1797" t="str">
            <v>08300605</v>
          </cell>
          <cell r="C1797" t="str">
            <v>Minuteman Regional High</v>
          </cell>
          <cell r="D1797">
            <v>616</v>
          </cell>
          <cell r="E1797" t="str">
            <v>09 - 12</v>
          </cell>
          <cell r="F1797" t="str">
            <v>Title I School (TA)</v>
          </cell>
          <cell r="G1797" t="str">
            <v xml:space="preserve"> </v>
          </cell>
          <cell r="H1797" t="str">
            <v xml:space="preserve"> </v>
          </cell>
        </row>
        <row r="1798">
          <cell r="A1798" t="str">
            <v>0832</v>
          </cell>
          <cell r="B1798" t="str">
            <v>08320605</v>
          </cell>
          <cell r="C1798" t="str">
            <v>Montachusett Reg Voc Tech</v>
          </cell>
          <cell r="D1798">
            <v>1400</v>
          </cell>
          <cell r="E1798" t="str">
            <v>09 - 12</v>
          </cell>
          <cell r="F1798" t="str">
            <v>Title I School (TA)</v>
          </cell>
          <cell r="G1798" t="str">
            <v xml:space="preserve"> </v>
          </cell>
          <cell r="H1798" t="str">
            <v>Improvement Year 1 - Subgroups</v>
          </cell>
        </row>
        <row r="1799">
          <cell r="A1799" t="str">
            <v>0851</v>
          </cell>
          <cell r="B1799" t="str">
            <v>08510605</v>
          </cell>
          <cell r="C1799" t="str">
            <v>Charles McCann Voc Tech</v>
          </cell>
          <cell r="D1799">
            <v>474</v>
          </cell>
          <cell r="E1799" t="str">
            <v>09 - 12</v>
          </cell>
          <cell r="F1799" t="str">
            <v>Title I School (TA)</v>
          </cell>
          <cell r="G1799" t="str">
            <v xml:space="preserve"> </v>
          </cell>
          <cell r="H1799" t="str">
            <v xml:space="preserve"> </v>
          </cell>
        </row>
        <row r="1800">
          <cell r="A1800" t="str">
            <v>0852</v>
          </cell>
          <cell r="B1800" t="str">
            <v>08520605</v>
          </cell>
          <cell r="C1800" t="str">
            <v>Nashoba Valley Tech H S</v>
          </cell>
          <cell r="D1800">
            <v>665</v>
          </cell>
          <cell r="E1800" t="str">
            <v>09 - 12</v>
          </cell>
          <cell r="F1800" t="str">
            <v>Title I School (TA)</v>
          </cell>
          <cell r="G1800" t="str">
            <v xml:space="preserve"> </v>
          </cell>
          <cell r="H1800" t="str">
            <v xml:space="preserve"> </v>
          </cell>
        </row>
        <row r="1801">
          <cell r="A1801" t="str">
            <v>0853</v>
          </cell>
          <cell r="B1801" t="str">
            <v>08530605</v>
          </cell>
          <cell r="C1801" t="str">
            <v>Northeast Metro Reg Voc</v>
          </cell>
          <cell r="D1801">
            <v>1265</v>
          </cell>
          <cell r="E1801" t="str">
            <v>09 - 12</v>
          </cell>
          <cell r="F1801" t="str">
            <v>Title I School (SW)</v>
          </cell>
          <cell r="G1801" t="str">
            <v xml:space="preserve"> </v>
          </cell>
          <cell r="H1801" t="str">
            <v>Improvement Year 2 - Subgroups</v>
          </cell>
        </row>
        <row r="1802">
          <cell r="A1802" t="str">
            <v>0854</v>
          </cell>
          <cell r="B1802" t="str">
            <v>08540605</v>
          </cell>
          <cell r="C1802" t="str">
            <v>North Shore Reg Voc</v>
          </cell>
          <cell r="D1802">
            <v>466</v>
          </cell>
          <cell r="E1802" t="str">
            <v>09 - 12</v>
          </cell>
          <cell r="F1802" t="str">
            <v>Title I School (TA)</v>
          </cell>
          <cell r="G1802" t="str">
            <v xml:space="preserve"> </v>
          </cell>
          <cell r="H1802" t="str">
            <v xml:space="preserve"> </v>
          </cell>
        </row>
        <row r="1803">
          <cell r="A1803" t="str">
            <v>0855</v>
          </cell>
          <cell r="B1803" t="str">
            <v>08550605</v>
          </cell>
          <cell r="C1803" t="str">
            <v>Old Colony Reg Voc Tech</v>
          </cell>
          <cell r="D1803">
            <v>562</v>
          </cell>
          <cell r="E1803" t="str">
            <v>09 - 12</v>
          </cell>
          <cell r="F1803" t="str">
            <v>Title I School (TA)</v>
          </cell>
          <cell r="G1803" t="str">
            <v xml:space="preserve"> </v>
          </cell>
          <cell r="H1803" t="str">
            <v xml:space="preserve"> </v>
          </cell>
        </row>
        <row r="1804">
          <cell r="A1804" t="str">
            <v>0860</v>
          </cell>
          <cell r="B1804" t="str">
            <v>08600605</v>
          </cell>
          <cell r="C1804" t="str">
            <v>Pathfinder Voc Tech</v>
          </cell>
          <cell r="D1804">
            <v>635</v>
          </cell>
          <cell r="E1804" t="str">
            <v>09 - 12</v>
          </cell>
          <cell r="F1804" t="str">
            <v>Title I School (SW)</v>
          </cell>
          <cell r="G1804" t="str">
            <v xml:space="preserve"> </v>
          </cell>
          <cell r="H1804" t="str">
            <v>Improvement Year 2 - Subgroups</v>
          </cell>
        </row>
        <row r="1805">
          <cell r="A1805" t="str">
            <v>0871</v>
          </cell>
          <cell r="B1805" t="str">
            <v>08710605</v>
          </cell>
          <cell r="C1805" t="str">
            <v>Shawsheen Valley Voc Tech High School</v>
          </cell>
          <cell r="D1805">
            <v>1324</v>
          </cell>
          <cell r="E1805" t="str">
            <v>09 - 12</v>
          </cell>
          <cell r="F1805" t="str">
            <v>Title I School (TA)</v>
          </cell>
          <cell r="G1805" t="str">
            <v xml:space="preserve"> </v>
          </cell>
          <cell r="H1805" t="str">
            <v xml:space="preserve"> </v>
          </cell>
        </row>
        <row r="1806">
          <cell r="A1806" t="str">
            <v>0872</v>
          </cell>
          <cell r="B1806" t="str">
            <v>08720605</v>
          </cell>
          <cell r="C1806" t="str">
            <v>Southeastern Reg Voc Tech</v>
          </cell>
          <cell r="D1806">
            <v>1262</v>
          </cell>
          <cell r="E1806" t="str">
            <v>09 - 12</v>
          </cell>
          <cell r="F1806" t="str">
            <v>Title I School (SW)</v>
          </cell>
          <cell r="G1806" t="str">
            <v>Improvement Year 1 - Subgroups</v>
          </cell>
          <cell r="H1806" t="str">
            <v>Improvement Year 1 - Subgroups</v>
          </cell>
        </row>
        <row r="1807">
          <cell r="A1807" t="str">
            <v>0873</v>
          </cell>
          <cell r="B1807" t="str">
            <v>08730605</v>
          </cell>
          <cell r="C1807" t="str">
            <v>So Shore Voc Tech High</v>
          </cell>
          <cell r="D1807">
            <v>599</v>
          </cell>
          <cell r="E1807" t="str">
            <v>09 - 12</v>
          </cell>
          <cell r="F1807" t="str">
            <v>Title I School (TA)</v>
          </cell>
          <cell r="G1807" t="str">
            <v xml:space="preserve"> </v>
          </cell>
          <cell r="H1807" t="str">
            <v xml:space="preserve"> </v>
          </cell>
        </row>
        <row r="1808">
          <cell r="A1808" t="str">
            <v>0876</v>
          </cell>
          <cell r="B1808" t="str">
            <v>08760605</v>
          </cell>
          <cell r="C1808" t="str">
            <v>Bay Path Reg Voc Tech H S</v>
          </cell>
          <cell r="D1808">
            <v>1077</v>
          </cell>
          <cell r="E1808" t="str">
            <v>09 - 12</v>
          </cell>
          <cell r="F1808" t="str">
            <v>Title I School (TA)</v>
          </cell>
          <cell r="G1808" t="str">
            <v>Improvement Year 2 - Subgroups</v>
          </cell>
          <cell r="H1808" t="str">
            <v>Improvement Year 2 - Aggregate</v>
          </cell>
        </row>
        <row r="1809">
          <cell r="A1809" t="str">
            <v>0878</v>
          </cell>
          <cell r="B1809" t="str">
            <v>08780605</v>
          </cell>
          <cell r="C1809" t="str">
            <v>Tri County Reg Voc Tech</v>
          </cell>
          <cell r="D1809">
            <v>963</v>
          </cell>
          <cell r="E1809" t="str">
            <v>09 - 12</v>
          </cell>
          <cell r="F1809" t="str">
            <v>Title I School (TA)</v>
          </cell>
          <cell r="G1809" t="str">
            <v xml:space="preserve"> </v>
          </cell>
          <cell r="H1809" t="str">
            <v>Improvement Year 2 - Subgroups</v>
          </cell>
        </row>
        <row r="1810">
          <cell r="A1810" t="str">
            <v>0879</v>
          </cell>
          <cell r="B1810" t="str">
            <v>08790605</v>
          </cell>
          <cell r="C1810" t="str">
            <v>Upper Cape Cod Voc Tech</v>
          </cell>
          <cell r="D1810">
            <v>666</v>
          </cell>
          <cell r="E1810" t="str">
            <v>09 - 12</v>
          </cell>
          <cell r="F1810" t="str">
            <v>Title I School (TA)</v>
          </cell>
          <cell r="G1810" t="str">
            <v xml:space="preserve"> </v>
          </cell>
          <cell r="H1810" t="str">
            <v xml:space="preserve"> </v>
          </cell>
        </row>
        <row r="1811">
          <cell r="A1811" t="str">
            <v>0885</v>
          </cell>
          <cell r="B1811" t="str">
            <v>08850605</v>
          </cell>
          <cell r="C1811" t="str">
            <v>Whittier Reg Voc</v>
          </cell>
          <cell r="D1811">
            <v>1251</v>
          </cell>
          <cell r="E1811" t="str">
            <v>09 - 12</v>
          </cell>
          <cell r="F1811" t="str">
            <v>Title I School (TA)</v>
          </cell>
          <cell r="G1811" t="str">
            <v xml:space="preserve"> </v>
          </cell>
          <cell r="H1811" t="str">
            <v xml:space="preserve"> </v>
          </cell>
        </row>
        <row r="1812">
          <cell r="A1812" t="str">
            <v>0910</v>
          </cell>
          <cell r="B1812" t="str">
            <v>09100705</v>
          </cell>
          <cell r="C1812" t="str">
            <v>Bristol County Agr High</v>
          </cell>
          <cell r="D1812">
            <v>457</v>
          </cell>
          <cell r="E1812" t="str">
            <v>09 - 12</v>
          </cell>
          <cell r="F1812" t="str">
            <v>Title I School (TA)</v>
          </cell>
          <cell r="G1812" t="str">
            <v xml:space="preserve"> </v>
          </cell>
          <cell r="H1812" t="str">
            <v xml:space="preserve"> </v>
          </cell>
        </row>
        <row r="1813">
          <cell r="A1813" t="str">
            <v>0913</v>
          </cell>
          <cell r="B1813" t="str">
            <v>09130705</v>
          </cell>
          <cell r="C1813" t="str">
            <v>Essex Agr and Tech Inst</v>
          </cell>
          <cell r="D1813">
            <v>482</v>
          </cell>
          <cell r="E1813" t="str">
            <v>09 - 12</v>
          </cell>
          <cell r="F1813" t="str">
            <v>Title I School (TA)</v>
          </cell>
          <cell r="G1813" t="str">
            <v xml:space="preserve"> </v>
          </cell>
          <cell r="H1813" t="str">
            <v xml:space="preserve"> </v>
          </cell>
        </row>
        <row r="1814">
          <cell r="A1814" t="str">
            <v>0915</v>
          </cell>
          <cell r="B1814" t="str">
            <v>09150705</v>
          </cell>
          <cell r="C1814" t="str">
            <v>Norfolk County Agr</v>
          </cell>
          <cell r="D1814">
            <v>484</v>
          </cell>
          <cell r="E1814" t="str">
            <v>09 - 12</v>
          </cell>
          <cell r="F1814" t="str">
            <v>Title I School (TA)</v>
          </cell>
          <cell r="G1814" t="str">
            <v xml:space="preserve"> </v>
          </cell>
          <cell r="H1814" t="str">
            <v xml:space="preserve"> </v>
          </cell>
        </row>
        <row r="1815">
          <cell r="B1815"/>
          <cell r="C1815"/>
          <cell r="D1815"/>
          <cell r="E1815"/>
        </row>
        <row r="1816">
          <cell r="B1816"/>
          <cell r="C1816"/>
          <cell r="D1816"/>
          <cell r="E1816"/>
        </row>
        <row r="1817">
          <cell r="B1817"/>
          <cell r="C1817"/>
          <cell r="D1817"/>
          <cell r="E1817"/>
        </row>
        <row r="1818">
          <cell r="B1818"/>
          <cell r="C1818"/>
          <cell r="D1818"/>
          <cell r="E1818"/>
        </row>
        <row r="1819">
          <cell r="B1819"/>
          <cell r="C1819"/>
          <cell r="D1819"/>
          <cell r="E1819"/>
        </row>
        <row r="1820">
          <cell r="B1820"/>
          <cell r="C1820"/>
          <cell r="D1820"/>
          <cell r="E1820"/>
        </row>
        <row r="1821">
          <cell r="B1821"/>
          <cell r="C1821"/>
          <cell r="D1821"/>
          <cell r="E1821"/>
        </row>
        <row r="1822">
          <cell r="B1822"/>
          <cell r="C1822"/>
          <cell r="D1822"/>
          <cell r="E1822"/>
        </row>
        <row r="1823">
          <cell r="B1823"/>
          <cell r="C1823"/>
          <cell r="D1823"/>
          <cell r="E1823"/>
        </row>
        <row r="1824">
          <cell r="B1824"/>
          <cell r="C1824"/>
          <cell r="D1824"/>
          <cell r="E1824"/>
        </row>
        <row r="1825">
          <cell r="B1825"/>
          <cell r="C1825"/>
          <cell r="D1825"/>
          <cell r="E1825"/>
        </row>
      </sheetData>
      <sheetData sheetId="5"/>
      <sheetData sheetId="6"/>
      <sheetData sheetId="7">
        <row r="1">
          <cell r="A1">
            <v>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5"/>
  <sheetViews>
    <sheetView showGridLines="0" tabSelected="1" zoomScale="110" zoomScaleNormal="110" workbookViewId="0"/>
  </sheetViews>
  <sheetFormatPr defaultRowHeight="12.75" x14ac:dyDescent="0.2"/>
  <cols>
    <col min="1" max="1" width="120.7109375" customWidth="1"/>
  </cols>
  <sheetData>
    <row r="1" spans="1:12" ht="42.75" customHeight="1" thickTop="1" thickBot="1" x14ac:dyDescent="0.25">
      <c r="A1" s="333" t="s">
        <v>322</v>
      </c>
    </row>
    <row r="2" spans="1:12" ht="59.25" customHeight="1" thickTop="1" thickBot="1" x14ac:dyDescent="0.25">
      <c r="A2" s="334" t="s">
        <v>324</v>
      </c>
    </row>
    <row r="3" spans="1:12" ht="22.7" customHeight="1" thickTop="1" thickBot="1" x14ac:dyDescent="0.25">
      <c r="A3" s="335" t="s">
        <v>392</v>
      </c>
    </row>
    <row r="4" spans="1:12" ht="101.25" thickTop="1" thickBot="1" x14ac:dyDescent="0.25">
      <c r="A4" s="455" t="s">
        <v>389</v>
      </c>
    </row>
    <row r="5" spans="1:12" ht="100.5" thickTop="1" x14ac:dyDescent="0.2">
      <c r="A5" s="454" t="s">
        <v>390</v>
      </c>
    </row>
    <row r="6" spans="1:12" ht="128.25" hidden="1" x14ac:dyDescent="0.3">
      <c r="A6" s="453" t="s">
        <v>365</v>
      </c>
      <c r="C6" s="489"/>
    </row>
    <row r="7" spans="1:12" ht="57" x14ac:dyDescent="0.3">
      <c r="A7" s="355" t="s">
        <v>388</v>
      </c>
      <c r="C7" s="489"/>
    </row>
    <row r="8" spans="1:12" s="365" customFormat="1" ht="18" x14ac:dyDescent="0.2">
      <c r="A8" s="498" t="s">
        <v>325</v>
      </c>
      <c r="B8" s="499"/>
      <c r="C8" s="499"/>
      <c r="D8" s="499"/>
      <c r="E8" s="499"/>
      <c r="F8" s="499"/>
      <c r="G8" s="499"/>
      <c r="H8" s="499"/>
      <c r="I8" s="499"/>
      <c r="J8" s="499"/>
      <c r="K8" s="499"/>
      <c r="L8" s="499"/>
    </row>
    <row r="9" spans="1:12" s="365" customFormat="1" ht="74.25" customHeight="1" x14ac:dyDescent="0.2">
      <c r="A9" s="366" t="s">
        <v>391</v>
      </c>
      <c r="B9" s="366"/>
      <c r="C9" s="366"/>
      <c r="D9" s="366"/>
      <c r="E9" s="366"/>
      <c r="F9" s="366"/>
      <c r="G9" s="366"/>
      <c r="H9" s="366"/>
      <c r="I9" s="366"/>
      <c r="J9" s="366"/>
      <c r="K9" s="366"/>
      <c r="L9" s="366"/>
    </row>
    <row r="10" spans="1:12" s="365" customFormat="1" ht="185.25" x14ac:dyDescent="0.2">
      <c r="A10" s="366" t="s">
        <v>368</v>
      </c>
      <c r="B10" s="366"/>
      <c r="C10" s="366"/>
      <c r="D10" s="366"/>
      <c r="E10" s="366"/>
      <c r="F10" s="366"/>
      <c r="G10" s="366"/>
      <c r="H10" s="366"/>
      <c r="I10" s="366"/>
      <c r="J10" s="366"/>
      <c r="K10" s="366"/>
      <c r="L10" s="366"/>
    </row>
    <row r="11" spans="1:12" ht="99.75" x14ac:dyDescent="0.2">
      <c r="A11" s="367" t="s">
        <v>326</v>
      </c>
      <c r="B11" s="368"/>
      <c r="C11" s="368"/>
      <c r="D11" s="368"/>
      <c r="E11" s="368"/>
      <c r="F11" s="368"/>
      <c r="G11" s="368"/>
      <c r="H11" s="368"/>
      <c r="I11" s="368"/>
      <c r="J11" s="368"/>
      <c r="K11" s="368"/>
      <c r="L11" s="368"/>
    </row>
    <row r="12" spans="1:12" s="364" customFormat="1" ht="57" x14ac:dyDescent="0.2">
      <c r="A12" s="369" t="s">
        <v>367</v>
      </c>
      <c r="B12" s="370"/>
      <c r="C12" s="370"/>
      <c r="D12" s="370"/>
      <c r="E12" s="370"/>
      <c r="F12" s="370"/>
      <c r="G12" s="370"/>
      <c r="H12" s="370"/>
      <c r="I12" s="370"/>
      <c r="J12" s="370"/>
      <c r="K12" s="370"/>
      <c r="L12" s="370"/>
    </row>
    <row r="13" spans="1:12" s="4" customFormat="1" ht="299.25" x14ac:dyDescent="0.2">
      <c r="A13" s="369" t="s">
        <v>366</v>
      </c>
      <c r="B13" s="370"/>
      <c r="C13" s="370"/>
      <c r="D13" s="370"/>
      <c r="E13" s="370"/>
      <c r="F13" s="370"/>
      <c r="G13" s="370"/>
      <c r="H13" s="370"/>
      <c r="I13" s="370"/>
      <c r="J13" s="370"/>
      <c r="K13" s="370"/>
      <c r="L13" s="370"/>
    </row>
    <row r="14" spans="1:12" x14ac:dyDescent="0.2">
      <c r="A14" s="496"/>
      <c r="B14" s="496"/>
      <c r="C14" s="496"/>
      <c r="D14" s="496"/>
      <c r="E14" s="496"/>
      <c r="F14" s="496"/>
      <c r="G14" s="496"/>
      <c r="H14" s="496"/>
      <c r="I14" s="496"/>
      <c r="J14" s="496"/>
      <c r="K14" s="496"/>
      <c r="L14" s="362"/>
    </row>
    <row r="15" spans="1:12" x14ac:dyDescent="0.2">
      <c r="A15" s="497"/>
      <c r="B15" s="497"/>
      <c r="C15" s="497"/>
      <c r="D15" s="497"/>
      <c r="E15" s="497"/>
      <c r="F15" s="497"/>
      <c r="G15" s="497"/>
      <c r="H15" s="497"/>
      <c r="I15" s="497"/>
      <c r="J15" s="497"/>
      <c r="K15" s="497"/>
      <c r="L15" s="363"/>
    </row>
  </sheetData>
  <sheetProtection sheet="1" objects="1" scenarios="1"/>
  <mergeCells count="3">
    <mergeCell ref="A14:K14"/>
    <mergeCell ref="A15:K15"/>
    <mergeCell ref="A8:L8"/>
  </mergeCells>
  <phoneticPr fontId="19" type="noConversion"/>
  <hyperlinks>
    <hyperlink ref="A11:L11" r:id="rId1" display="http://www.doe.mass.edu/grants/edgrants.html" xr:uid="{00000000-0004-0000-0000-000000000000}"/>
  </hyperlinks>
  <printOptions horizontalCentered="1"/>
  <pageMargins left="0.25" right="0.25" top="0.75" bottom="1" header="0.3" footer="0.3"/>
  <pageSetup scale="95" orientation="portrait" r:id="rId2"/>
  <headerFooter alignWithMargins="0">
    <oddFooter>&amp;CSchool Improvement Grant Programs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K7"/>
  <sheetViews>
    <sheetView workbookViewId="0">
      <selection activeCell="A9" sqref="A9"/>
    </sheetView>
  </sheetViews>
  <sheetFormatPr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42578125" bestFit="1" customWidth="1"/>
  </cols>
  <sheetData>
    <row r="1" spans="1:11" x14ac:dyDescent="0.2">
      <c r="A1">
        <v>1</v>
      </c>
      <c r="B1" t="s">
        <v>28</v>
      </c>
      <c r="C1" t="s">
        <v>29</v>
      </c>
      <c r="D1" t="s">
        <v>30</v>
      </c>
      <c r="E1" t="s">
        <v>31</v>
      </c>
      <c r="F1" s="2" t="s">
        <v>32</v>
      </c>
      <c r="G1" t="s">
        <v>33</v>
      </c>
      <c r="H1" t="s">
        <v>34</v>
      </c>
      <c r="I1" t="s">
        <v>35</v>
      </c>
      <c r="J1" t="s">
        <v>36</v>
      </c>
      <c r="K1" s="2" t="s">
        <v>37</v>
      </c>
    </row>
    <row r="2" spans="1:11" ht="25.5" x14ac:dyDescent="0.2">
      <c r="A2">
        <v>2</v>
      </c>
      <c r="B2" s="326" t="s">
        <v>38</v>
      </c>
      <c r="C2" s="359" t="s">
        <v>350</v>
      </c>
      <c r="D2" s="326"/>
      <c r="E2" s="326" t="s">
        <v>26</v>
      </c>
      <c r="F2" s="327" t="s">
        <v>27</v>
      </c>
      <c r="G2" s="326" t="s">
        <v>273</v>
      </c>
      <c r="H2" s="326"/>
      <c r="I2" s="326" t="s">
        <v>154</v>
      </c>
      <c r="J2" s="326" t="s">
        <v>39</v>
      </c>
      <c r="K2" s="327" t="s">
        <v>155</v>
      </c>
    </row>
    <row r="3" spans="1:11" ht="25.5" x14ac:dyDescent="0.2">
      <c r="A3">
        <v>3</v>
      </c>
      <c r="B3" s="326" t="s">
        <v>38</v>
      </c>
      <c r="C3" s="326" t="s">
        <v>194</v>
      </c>
      <c r="D3" s="326"/>
      <c r="E3" s="326" t="s">
        <v>215</v>
      </c>
      <c r="F3" s="327" t="s">
        <v>216</v>
      </c>
      <c r="G3" s="326" t="s">
        <v>217</v>
      </c>
      <c r="H3" s="326" t="s">
        <v>156</v>
      </c>
      <c r="I3" s="326" t="s">
        <v>215</v>
      </c>
      <c r="J3" s="326" t="s">
        <v>39</v>
      </c>
      <c r="K3" s="327" t="s">
        <v>202</v>
      </c>
    </row>
    <row r="4" spans="1:11" ht="25.5" x14ac:dyDescent="0.2">
      <c r="A4">
        <v>4</v>
      </c>
      <c r="B4" s="326" t="s">
        <v>38</v>
      </c>
      <c r="C4" s="326" t="s">
        <v>274</v>
      </c>
      <c r="D4" s="326"/>
      <c r="E4" s="326" t="s">
        <v>184</v>
      </c>
      <c r="F4" s="327" t="s">
        <v>185</v>
      </c>
      <c r="G4" s="326" t="s">
        <v>186</v>
      </c>
      <c r="H4" s="326"/>
      <c r="I4" s="326" t="s">
        <v>184</v>
      </c>
      <c r="J4" s="326" t="s">
        <v>39</v>
      </c>
      <c r="K4" s="327" t="s">
        <v>187</v>
      </c>
    </row>
    <row r="5" spans="1:11" ht="25.5" x14ac:dyDescent="0.2">
      <c r="A5">
        <v>5</v>
      </c>
      <c r="B5" s="326" t="s">
        <v>38</v>
      </c>
      <c r="C5" s="326"/>
      <c r="D5" s="326"/>
      <c r="E5" s="326" t="s">
        <v>188</v>
      </c>
      <c r="F5" s="327" t="s">
        <v>189</v>
      </c>
      <c r="G5" s="326" t="s">
        <v>275</v>
      </c>
      <c r="H5" s="326"/>
      <c r="I5" s="326" t="s">
        <v>188</v>
      </c>
      <c r="J5" s="326" t="s">
        <v>39</v>
      </c>
      <c r="K5" s="327" t="s">
        <v>231</v>
      </c>
    </row>
    <row r="6" spans="1:11" ht="25.5" x14ac:dyDescent="0.2">
      <c r="A6">
        <v>6</v>
      </c>
      <c r="B6" s="326" t="s">
        <v>38</v>
      </c>
      <c r="C6" s="359" t="s">
        <v>351</v>
      </c>
      <c r="D6" s="326"/>
      <c r="E6" s="326" t="s">
        <v>224</v>
      </c>
      <c r="F6" s="327" t="s">
        <v>225</v>
      </c>
      <c r="G6" s="326" t="s">
        <v>276</v>
      </c>
      <c r="H6" s="326"/>
      <c r="I6" s="326" t="s">
        <v>224</v>
      </c>
      <c r="J6" s="326" t="s">
        <v>39</v>
      </c>
      <c r="K6" s="327" t="s">
        <v>226</v>
      </c>
    </row>
    <row r="7" spans="1:11" ht="25.5" x14ac:dyDescent="0.2">
      <c r="A7">
        <v>7</v>
      </c>
      <c r="B7" s="326" t="s">
        <v>38</v>
      </c>
      <c r="C7" s="326" t="s">
        <v>277</v>
      </c>
      <c r="D7" s="326"/>
      <c r="E7" s="326" t="s">
        <v>227</v>
      </c>
      <c r="F7" s="327" t="s">
        <v>228</v>
      </c>
      <c r="G7" s="326" t="s">
        <v>18</v>
      </c>
      <c r="H7" s="326"/>
      <c r="I7" s="326" t="s">
        <v>227</v>
      </c>
      <c r="J7" s="326" t="s">
        <v>39</v>
      </c>
      <c r="K7" s="327" t="s">
        <v>19</v>
      </c>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2"/>
  <sheetViews>
    <sheetView showGridLines="0" zoomScale="90" zoomScaleNormal="75" workbookViewId="0"/>
  </sheetViews>
  <sheetFormatPr defaultColWidth="9.140625" defaultRowHeight="12.75" x14ac:dyDescent="0.2"/>
  <cols>
    <col min="1" max="1" width="5.85546875" style="404" customWidth="1"/>
    <col min="2" max="2" width="13.85546875" style="404" customWidth="1"/>
    <col min="3" max="3" width="2.140625" style="404" customWidth="1"/>
    <col min="4" max="4" width="14.7109375" style="404" customWidth="1"/>
    <col min="5" max="5" width="2.42578125" style="404" customWidth="1"/>
    <col min="6" max="6" width="15.42578125" style="404" customWidth="1"/>
    <col min="7" max="7" width="1.42578125" style="404" customWidth="1"/>
    <col min="8" max="8" width="12.7109375" style="404" customWidth="1"/>
    <col min="9" max="9" width="1.42578125" style="404" customWidth="1"/>
    <col min="10" max="10" width="0.7109375" style="404" customWidth="1"/>
    <col min="11" max="11" width="1.7109375" style="404" customWidth="1"/>
    <col min="12" max="12" width="9.85546875" style="404" customWidth="1"/>
    <col min="13" max="13" width="1.42578125" style="404" customWidth="1"/>
    <col min="14" max="14" width="17" style="404" customWidth="1"/>
    <col min="15" max="15" width="10" style="404" customWidth="1"/>
    <col min="16" max="16" width="7.85546875" style="404" customWidth="1"/>
    <col min="17" max="16384" width="9.140625" style="404"/>
  </cols>
  <sheetData>
    <row r="1" spans="2:18" s="402" customFormat="1" ht="15.75" x14ac:dyDescent="0.25">
      <c r="B1" s="519" t="s">
        <v>163</v>
      </c>
      <c r="C1" s="519"/>
      <c r="D1" s="519"/>
      <c r="E1" s="519"/>
      <c r="F1" s="519"/>
      <c r="G1" s="519"/>
      <c r="H1" s="519"/>
      <c r="I1" s="519"/>
      <c r="J1" s="519"/>
      <c r="K1" s="519"/>
      <c r="L1" s="519"/>
      <c r="M1" s="519"/>
      <c r="N1" s="519"/>
      <c r="O1" s="519"/>
      <c r="P1" s="519"/>
    </row>
    <row r="2" spans="2:18" s="402" customFormat="1" ht="15.75" x14ac:dyDescent="0.25">
      <c r="B2" s="520" t="s">
        <v>59</v>
      </c>
      <c r="C2" s="520"/>
      <c r="D2" s="520"/>
      <c r="E2" s="520"/>
      <c r="F2" s="520"/>
      <c r="G2" s="520"/>
      <c r="H2" s="520"/>
      <c r="I2" s="520"/>
      <c r="J2" s="520"/>
      <c r="K2" s="520"/>
      <c r="L2" s="520"/>
      <c r="M2" s="520"/>
      <c r="N2" s="520"/>
      <c r="O2" s="520"/>
      <c r="P2" s="520"/>
    </row>
    <row r="3" spans="2:18" ht="22.7" customHeight="1" thickBot="1" x14ac:dyDescent="0.3">
      <c r="B3" s="403" t="s">
        <v>60</v>
      </c>
    </row>
    <row r="4" spans="2:18" s="402" customFormat="1" ht="21.75" customHeight="1" thickTop="1" x14ac:dyDescent="0.25">
      <c r="B4" s="405" t="s">
        <v>206</v>
      </c>
      <c r="C4" s="1"/>
      <c r="D4" s="406" t="s">
        <v>207</v>
      </c>
      <c r="E4" s="1"/>
      <c r="F4" s="1"/>
      <c r="G4" s="1"/>
      <c r="H4" s="1">
        <v>1</v>
      </c>
      <c r="I4" s="1"/>
      <c r="J4" s="407"/>
      <c r="K4" s="1"/>
      <c r="L4" s="1"/>
      <c r="M4" s="523" t="s">
        <v>208</v>
      </c>
      <c r="N4" s="523"/>
      <c r="O4" s="408" t="str">
        <f>LEFT(VLOOKUP('Part I - Signature Page'!$H$4,suptlist,6,FALSE),4)</f>
        <v>ORGA</v>
      </c>
      <c r="P4" s="409"/>
    </row>
    <row r="5" spans="2:18" s="402" customFormat="1" ht="21" customHeight="1" x14ac:dyDescent="0.2">
      <c r="B5" s="410" t="s">
        <v>190</v>
      </c>
      <c r="C5" s="411"/>
      <c r="D5" s="411"/>
      <c r="E5" s="411"/>
      <c r="F5" s="521"/>
      <c r="G5" s="522"/>
      <c r="H5" s="522"/>
      <c r="I5" s="524" t="s">
        <v>232</v>
      </c>
      <c r="J5" s="525"/>
      <c r="K5" s="525"/>
      <c r="L5" s="525"/>
      <c r="M5" s="525"/>
      <c r="N5" s="526"/>
      <c r="O5" s="527"/>
      <c r="P5" s="528"/>
    </row>
    <row r="6" spans="2:18" s="402" customFormat="1" ht="10.5" customHeight="1" x14ac:dyDescent="0.2">
      <c r="B6" s="410"/>
      <c r="C6" s="411"/>
      <c r="D6" s="411"/>
      <c r="E6" s="412"/>
      <c r="F6" s="413"/>
      <c r="G6" s="411"/>
      <c r="H6" s="411"/>
      <c r="I6" s="411"/>
      <c r="J6" s="411"/>
      <c r="K6" s="411"/>
      <c r="L6" s="414"/>
      <c r="M6" s="411"/>
      <c r="N6" s="411"/>
      <c r="O6" s="411"/>
      <c r="P6" s="415"/>
    </row>
    <row r="7" spans="2:18" s="402" customFormat="1" ht="15.75" x14ac:dyDescent="0.25">
      <c r="B7" s="410" t="s">
        <v>209</v>
      </c>
      <c r="C7" s="411"/>
      <c r="D7" s="411"/>
      <c r="E7" s="411"/>
      <c r="F7" s="529" t="str">
        <f>VLOOKUP('Part I - Signature Page'!$H$4,suptlist,7,FALSE)</f>
        <v>ADDRESS LINE 1</v>
      </c>
      <c r="G7" s="529" t="e">
        <f>VLOOKUP('Part I - Signature Page'!$H$4,'supt list 040604'!C2:M7,5,FALSE)</f>
        <v>#N/A</v>
      </c>
      <c r="H7" s="529"/>
      <c r="I7" s="529"/>
      <c r="J7" s="529"/>
      <c r="K7" s="529"/>
      <c r="L7" s="529"/>
      <c r="M7" s="411"/>
      <c r="N7" s="411"/>
      <c r="O7" s="411"/>
      <c r="P7" s="415"/>
    </row>
    <row r="8" spans="2:18" s="402" customFormat="1" ht="15.75" x14ac:dyDescent="0.25">
      <c r="B8" s="410"/>
      <c r="C8" s="411"/>
      <c r="D8" s="411"/>
      <c r="E8" s="411"/>
      <c r="F8" s="529" t="str">
        <f>VLOOKUP('Part I - Signature Page'!$H$4,suptlist,9,FALSE)</f>
        <v>CITY/TOWN</v>
      </c>
      <c r="G8" s="529"/>
      <c r="H8" s="529"/>
      <c r="I8" s="411"/>
      <c r="J8" s="411"/>
      <c r="K8" s="411"/>
      <c r="L8" s="538" t="str">
        <f>VLOOKUP('Part I - Signature Page'!$H$4,suptlist,11,FALSE)</f>
        <v>ZIP CODE</v>
      </c>
      <c r="M8" s="538"/>
      <c r="N8" s="538"/>
      <c r="O8" s="416"/>
      <c r="P8" s="417"/>
    </row>
    <row r="9" spans="2:18" s="402" customFormat="1" ht="16.5" customHeight="1" x14ac:dyDescent="0.2">
      <c r="B9" s="410" t="s">
        <v>210</v>
      </c>
      <c r="C9" s="411"/>
      <c r="D9" s="411"/>
      <c r="E9" s="411"/>
      <c r="F9" s="536"/>
      <c r="G9" s="537"/>
      <c r="H9" s="537"/>
      <c r="I9" s="411"/>
      <c r="J9" s="411"/>
      <c r="K9" s="411"/>
      <c r="L9" s="414"/>
      <c r="M9" s="411"/>
      <c r="N9" s="411"/>
      <c r="O9" s="411"/>
      <c r="P9" s="415"/>
    </row>
    <row r="10" spans="2:18" s="402" customFormat="1" ht="4.7" customHeight="1" thickBot="1" x14ac:dyDescent="0.25">
      <c r="B10" s="418"/>
      <c r="C10" s="419"/>
      <c r="D10" s="419"/>
      <c r="E10" s="419"/>
      <c r="F10" s="420"/>
      <c r="G10" s="421"/>
      <c r="H10" s="419"/>
      <c r="I10" s="419"/>
      <c r="J10" s="419"/>
      <c r="K10" s="419"/>
      <c r="L10" s="422"/>
      <c r="M10" s="419"/>
      <c r="N10" s="419"/>
      <c r="O10" s="419"/>
      <c r="P10" s="423"/>
    </row>
    <row r="11" spans="2:18" ht="13.7" customHeight="1" thickTop="1" thickBot="1" x14ac:dyDescent="0.3">
      <c r="B11" s="424"/>
      <c r="G11" s="425"/>
      <c r="L11" s="424"/>
    </row>
    <row r="12" spans="2:18" s="426" customFormat="1" ht="17.25" customHeight="1" thickTop="1" thickBot="1" x14ac:dyDescent="0.3">
      <c r="B12" s="532" t="s">
        <v>211</v>
      </c>
      <c r="C12" s="533"/>
      <c r="D12" s="533"/>
      <c r="E12" s="533"/>
      <c r="F12" s="533"/>
      <c r="G12" s="533"/>
      <c r="H12" s="533"/>
      <c r="I12" s="533"/>
      <c r="J12" s="533"/>
      <c r="K12" s="533"/>
      <c r="L12" s="533"/>
      <c r="M12" s="533"/>
      <c r="N12" s="533"/>
      <c r="O12" s="534"/>
      <c r="P12" s="535"/>
    </row>
    <row r="13" spans="2:18" s="426" customFormat="1" ht="13.5" thickTop="1" x14ac:dyDescent="0.2">
      <c r="B13" s="541" t="s">
        <v>69</v>
      </c>
      <c r="C13" s="542"/>
      <c r="D13" s="543"/>
      <c r="E13" s="539" t="s">
        <v>70</v>
      </c>
      <c r="F13" s="540"/>
      <c r="G13" s="540"/>
      <c r="H13" s="540"/>
      <c r="I13" s="545"/>
      <c r="J13" s="539" t="s">
        <v>61</v>
      </c>
      <c r="K13" s="540"/>
      <c r="L13" s="540"/>
      <c r="M13" s="540"/>
      <c r="N13" s="540"/>
      <c r="O13" s="546" t="s">
        <v>204</v>
      </c>
      <c r="P13" s="547"/>
    </row>
    <row r="14" spans="2:18" s="426" customFormat="1" ht="22.7" customHeight="1" x14ac:dyDescent="0.2">
      <c r="B14" s="553"/>
      <c r="C14" s="554"/>
      <c r="D14" s="555"/>
      <c r="E14" s="550"/>
      <c r="F14" s="551"/>
      <c r="G14" s="551"/>
      <c r="H14" s="551"/>
      <c r="I14" s="552"/>
      <c r="J14" s="530" t="s">
        <v>62</v>
      </c>
      <c r="K14" s="531"/>
      <c r="L14" s="544"/>
      <c r="M14" s="530" t="s">
        <v>63</v>
      </c>
      <c r="N14" s="531"/>
      <c r="O14" s="548"/>
      <c r="P14" s="549"/>
    </row>
    <row r="15" spans="2:18" s="426" customFormat="1" ht="36" customHeight="1" x14ac:dyDescent="0.2">
      <c r="B15" s="560" t="s">
        <v>381</v>
      </c>
      <c r="C15" s="561"/>
      <c r="D15" s="562"/>
      <c r="E15" s="575" t="s">
        <v>364</v>
      </c>
      <c r="F15" s="576"/>
      <c r="G15" s="576"/>
      <c r="H15" s="576"/>
      <c r="I15" s="577"/>
      <c r="J15" s="566" t="s">
        <v>320</v>
      </c>
      <c r="K15" s="567"/>
      <c r="L15" s="568"/>
      <c r="M15" s="581">
        <v>44074</v>
      </c>
      <c r="N15" s="582"/>
      <c r="O15" s="585" t="str">
        <f>IFERROR(VLOOKUP(valorg4code,Sheet1!1:1048576,3,FALSE),"")</f>
        <v/>
      </c>
      <c r="P15" s="586"/>
    </row>
    <row r="16" spans="2:18" s="426" customFormat="1" ht="36" customHeight="1" x14ac:dyDescent="0.2">
      <c r="B16" s="560" t="s">
        <v>380</v>
      </c>
      <c r="C16" s="561"/>
      <c r="D16" s="562"/>
      <c r="E16" s="575" t="s">
        <v>364</v>
      </c>
      <c r="F16" s="576"/>
      <c r="G16" s="576"/>
      <c r="H16" s="576"/>
      <c r="I16" s="577"/>
      <c r="J16" s="569"/>
      <c r="K16" s="570"/>
      <c r="L16" s="571"/>
      <c r="M16" s="581">
        <v>44074</v>
      </c>
      <c r="N16" s="582"/>
      <c r="O16" s="585" t="str">
        <f>IFERROR(VLOOKUP(valorg4code,Sheet1!1:1048576,7,FALSE),"")</f>
        <v/>
      </c>
      <c r="P16" s="588"/>
    </row>
    <row r="17" spans="1:39" s="426" customFormat="1" ht="36" customHeight="1" thickBot="1" x14ac:dyDescent="0.25">
      <c r="B17" s="563" t="s">
        <v>358</v>
      </c>
      <c r="C17" s="564"/>
      <c r="D17" s="565"/>
      <c r="E17" s="578" t="s">
        <v>364</v>
      </c>
      <c r="F17" s="579"/>
      <c r="G17" s="579"/>
      <c r="H17" s="579"/>
      <c r="I17" s="580"/>
      <c r="J17" s="572"/>
      <c r="K17" s="573"/>
      <c r="L17" s="574"/>
      <c r="M17" s="583">
        <v>44012</v>
      </c>
      <c r="N17" s="584"/>
      <c r="O17" s="587" t="str">
        <f>IFERROR(VLOOKUP(valorg4code,Sheet1!1:1048576,5,FALSE),"")</f>
        <v/>
      </c>
      <c r="P17" s="586"/>
    </row>
    <row r="18" spans="1:39" s="426" customFormat="1" ht="40.700000000000003" customHeight="1" thickTop="1" thickBot="1" x14ac:dyDescent="0.25">
      <c r="B18" s="427"/>
      <c r="C18" s="428"/>
      <c r="D18" s="556" t="s">
        <v>363</v>
      </c>
      <c r="E18" s="557"/>
      <c r="F18" s="557"/>
      <c r="G18" s="557"/>
      <c r="H18" s="557"/>
      <c r="I18" s="557"/>
      <c r="J18" s="557"/>
      <c r="K18" s="557"/>
      <c r="L18" s="557"/>
      <c r="M18" s="557"/>
      <c r="N18" s="557"/>
      <c r="O18" s="558" t="e">
        <f>+O15+O16+O17</f>
        <v>#VALUE!</v>
      </c>
      <c r="P18" s="559"/>
    </row>
    <row r="19" spans="1:39" ht="52.5" customHeight="1" thickTop="1" thickBot="1" x14ac:dyDescent="0.25">
      <c r="A19" s="429"/>
      <c r="B19" s="501" t="s">
        <v>319</v>
      </c>
      <c r="C19" s="502"/>
      <c r="D19" s="502"/>
      <c r="E19" s="502"/>
      <c r="F19" s="502"/>
      <c r="G19" s="502"/>
      <c r="H19" s="502"/>
      <c r="I19" s="502"/>
      <c r="J19" s="502"/>
      <c r="K19" s="502"/>
      <c r="L19" s="502"/>
      <c r="M19" s="502"/>
      <c r="N19" s="502"/>
      <c r="O19" s="503"/>
      <c r="P19" s="504"/>
      <c r="Q19" s="430"/>
      <c r="R19" s="430"/>
      <c r="S19" s="430"/>
      <c r="T19" s="430"/>
      <c r="U19" s="430"/>
      <c r="V19" s="430"/>
      <c r="W19" s="430"/>
      <c r="X19" s="430"/>
      <c r="Y19" s="430"/>
      <c r="Z19" s="429"/>
      <c r="AA19" s="429"/>
      <c r="AB19" s="429"/>
      <c r="AC19" s="429"/>
      <c r="AD19" s="429"/>
      <c r="AE19" s="429"/>
      <c r="AF19" s="429"/>
      <c r="AG19" s="429"/>
      <c r="AH19" s="429"/>
      <c r="AI19" s="429"/>
      <c r="AJ19" s="429"/>
      <c r="AK19" s="429"/>
      <c r="AL19" s="429"/>
      <c r="AM19" s="429"/>
    </row>
    <row r="20" spans="1:39" ht="22.7" customHeight="1" thickTop="1" thickBot="1" x14ac:dyDescent="0.25">
      <c r="A20" s="429"/>
      <c r="B20" s="431"/>
      <c r="C20" s="431"/>
      <c r="D20" s="431"/>
      <c r="E20" s="431"/>
      <c r="F20" s="431"/>
      <c r="G20" s="431"/>
      <c r="H20" s="431"/>
      <c r="I20" s="431"/>
      <c r="J20" s="431"/>
      <c r="K20" s="431"/>
      <c r="L20" s="431"/>
      <c r="M20" s="431"/>
      <c r="N20" s="431"/>
      <c r="O20" s="431"/>
      <c r="P20" s="431"/>
      <c r="Q20" s="430"/>
      <c r="R20" s="430"/>
      <c r="S20" s="430"/>
      <c r="T20" s="430"/>
      <c r="U20" s="430"/>
      <c r="V20" s="430"/>
      <c r="W20" s="430"/>
      <c r="X20" s="430"/>
      <c r="Y20" s="430"/>
      <c r="Z20" s="429"/>
      <c r="AA20" s="429"/>
      <c r="AB20" s="429"/>
      <c r="AC20" s="429"/>
      <c r="AD20" s="429"/>
      <c r="AE20" s="429"/>
      <c r="AF20" s="429"/>
      <c r="AG20" s="429"/>
      <c r="AH20" s="429"/>
      <c r="AI20" s="429"/>
      <c r="AJ20" s="429"/>
      <c r="AK20" s="429"/>
      <c r="AL20" s="429"/>
      <c r="AM20" s="429"/>
    </row>
    <row r="21" spans="1:39" ht="29.25" customHeight="1" thickTop="1" x14ac:dyDescent="0.2">
      <c r="A21" s="429"/>
      <c r="B21" s="432" t="s">
        <v>314</v>
      </c>
      <c r="C21" s="433"/>
      <c r="D21" s="433"/>
      <c r="E21" s="433"/>
      <c r="F21" s="509" t="s">
        <v>315</v>
      </c>
      <c r="G21" s="509"/>
      <c r="H21" s="509"/>
      <c r="I21" s="509"/>
      <c r="J21" s="509"/>
      <c r="K21" s="509"/>
      <c r="L21" s="510"/>
      <c r="M21" s="434" t="s">
        <v>316</v>
      </c>
      <c r="N21" s="433"/>
      <c r="O21" s="511"/>
      <c r="P21" s="512"/>
      <c r="Q21" s="430"/>
      <c r="R21" s="430"/>
      <c r="S21" s="430"/>
      <c r="T21" s="430"/>
      <c r="U21" s="430"/>
      <c r="V21" s="430"/>
      <c r="W21" s="430"/>
      <c r="X21" s="430"/>
      <c r="Y21" s="430"/>
      <c r="Z21" s="429"/>
      <c r="AA21" s="429"/>
      <c r="AB21" s="429"/>
      <c r="AC21" s="429"/>
      <c r="AD21" s="429"/>
      <c r="AE21" s="429"/>
      <c r="AF21" s="429"/>
      <c r="AG21" s="429"/>
      <c r="AH21" s="429"/>
      <c r="AI21" s="429"/>
      <c r="AJ21" s="429"/>
      <c r="AK21" s="429"/>
      <c r="AL21" s="429"/>
      <c r="AM21" s="429"/>
    </row>
    <row r="22" spans="1:39" ht="13.5" thickBot="1" x14ac:dyDescent="0.25">
      <c r="A22" s="429"/>
      <c r="B22" s="435"/>
      <c r="C22" s="436"/>
      <c r="D22" s="436"/>
      <c r="E22" s="436"/>
      <c r="F22" s="437"/>
      <c r="G22" s="437"/>
      <c r="H22" s="437"/>
      <c r="I22" s="437"/>
      <c r="J22" s="436"/>
      <c r="K22" s="436"/>
      <c r="L22" s="436"/>
      <c r="M22" s="438"/>
      <c r="N22" s="436"/>
      <c r="O22" s="436" t="s">
        <v>139</v>
      </c>
      <c r="P22" s="439" t="s">
        <v>139</v>
      </c>
      <c r="Q22" s="430"/>
      <c r="R22" s="430"/>
      <c r="S22" s="430"/>
      <c r="T22" s="430"/>
      <c r="U22" s="430"/>
      <c r="V22" s="430"/>
      <c r="W22" s="430"/>
      <c r="X22" s="430"/>
      <c r="Y22" s="430"/>
      <c r="Z22" s="429"/>
      <c r="AA22" s="429"/>
      <c r="AB22" s="429"/>
      <c r="AC22" s="429"/>
      <c r="AD22" s="429"/>
      <c r="AE22" s="429"/>
      <c r="AF22" s="429"/>
      <c r="AG22" s="429"/>
      <c r="AH22" s="429"/>
      <c r="AI22" s="429"/>
      <c r="AJ22" s="429"/>
      <c r="AK22" s="429"/>
      <c r="AL22" s="429"/>
      <c r="AM22" s="429"/>
    </row>
    <row r="23" spans="1:39" ht="22.7" customHeight="1" thickTop="1" x14ac:dyDescent="0.2">
      <c r="A23" s="429"/>
      <c r="B23" s="440" t="s">
        <v>317</v>
      </c>
      <c r="C23" s="441"/>
      <c r="D23" s="441"/>
      <c r="E23" s="441"/>
      <c r="F23" s="513"/>
      <c r="G23" s="513"/>
      <c r="H23" s="513"/>
      <c r="I23" s="513"/>
      <c r="J23" s="513"/>
      <c r="K23" s="513"/>
      <c r="L23" s="514"/>
      <c r="M23" s="442" t="s">
        <v>318</v>
      </c>
      <c r="N23" s="443"/>
      <c r="O23" s="515"/>
      <c r="P23" s="516"/>
      <c r="Q23" s="430"/>
      <c r="R23" s="430"/>
      <c r="S23" s="430"/>
      <c r="T23" s="430"/>
      <c r="U23" s="430"/>
      <c r="V23" s="430"/>
      <c r="W23" s="430"/>
      <c r="X23" s="430"/>
      <c r="Y23" s="430"/>
      <c r="Z23" s="429"/>
      <c r="AA23" s="429"/>
      <c r="AB23" s="429"/>
      <c r="AC23" s="429"/>
      <c r="AD23" s="429"/>
      <c r="AE23" s="429"/>
      <c r="AF23" s="429"/>
      <c r="AG23" s="429"/>
      <c r="AH23" s="429"/>
      <c r="AI23" s="429"/>
      <c r="AJ23" s="429"/>
      <c r="AK23" s="429"/>
      <c r="AL23" s="429"/>
      <c r="AM23" s="429"/>
    </row>
    <row r="24" spans="1:39" ht="13.5" thickBot="1" x14ac:dyDescent="0.25">
      <c r="A24" s="429"/>
      <c r="B24" s="444"/>
      <c r="C24" s="445"/>
      <c r="D24" s="445"/>
      <c r="E24" s="445"/>
      <c r="F24" s="445" t="s">
        <v>139</v>
      </c>
      <c r="G24" s="445"/>
      <c r="H24" s="445"/>
      <c r="I24" s="445"/>
      <c r="J24" s="445"/>
      <c r="K24" s="445"/>
      <c r="L24" s="445"/>
      <c r="M24" s="446"/>
      <c r="N24" s="445"/>
      <c r="O24" s="517" t="s">
        <v>139</v>
      </c>
      <c r="P24" s="518"/>
      <c r="Q24" s="430"/>
      <c r="R24" s="430"/>
      <c r="S24" s="430"/>
      <c r="T24" s="430"/>
      <c r="U24" s="430"/>
      <c r="V24" s="430"/>
      <c r="W24" s="430"/>
      <c r="X24" s="430"/>
      <c r="Y24" s="430"/>
      <c r="Z24" s="429"/>
      <c r="AA24" s="429"/>
      <c r="AB24" s="429"/>
      <c r="AC24" s="429"/>
      <c r="AD24" s="429"/>
      <c r="AE24" s="429"/>
      <c r="AF24" s="429"/>
      <c r="AG24" s="429"/>
      <c r="AH24" s="429"/>
      <c r="AI24" s="429"/>
      <c r="AJ24" s="429"/>
      <c r="AK24" s="429"/>
      <c r="AL24" s="429"/>
      <c r="AM24" s="429"/>
    </row>
    <row r="25" spans="1:39" ht="1.5" customHeight="1" thickTop="1" x14ac:dyDescent="0.2">
      <c r="A25" s="429"/>
      <c r="B25" s="506"/>
      <c r="C25" s="507"/>
      <c r="D25" s="507"/>
      <c r="E25" s="507"/>
      <c r="F25" s="507"/>
      <c r="G25" s="507"/>
      <c r="H25" s="507"/>
      <c r="I25" s="507"/>
      <c r="J25" s="507"/>
      <c r="K25" s="507"/>
      <c r="L25" s="507"/>
      <c r="M25" s="507"/>
      <c r="N25" s="507"/>
      <c r="O25" s="507"/>
      <c r="P25" s="508"/>
      <c r="Q25" s="430"/>
      <c r="R25" s="430"/>
      <c r="S25" s="430"/>
      <c r="T25" s="430"/>
      <c r="U25" s="430"/>
      <c r="V25" s="430"/>
      <c r="W25" s="430"/>
      <c r="X25" s="430"/>
      <c r="Y25" s="430"/>
      <c r="Z25" s="429"/>
      <c r="AA25" s="429"/>
      <c r="AB25" s="429"/>
      <c r="AC25" s="429"/>
      <c r="AD25" s="429"/>
      <c r="AE25" s="429"/>
      <c r="AF25" s="429"/>
      <c r="AG25" s="429"/>
      <c r="AH25" s="429"/>
      <c r="AI25" s="429"/>
      <c r="AJ25" s="429"/>
      <c r="AK25" s="429"/>
      <c r="AL25" s="429"/>
      <c r="AM25" s="429"/>
    </row>
    <row r="26" spans="1:39" ht="8.25" customHeight="1" x14ac:dyDescent="0.2">
      <c r="A26" s="429"/>
      <c r="B26" s="447"/>
      <c r="C26" s="447"/>
      <c r="D26" s="447"/>
      <c r="E26" s="447"/>
      <c r="F26" s="447"/>
      <c r="G26" s="447"/>
      <c r="H26" s="447"/>
      <c r="I26" s="447"/>
      <c r="J26" s="447"/>
      <c r="K26" s="447"/>
      <c r="L26" s="447"/>
      <c r="M26" s="447"/>
      <c r="N26" s="447"/>
      <c r="O26" s="447"/>
      <c r="P26" s="447"/>
      <c r="Q26" s="430"/>
      <c r="R26" s="430"/>
      <c r="S26" s="430"/>
      <c r="T26" s="430"/>
      <c r="U26" s="430"/>
      <c r="V26" s="430"/>
      <c r="W26" s="430"/>
      <c r="X26" s="430"/>
      <c r="Y26" s="430"/>
      <c r="Z26" s="429"/>
      <c r="AA26" s="429"/>
      <c r="AB26" s="429"/>
      <c r="AC26" s="429"/>
      <c r="AD26" s="429"/>
      <c r="AE26" s="429"/>
      <c r="AF26" s="429"/>
      <c r="AG26" s="429"/>
      <c r="AH26" s="429"/>
      <c r="AI26" s="429"/>
      <c r="AJ26" s="429"/>
      <c r="AK26" s="429"/>
      <c r="AL26" s="429"/>
      <c r="AM26" s="429"/>
    </row>
    <row r="27" spans="1:39" ht="5.25" customHeight="1" x14ac:dyDescent="0.2">
      <c r="A27" s="429"/>
      <c r="B27" s="448"/>
      <c r="C27" s="448"/>
      <c r="D27" s="448"/>
      <c r="E27" s="448"/>
      <c r="F27" s="448"/>
      <c r="G27" s="448"/>
      <c r="H27" s="448"/>
      <c r="I27" s="448"/>
      <c r="J27" s="448"/>
      <c r="K27" s="448"/>
      <c r="L27" s="448"/>
      <c r="M27" s="448"/>
      <c r="N27" s="448"/>
      <c r="O27" s="448"/>
      <c r="P27" s="448"/>
      <c r="Q27" s="430"/>
      <c r="R27" s="430"/>
      <c r="S27" s="430"/>
      <c r="T27" s="430"/>
      <c r="U27" s="430"/>
      <c r="V27" s="430"/>
      <c r="W27" s="430"/>
      <c r="X27" s="430"/>
      <c r="Y27" s="430"/>
      <c r="Z27" s="429"/>
      <c r="AA27" s="429"/>
      <c r="AB27" s="429"/>
      <c r="AC27" s="429"/>
      <c r="AD27" s="429"/>
      <c r="AE27" s="429"/>
      <c r="AF27" s="429"/>
      <c r="AG27" s="429"/>
      <c r="AH27" s="429"/>
      <c r="AI27" s="429"/>
      <c r="AJ27" s="429"/>
      <c r="AK27" s="429"/>
      <c r="AL27" s="429"/>
      <c r="AM27" s="429"/>
    </row>
    <row r="28" spans="1:39" ht="15" customHeight="1" x14ac:dyDescent="0.25">
      <c r="A28" s="429"/>
      <c r="B28" s="505"/>
      <c r="C28" s="505"/>
      <c r="D28" s="505"/>
      <c r="E28" s="505"/>
      <c r="F28" s="505"/>
      <c r="G28" s="505"/>
      <c r="H28" s="505"/>
      <c r="I28" s="505"/>
      <c r="J28" s="505"/>
      <c r="K28" s="505"/>
      <c r="L28" s="505"/>
      <c r="M28" s="505"/>
      <c r="N28" s="505"/>
      <c r="O28" s="505"/>
      <c r="P28" s="505"/>
      <c r="Q28" s="430"/>
      <c r="R28" s="430"/>
      <c r="S28" s="430"/>
      <c r="T28" s="430"/>
      <c r="U28" s="430"/>
      <c r="V28" s="430"/>
      <c r="W28" s="430"/>
      <c r="X28" s="430"/>
      <c r="Y28" s="430"/>
      <c r="Z28" s="429"/>
      <c r="AA28" s="429"/>
      <c r="AB28" s="429"/>
      <c r="AC28" s="429"/>
      <c r="AD28" s="429"/>
      <c r="AE28" s="429"/>
      <c r="AF28" s="429"/>
      <c r="AG28" s="429"/>
      <c r="AH28" s="429"/>
      <c r="AI28" s="429"/>
      <c r="AJ28" s="429"/>
      <c r="AK28" s="429"/>
      <c r="AL28" s="429"/>
      <c r="AM28" s="429"/>
    </row>
    <row r="29" spans="1:39" ht="25.5" customHeight="1" x14ac:dyDescent="0.2">
      <c r="A29" s="429"/>
      <c r="B29" s="500"/>
      <c r="C29" s="500"/>
      <c r="D29" s="500"/>
      <c r="E29" s="500"/>
      <c r="F29" s="500"/>
      <c r="G29" s="500"/>
      <c r="H29" s="500"/>
      <c r="I29" s="500"/>
      <c r="J29" s="500"/>
      <c r="K29" s="500"/>
      <c r="L29" s="500"/>
      <c r="M29" s="500"/>
      <c r="N29" s="500"/>
      <c r="O29" s="500"/>
      <c r="P29" s="500"/>
      <c r="Q29" s="430"/>
      <c r="R29" s="430"/>
      <c r="S29" s="430"/>
      <c r="T29" s="430"/>
      <c r="U29" s="430"/>
      <c r="V29" s="430"/>
      <c r="W29" s="430"/>
      <c r="X29" s="430"/>
      <c r="Y29" s="430"/>
      <c r="Z29" s="429"/>
      <c r="AA29" s="429"/>
      <c r="AB29" s="429"/>
      <c r="AC29" s="429"/>
      <c r="AD29" s="429"/>
      <c r="AE29" s="429"/>
      <c r="AF29" s="429"/>
      <c r="AG29" s="429"/>
      <c r="AH29" s="429"/>
      <c r="AI29" s="429"/>
      <c r="AJ29" s="429"/>
      <c r="AK29" s="429"/>
      <c r="AL29" s="429"/>
      <c r="AM29" s="429"/>
    </row>
    <row r="30" spans="1:39" ht="22.7" customHeight="1" x14ac:dyDescent="0.2">
      <c r="A30" s="429"/>
      <c r="B30" s="500"/>
      <c r="C30" s="500"/>
      <c r="D30" s="500"/>
      <c r="E30" s="500"/>
      <c r="F30" s="500"/>
      <c r="G30" s="500"/>
      <c r="H30" s="500"/>
      <c r="I30" s="500"/>
      <c r="J30" s="500"/>
      <c r="K30" s="500"/>
      <c r="L30" s="500"/>
      <c r="M30" s="500"/>
      <c r="N30" s="500"/>
      <c r="O30" s="500"/>
      <c r="P30" s="500"/>
      <c r="Q30" s="430"/>
      <c r="R30" s="430"/>
      <c r="S30" s="430"/>
      <c r="T30" s="430"/>
      <c r="U30" s="430"/>
      <c r="V30" s="430"/>
      <c r="W30" s="430"/>
      <c r="X30" s="430"/>
      <c r="Y30" s="430"/>
      <c r="Z30" s="429"/>
      <c r="AA30" s="429"/>
      <c r="AB30" s="429"/>
      <c r="AC30" s="429"/>
      <c r="AD30" s="429"/>
      <c r="AE30" s="429"/>
      <c r="AF30" s="429"/>
      <c r="AG30" s="429"/>
      <c r="AH30" s="429"/>
      <c r="AI30" s="429"/>
      <c r="AJ30" s="429"/>
      <c r="AK30" s="429"/>
      <c r="AL30" s="429"/>
      <c r="AM30" s="429"/>
    </row>
    <row r="31" spans="1:39" ht="23.25" customHeight="1" x14ac:dyDescent="0.2">
      <c r="A31" s="429"/>
      <c r="B31" s="449"/>
      <c r="C31" s="449"/>
      <c r="D31" s="449"/>
      <c r="E31" s="449"/>
      <c r="F31" s="449"/>
      <c r="G31" s="449"/>
      <c r="H31" s="449"/>
      <c r="I31" s="449"/>
      <c r="J31" s="449"/>
      <c r="K31" s="449"/>
      <c r="L31" s="449"/>
      <c r="M31" s="449"/>
      <c r="N31" s="449"/>
      <c r="O31" s="449"/>
      <c r="P31" s="449"/>
      <c r="Q31" s="430"/>
      <c r="R31" s="430"/>
      <c r="S31" s="430"/>
      <c r="T31" s="430"/>
      <c r="U31" s="430"/>
      <c r="V31" s="430"/>
      <c r="W31" s="430"/>
      <c r="X31" s="430"/>
      <c r="Y31" s="430"/>
      <c r="Z31" s="429"/>
      <c r="AA31" s="429"/>
      <c r="AB31" s="429"/>
      <c r="AC31" s="429"/>
      <c r="AD31" s="429"/>
      <c r="AE31" s="429"/>
      <c r="AF31" s="429"/>
      <c r="AG31" s="429"/>
      <c r="AH31" s="429"/>
      <c r="AI31" s="429"/>
      <c r="AJ31" s="429"/>
      <c r="AK31" s="429"/>
      <c r="AL31" s="429"/>
      <c r="AM31" s="429"/>
    </row>
    <row r="32" spans="1:39" ht="13.7" customHeight="1" x14ac:dyDescent="0.2">
      <c r="A32" s="429"/>
      <c r="B32" s="449"/>
      <c r="C32" s="449"/>
      <c r="D32" s="449"/>
      <c r="E32" s="449"/>
      <c r="F32" s="449"/>
      <c r="G32" s="449"/>
      <c r="H32" s="449"/>
      <c r="I32" s="449"/>
      <c r="J32" s="449"/>
      <c r="K32" s="449"/>
      <c r="L32" s="449"/>
      <c r="M32" s="449"/>
      <c r="N32" s="449"/>
      <c r="O32" s="449"/>
      <c r="P32" s="449"/>
      <c r="Q32" s="430"/>
      <c r="R32" s="430"/>
      <c r="S32" s="430"/>
      <c r="T32" s="430"/>
      <c r="U32" s="430"/>
      <c r="V32" s="430"/>
      <c r="W32" s="430"/>
      <c r="X32" s="430"/>
      <c r="Y32" s="430"/>
      <c r="Z32" s="429"/>
      <c r="AA32" s="429"/>
      <c r="AB32" s="429"/>
      <c r="AC32" s="429"/>
      <c r="AD32" s="429"/>
      <c r="AE32" s="429"/>
      <c r="AF32" s="429"/>
      <c r="AG32" s="429"/>
      <c r="AH32" s="429"/>
      <c r="AI32" s="429"/>
      <c r="AJ32" s="429"/>
      <c r="AK32" s="429"/>
      <c r="AL32" s="429"/>
      <c r="AM32" s="429"/>
    </row>
  </sheetData>
  <sheetProtection algorithmName="SHA-512" hashValue="a3KgumoC3Rx0ywXVzRegKBhLDTLAHvwU622kKs5suZ1LcbjC/0OS+/YP0s0neFvmO3quVB8wu7FOQajyoDuUFg==" saltValue="ZBllH9NGn7NlKhu574ExJA==" spinCount="100000" sheet="1" selectLockedCells="1"/>
  <dataConsolidate/>
  <mergeCells count="44">
    <mergeCell ref="D18:N18"/>
    <mergeCell ref="O18:P18"/>
    <mergeCell ref="B15:D15"/>
    <mergeCell ref="B17:D17"/>
    <mergeCell ref="J15:L17"/>
    <mergeCell ref="E15:I15"/>
    <mergeCell ref="E17:I17"/>
    <mergeCell ref="M15:N15"/>
    <mergeCell ref="M17:N17"/>
    <mergeCell ref="O15:P15"/>
    <mergeCell ref="O17:P17"/>
    <mergeCell ref="B16:D16"/>
    <mergeCell ref="E16:I16"/>
    <mergeCell ref="M16:N16"/>
    <mergeCell ref="O16:P16"/>
    <mergeCell ref="F7:L7"/>
    <mergeCell ref="F8:H8"/>
    <mergeCell ref="M14:N14"/>
    <mergeCell ref="B12:P12"/>
    <mergeCell ref="F9:H9"/>
    <mergeCell ref="L8:N8"/>
    <mergeCell ref="J13:N13"/>
    <mergeCell ref="B13:D13"/>
    <mergeCell ref="J14:L14"/>
    <mergeCell ref="E13:I13"/>
    <mergeCell ref="O13:P14"/>
    <mergeCell ref="E14:I14"/>
    <mergeCell ref="B14:D14"/>
    <mergeCell ref="B1:P1"/>
    <mergeCell ref="B2:P2"/>
    <mergeCell ref="F5:H5"/>
    <mergeCell ref="M4:N4"/>
    <mergeCell ref="I5:M5"/>
    <mergeCell ref="N5:P5"/>
    <mergeCell ref="B30:P30"/>
    <mergeCell ref="B19:P19"/>
    <mergeCell ref="B28:P28"/>
    <mergeCell ref="B29:P29"/>
    <mergeCell ref="B25:P25"/>
    <mergeCell ref="F21:L21"/>
    <mergeCell ref="O21:P21"/>
    <mergeCell ref="F23:L23"/>
    <mergeCell ref="O23:P23"/>
    <mergeCell ref="O24:P24"/>
  </mergeCells>
  <phoneticPr fontId="0" type="noConversion"/>
  <printOptions horizontalCentered="1" verticalCentered="1"/>
  <pageMargins left="0.25" right="0.25" top="0.75" bottom="0.75" header="0.3" footer="0.3"/>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ropDown List">
                <anchor moveWithCells="1">
                  <from>
                    <xdr:col>4</xdr:col>
                    <xdr:colOff>95250</xdr:colOff>
                    <xdr:row>3</xdr:row>
                    <xdr:rowOff>19050</xdr:rowOff>
                  </from>
                  <to>
                    <xdr:col>11</xdr:col>
                    <xdr:colOff>161925</xdr:colOff>
                    <xdr:row>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V108"/>
  <sheetViews>
    <sheetView showGridLines="0" showZeros="0" topLeftCell="A76" zoomScaleNormal="100" zoomScaleSheetLayoutView="75" workbookViewId="0">
      <selection activeCell="M78" sqref="M78"/>
    </sheetView>
  </sheetViews>
  <sheetFormatPr defaultColWidth="9.140625" defaultRowHeight="12.75" x14ac:dyDescent="0.2"/>
  <cols>
    <col min="1" max="1" width="1.28515625" style="117" customWidth="1"/>
    <col min="2" max="2" width="4.42578125" style="117" customWidth="1"/>
    <col min="3" max="3" width="8.42578125" style="117" customWidth="1"/>
    <col min="4" max="4" width="5.85546875" style="117" customWidth="1"/>
    <col min="5" max="5" width="8.28515625" style="117" customWidth="1"/>
    <col min="6" max="6" width="17" style="117" customWidth="1"/>
    <col min="7" max="7" width="5.42578125" style="117" customWidth="1"/>
    <col min="8" max="8" width="10.7109375" style="117" customWidth="1"/>
    <col min="9" max="9" width="13" style="117" customWidth="1"/>
    <col min="10" max="10" width="13.7109375" style="117" customWidth="1"/>
    <col min="11" max="11" width="6.42578125" style="117" hidden="1" customWidth="1"/>
    <col min="12" max="12" width="8" style="117" hidden="1" customWidth="1"/>
    <col min="13" max="13" width="15.42578125" style="117" customWidth="1"/>
    <col min="14" max="14" width="14.7109375" style="117" customWidth="1"/>
    <col min="15" max="15" width="49.42578125" style="316" customWidth="1"/>
    <col min="16" max="17" width="9.140625" style="116"/>
    <col min="18" max="16384" width="9.140625" style="117"/>
  </cols>
  <sheetData>
    <row r="1" spans="2:15" ht="21.75" customHeight="1" thickTop="1" thickBot="1" x14ac:dyDescent="0.3">
      <c r="B1" s="119" t="s">
        <v>157</v>
      </c>
      <c r="C1" s="120"/>
      <c r="D1" s="120"/>
      <c r="E1" s="120"/>
      <c r="F1" s="120"/>
      <c r="G1" s="120"/>
      <c r="H1" s="120"/>
      <c r="I1" s="120"/>
      <c r="J1" s="120"/>
      <c r="K1" s="120"/>
      <c r="L1" s="120"/>
      <c r="M1" s="121" t="s">
        <v>56</v>
      </c>
      <c r="N1" s="279" t="str">
        <f>'Part I - Signature Page'!B15</f>
        <v>Fund Code 323W</v>
      </c>
      <c r="O1" s="296"/>
    </row>
    <row r="2" spans="2:15" ht="17.25" thickTop="1" thickBot="1" x14ac:dyDescent="0.3">
      <c r="B2" s="122" t="s">
        <v>158</v>
      </c>
      <c r="C2" s="123"/>
      <c r="D2" s="123"/>
      <c r="E2" s="123"/>
      <c r="F2" s="611" t="str">
        <f>VLOOKUP('Part I - Signature Page'!H4,suptlist,5,FALSE)</f>
        <v>ORGANIZATION NAME</v>
      </c>
      <c r="G2" s="611"/>
      <c r="H2" s="630" t="s">
        <v>208</v>
      </c>
      <c r="I2" s="630"/>
      <c r="J2" s="125" t="str">
        <f>'Part I - Signature Page'!O4</f>
        <v>ORGA</v>
      </c>
      <c r="K2" s="126"/>
      <c r="L2" s="126"/>
      <c r="M2" s="127" t="s">
        <v>159</v>
      </c>
      <c r="N2" s="128">
        <v>2017</v>
      </c>
      <c r="O2" s="701" t="s">
        <v>233</v>
      </c>
    </row>
    <row r="3" spans="2:15" ht="13.5" thickTop="1" x14ac:dyDescent="0.2">
      <c r="B3" s="710" t="s">
        <v>160</v>
      </c>
      <c r="C3" s="711"/>
      <c r="D3" s="711"/>
      <c r="E3" s="717"/>
      <c r="F3" s="717"/>
      <c r="G3" s="129"/>
      <c r="H3" s="130" t="s">
        <v>80</v>
      </c>
      <c r="I3" s="718" t="str">
        <f>'Part I - Signature Page'!F7</f>
        <v>ADDRESS LINE 1</v>
      </c>
      <c r="J3" s="718"/>
      <c r="K3" s="118"/>
      <c r="L3" s="118"/>
      <c r="M3" s="118" t="str">
        <f>'Part I - Signature Page'!F8</f>
        <v>CITY/TOWN</v>
      </c>
      <c r="N3" s="131" t="str">
        <f>'Part I - Signature Page'!L8</f>
        <v>ZIP CODE</v>
      </c>
      <c r="O3" s="701"/>
    </row>
    <row r="4" spans="2:15" x14ac:dyDescent="0.2">
      <c r="B4" s="712" t="s">
        <v>58</v>
      </c>
      <c r="C4" s="713"/>
      <c r="D4" s="713"/>
      <c r="E4" s="719"/>
      <c r="F4" s="719"/>
      <c r="G4" s="132"/>
      <c r="H4" s="133" t="s">
        <v>161</v>
      </c>
      <c r="I4" s="133"/>
      <c r="J4" s="715"/>
      <c r="K4" s="716"/>
      <c r="L4" s="716"/>
      <c r="M4" s="716"/>
      <c r="N4" s="134" t="s">
        <v>152</v>
      </c>
      <c r="O4" s="701"/>
    </row>
    <row r="5" spans="2:15" ht="13.5" thickBot="1" x14ac:dyDescent="0.25">
      <c r="B5" s="619" t="s">
        <v>44</v>
      </c>
      <c r="C5" s="620"/>
      <c r="D5" s="620"/>
      <c r="E5" s="720"/>
      <c r="F5" s="720"/>
      <c r="G5" s="136"/>
      <c r="H5" s="135" t="s">
        <v>162</v>
      </c>
      <c r="I5" s="135"/>
      <c r="J5" s="621"/>
      <c r="K5" s="622"/>
      <c r="L5" s="622"/>
      <c r="M5" s="622"/>
      <c r="N5" s="137"/>
      <c r="O5" s="701"/>
    </row>
    <row r="6" spans="2:15" ht="13.7" customHeight="1" thickTop="1" thickBot="1" x14ac:dyDescent="0.3">
      <c r="B6" s="138"/>
      <c r="C6" s="124"/>
      <c r="D6" s="124"/>
      <c r="E6" s="139"/>
      <c r="F6" s="120"/>
      <c r="G6" s="120"/>
      <c r="H6" s="120"/>
      <c r="I6" s="140"/>
      <c r="J6" s="140"/>
      <c r="K6" s="140"/>
      <c r="L6" s="140"/>
      <c r="M6" s="120"/>
      <c r="N6" s="141"/>
      <c r="O6" s="701"/>
    </row>
    <row r="7" spans="2:15" ht="14.25" customHeight="1" thickTop="1" thickBot="1" x14ac:dyDescent="0.25">
      <c r="B7" s="616" t="s">
        <v>164</v>
      </c>
      <c r="C7" s="617"/>
      <c r="D7" s="617"/>
      <c r="E7" s="617"/>
      <c r="F7" s="617"/>
      <c r="G7" s="617"/>
      <c r="H7" s="617"/>
      <c r="I7" s="617"/>
      <c r="J7" s="617"/>
      <c r="K7" s="617"/>
      <c r="L7" s="617"/>
      <c r="M7" s="617"/>
      <c r="N7" s="618"/>
      <c r="O7" s="701"/>
    </row>
    <row r="8" spans="2:15" ht="13.5" thickTop="1" x14ac:dyDescent="0.2">
      <c r="B8" s="710" t="s">
        <v>165</v>
      </c>
      <c r="C8" s="711"/>
      <c r="D8" s="711"/>
      <c r="E8" s="711"/>
      <c r="F8" s="711"/>
      <c r="G8" s="711"/>
      <c r="H8" s="711"/>
      <c r="I8" s="711"/>
      <c r="J8" s="711"/>
      <c r="K8" s="711"/>
      <c r="L8" s="711"/>
      <c r="M8" s="711"/>
      <c r="N8" s="714"/>
      <c r="O8" s="701"/>
    </row>
    <row r="9" spans="2:15" ht="31.7" customHeight="1" thickBot="1" x14ac:dyDescent="0.25">
      <c r="B9" s="623" t="s">
        <v>166</v>
      </c>
      <c r="C9" s="624"/>
      <c r="D9" s="624"/>
      <c r="E9" s="624"/>
      <c r="F9" s="624"/>
      <c r="G9" s="624"/>
      <c r="H9" s="624"/>
      <c r="I9" s="624"/>
      <c r="J9" s="624"/>
      <c r="K9" s="624"/>
      <c r="L9" s="624"/>
      <c r="M9" s="624"/>
      <c r="N9" s="625"/>
      <c r="O9" s="701"/>
    </row>
    <row r="10" spans="2:15" s="144" customFormat="1" ht="12.75" customHeight="1" thickTop="1" x14ac:dyDescent="0.2">
      <c r="B10" s="686" t="s">
        <v>77</v>
      </c>
      <c r="C10" s="626" t="s">
        <v>167</v>
      </c>
      <c r="D10" s="626"/>
      <c r="E10" s="626"/>
      <c r="F10" s="626"/>
      <c r="G10" s="627"/>
      <c r="H10" s="142" t="s">
        <v>50</v>
      </c>
      <c r="I10" s="142" t="s">
        <v>51</v>
      </c>
      <c r="J10" s="142" t="s">
        <v>57</v>
      </c>
      <c r="K10" s="142"/>
      <c r="L10" s="142"/>
      <c r="M10" s="142" t="s">
        <v>53</v>
      </c>
      <c r="N10" s="143" t="s">
        <v>54</v>
      </c>
      <c r="O10" s="297" t="s">
        <v>223</v>
      </c>
    </row>
    <row r="11" spans="2:15" s="149" customFormat="1" ht="26.25" thickBot="1" x14ac:dyDescent="0.25">
      <c r="B11" s="687"/>
      <c r="C11" s="628"/>
      <c r="D11" s="628"/>
      <c r="E11" s="628"/>
      <c r="F11" s="628"/>
      <c r="G11" s="629"/>
      <c r="H11" s="145" t="s">
        <v>168</v>
      </c>
      <c r="I11" s="146" t="s">
        <v>52</v>
      </c>
      <c r="J11" s="331" t="s">
        <v>236</v>
      </c>
      <c r="K11" s="147"/>
      <c r="L11" s="147"/>
      <c r="M11" s="147" t="s">
        <v>140</v>
      </c>
      <c r="N11" s="148" t="s">
        <v>55</v>
      </c>
      <c r="O11" s="298" t="s">
        <v>221</v>
      </c>
    </row>
    <row r="12" spans="2:15" s="156" customFormat="1" ht="26.25" customHeight="1" thickTop="1" thickBot="1" x14ac:dyDescent="0.25">
      <c r="B12" s="150" t="s">
        <v>169</v>
      </c>
      <c r="C12" s="614" t="s">
        <v>170</v>
      </c>
      <c r="D12" s="614"/>
      <c r="E12" s="614"/>
      <c r="F12" s="614"/>
      <c r="G12" s="615"/>
      <c r="H12" s="151"/>
      <c r="I12" s="152"/>
      <c r="J12" s="153"/>
      <c r="K12" s="154"/>
      <c r="L12" s="154"/>
      <c r="M12" s="292" t="s">
        <v>40</v>
      </c>
      <c r="N12" s="155"/>
      <c r="O12" s="299" t="s">
        <v>222</v>
      </c>
    </row>
    <row r="13" spans="2:15" s="156" customFormat="1" ht="19.5" customHeight="1" thickTop="1" x14ac:dyDescent="0.2">
      <c r="B13" s="157"/>
      <c r="C13" s="591" t="s">
        <v>171</v>
      </c>
      <c r="D13" s="591"/>
      <c r="E13" s="591"/>
      <c r="F13" s="591"/>
      <c r="G13" s="592"/>
      <c r="H13" s="287"/>
      <c r="I13" s="285"/>
      <c r="J13" s="158"/>
      <c r="K13" s="159"/>
      <c r="L13" s="159"/>
      <c r="M13" s="291"/>
      <c r="N13" s="160"/>
      <c r="O13" s="704"/>
    </row>
    <row r="14" spans="2:15" s="156" customFormat="1" ht="20.100000000000001" customHeight="1" x14ac:dyDescent="0.2">
      <c r="B14" s="161"/>
      <c r="C14" s="591" t="s">
        <v>183</v>
      </c>
      <c r="D14" s="591"/>
      <c r="E14" s="591"/>
      <c r="F14" s="591"/>
      <c r="G14" s="592"/>
      <c r="H14" s="287"/>
      <c r="I14" s="285"/>
      <c r="J14" s="158"/>
      <c r="K14" s="159" t="b">
        <v>0</v>
      </c>
      <c r="L14" s="159">
        <f t="shared" ref="L14:L17" si="0">IF(K14=TRUE,M14,0)</f>
        <v>0</v>
      </c>
      <c r="M14" s="291"/>
      <c r="N14" s="160"/>
      <c r="O14" s="705"/>
    </row>
    <row r="15" spans="2:15" s="156" customFormat="1" ht="20.100000000000001" customHeight="1" x14ac:dyDescent="0.2">
      <c r="B15" s="161"/>
      <c r="C15" s="604"/>
      <c r="D15" s="604"/>
      <c r="E15" s="604"/>
      <c r="F15" s="604"/>
      <c r="G15" s="605"/>
      <c r="H15" s="287"/>
      <c r="I15" s="285"/>
      <c r="J15" s="158"/>
      <c r="K15" s="159" t="b">
        <v>0</v>
      </c>
      <c r="L15" s="159">
        <f t="shared" si="0"/>
        <v>0</v>
      </c>
      <c r="M15" s="291"/>
      <c r="N15" s="160"/>
      <c r="O15" s="705"/>
    </row>
    <row r="16" spans="2:15" s="156" customFormat="1" ht="35.25" customHeight="1" x14ac:dyDescent="0.2">
      <c r="B16" s="317" t="s">
        <v>139</v>
      </c>
      <c r="C16" s="631" t="s">
        <v>67</v>
      </c>
      <c r="D16" s="632"/>
      <c r="E16" s="632"/>
      <c r="F16" s="632"/>
      <c r="G16" s="633"/>
      <c r="H16" s="320" t="s">
        <v>139</v>
      </c>
      <c r="I16" s="321" t="s">
        <v>139</v>
      </c>
      <c r="J16" s="325"/>
      <c r="K16" s="159"/>
      <c r="L16" s="159">
        <f t="shared" si="0"/>
        <v>0</v>
      </c>
      <c r="M16" s="291">
        <v>0</v>
      </c>
      <c r="N16" s="162"/>
      <c r="O16" s="705"/>
    </row>
    <row r="17" spans="2:15" s="156" customFormat="1" ht="20.100000000000001" customHeight="1" x14ac:dyDescent="0.2">
      <c r="B17" s="163"/>
      <c r="C17" s="604" t="s">
        <v>195</v>
      </c>
      <c r="D17" s="671"/>
      <c r="E17" s="671"/>
      <c r="F17" s="671"/>
      <c r="G17" s="672"/>
      <c r="H17" s="322"/>
      <c r="I17" s="323"/>
      <c r="J17" s="164"/>
      <c r="K17" s="159" t="b">
        <v>0</v>
      </c>
      <c r="L17" s="159">
        <f t="shared" si="0"/>
        <v>0</v>
      </c>
      <c r="M17" s="291"/>
      <c r="N17" s="165"/>
      <c r="O17" s="705"/>
    </row>
    <row r="18" spans="2:15" s="156" customFormat="1" ht="20.100000000000001" customHeight="1" thickBot="1" x14ac:dyDescent="0.25">
      <c r="B18" s="186"/>
      <c r="C18" s="635" t="s">
        <v>142</v>
      </c>
      <c r="D18" s="635"/>
      <c r="E18" s="635"/>
      <c r="F18" s="635"/>
      <c r="G18" s="651"/>
      <c r="H18" s="168">
        <f>SUM(H13:H17)</f>
        <v>0</v>
      </c>
      <c r="I18" s="201">
        <f>SUM(I13:I17)</f>
        <v>0</v>
      </c>
      <c r="J18" s="168"/>
      <c r="K18" s="187"/>
      <c r="L18" s="187"/>
      <c r="M18" s="202"/>
      <c r="N18" s="171">
        <f>ROUND(SUM(M13:M17), 0)</f>
        <v>0</v>
      </c>
      <c r="O18" s="705"/>
    </row>
    <row r="19" spans="2:15" s="177" customFormat="1" ht="27.95" customHeight="1" thickTop="1" thickBot="1" x14ac:dyDescent="0.25">
      <c r="B19" s="172" t="s">
        <v>106</v>
      </c>
      <c r="C19" s="612" t="s">
        <v>172</v>
      </c>
      <c r="D19" s="612"/>
      <c r="E19" s="612"/>
      <c r="F19" s="612"/>
      <c r="G19" s="613"/>
      <c r="H19" s="173"/>
      <c r="I19" s="174"/>
      <c r="J19" s="175"/>
      <c r="K19" s="175"/>
      <c r="L19" s="175"/>
      <c r="M19" s="290" t="s">
        <v>40</v>
      </c>
      <c r="N19" s="176"/>
      <c r="O19" s="299" t="s">
        <v>222</v>
      </c>
    </row>
    <row r="20" spans="2:15" s="182" customFormat="1" ht="20.25" customHeight="1" thickTop="1" x14ac:dyDescent="0.2">
      <c r="B20" s="178"/>
      <c r="C20" s="721"/>
      <c r="D20" s="721"/>
      <c r="E20" s="721"/>
      <c r="F20" s="721"/>
      <c r="G20" s="722"/>
      <c r="H20" s="287"/>
      <c r="I20" s="285"/>
      <c r="J20" s="179"/>
      <c r="K20" s="180"/>
      <c r="L20" s="159"/>
      <c r="M20" s="291"/>
      <c r="N20" s="181"/>
      <c r="O20" s="706"/>
    </row>
    <row r="21" spans="2:15" s="182" customFormat="1" ht="20.25" customHeight="1" x14ac:dyDescent="0.2">
      <c r="B21" s="178"/>
      <c r="C21" s="604"/>
      <c r="D21" s="604"/>
      <c r="E21" s="604"/>
      <c r="F21" s="604"/>
      <c r="G21" s="605"/>
      <c r="H21" s="287"/>
      <c r="I21" s="285"/>
      <c r="J21" s="179"/>
      <c r="K21" s="180"/>
      <c r="L21" s="159"/>
      <c r="M21" s="291"/>
      <c r="N21" s="181"/>
      <c r="O21" s="662"/>
    </row>
    <row r="22" spans="2:15" s="182" customFormat="1" ht="20.25" customHeight="1" x14ac:dyDescent="0.2">
      <c r="B22" s="178"/>
      <c r="C22" s="604"/>
      <c r="D22" s="604"/>
      <c r="E22" s="604"/>
      <c r="F22" s="604"/>
      <c r="G22" s="605"/>
      <c r="H22" s="287"/>
      <c r="I22" s="285"/>
      <c r="J22" s="179"/>
      <c r="K22" s="180"/>
      <c r="L22" s="159"/>
      <c r="M22" s="291"/>
      <c r="N22" s="162"/>
      <c r="O22" s="662"/>
    </row>
    <row r="23" spans="2:15" s="156" customFormat="1" ht="38.25" customHeight="1" x14ac:dyDescent="0.2">
      <c r="B23" s="178"/>
      <c r="C23" s="631" t="s">
        <v>68</v>
      </c>
      <c r="D23" s="632"/>
      <c r="E23" s="632"/>
      <c r="F23" s="632"/>
      <c r="G23" s="633"/>
      <c r="H23" s="318"/>
      <c r="I23" s="319"/>
      <c r="J23" s="324"/>
      <c r="K23" s="180"/>
      <c r="L23" s="159"/>
      <c r="M23" s="284"/>
      <c r="N23" s="183"/>
      <c r="O23" s="662"/>
    </row>
    <row r="24" spans="2:15" s="156" customFormat="1" ht="20.100000000000001" customHeight="1" x14ac:dyDescent="0.2">
      <c r="B24" s="184"/>
      <c r="C24" s="604" t="s">
        <v>139</v>
      </c>
      <c r="D24" s="604"/>
      <c r="E24" s="604"/>
      <c r="F24" s="604"/>
      <c r="G24" s="605"/>
      <c r="H24" s="336"/>
      <c r="I24" s="323"/>
      <c r="J24" s="185"/>
      <c r="K24" s="180"/>
      <c r="L24" s="159"/>
      <c r="M24" s="291"/>
      <c r="N24" s="162"/>
      <c r="O24" s="662"/>
    </row>
    <row r="25" spans="2:15" s="156" customFormat="1" ht="20.100000000000001" customHeight="1" x14ac:dyDescent="0.2">
      <c r="B25" s="184"/>
      <c r="C25" s="604"/>
      <c r="D25" s="604"/>
      <c r="E25" s="604"/>
      <c r="F25" s="604"/>
      <c r="G25" s="605"/>
      <c r="H25" s="336"/>
      <c r="I25" s="323"/>
      <c r="J25" s="185"/>
      <c r="K25" s="180"/>
      <c r="L25" s="159"/>
      <c r="M25" s="291"/>
      <c r="N25" s="162"/>
      <c r="O25" s="662"/>
    </row>
    <row r="26" spans="2:15" s="156" customFormat="1" ht="20.100000000000001" customHeight="1" x14ac:dyDescent="0.2">
      <c r="B26" s="184"/>
      <c r="C26" s="604"/>
      <c r="D26" s="604"/>
      <c r="E26" s="604"/>
      <c r="F26" s="604"/>
      <c r="G26" s="605"/>
      <c r="H26" s="322"/>
      <c r="I26" s="323"/>
      <c r="J26" s="185"/>
      <c r="K26" s="180" t="b">
        <v>0</v>
      </c>
      <c r="L26" s="159">
        <f t="shared" ref="L26" si="1">IF(K26=TRUE,M26,0)</f>
        <v>0</v>
      </c>
      <c r="M26" s="291"/>
      <c r="N26" s="162"/>
      <c r="O26" s="662"/>
    </row>
    <row r="27" spans="2:15" s="156" customFormat="1" ht="20.100000000000001" customHeight="1" thickBot="1" x14ac:dyDescent="0.25">
      <c r="B27" s="186"/>
      <c r="C27" s="635" t="s">
        <v>142</v>
      </c>
      <c r="D27" s="635"/>
      <c r="E27" s="635"/>
      <c r="F27" s="635"/>
      <c r="G27" s="651"/>
      <c r="H27" s="168"/>
      <c r="I27" s="169">
        <f>SUM(I20:I26)</f>
        <v>0</v>
      </c>
      <c r="J27" s="168"/>
      <c r="K27" s="187"/>
      <c r="L27" s="168">
        <f>SUM(L13:L26)</f>
        <v>0</v>
      </c>
      <c r="M27" s="188"/>
      <c r="N27" s="171">
        <f>ROUND(SUM(M20:M26), 0)</f>
        <v>0</v>
      </c>
      <c r="O27" s="300"/>
    </row>
    <row r="28" spans="2:15" s="156" customFormat="1" ht="12.75" customHeight="1" thickTop="1" x14ac:dyDescent="0.2">
      <c r="B28" s="686" t="s">
        <v>77</v>
      </c>
      <c r="C28" s="626" t="s">
        <v>167</v>
      </c>
      <c r="D28" s="626"/>
      <c r="E28" s="626"/>
      <c r="F28" s="626"/>
      <c r="G28" s="627"/>
      <c r="H28" s="142" t="s">
        <v>50</v>
      </c>
      <c r="I28" s="189" t="s">
        <v>51</v>
      </c>
      <c r="J28" s="142" t="s">
        <v>57</v>
      </c>
      <c r="K28" s="142"/>
      <c r="L28" s="142"/>
      <c r="M28" s="190" t="s">
        <v>53</v>
      </c>
      <c r="N28" s="191" t="s">
        <v>54</v>
      </c>
      <c r="O28" s="297" t="s">
        <v>223</v>
      </c>
    </row>
    <row r="29" spans="2:15" s="156" customFormat="1" ht="27" customHeight="1" thickBot="1" x14ac:dyDescent="0.25">
      <c r="B29" s="687"/>
      <c r="C29" s="628"/>
      <c r="D29" s="628"/>
      <c r="E29" s="628"/>
      <c r="F29" s="628"/>
      <c r="G29" s="629"/>
      <c r="H29" s="145" t="s">
        <v>168</v>
      </c>
      <c r="I29" s="192" t="s">
        <v>52</v>
      </c>
      <c r="J29" s="331" t="s">
        <v>235</v>
      </c>
      <c r="K29" s="147"/>
      <c r="L29" s="147"/>
      <c r="M29" s="193" t="s">
        <v>140</v>
      </c>
      <c r="N29" s="194" t="s">
        <v>55</v>
      </c>
      <c r="O29" s="298" t="s">
        <v>221</v>
      </c>
    </row>
    <row r="30" spans="2:15" s="156" customFormat="1" ht="26.25" customHeight="1" thickTop="1" thickBot="1" x14ac:dyDescent="0.25">
      <c r="B30" s="195" t="s">
        <v>108</v>
      </c>
      <c r="C30" s="614" t="s">
        <v>173</v>
      </c>
      <c r="D30" s="614"/>
      <c r="E30" s="614"/>
      <c r="F30" s="614"/>
      <c r="G30" s="615"/>
      <c r="H30" s="196"/>
      <c r="I30" s="197"/>
      <c r="J30" s="198"/>
      <c r="K30" s="198"/>
      <c r="L30" s="198"/>
      <c r="M30" s="292" t="s">
        <v>40</v>
      </c>
      <c r="N30" s="200"/>
      <c r="O30" s="299" t="s">
        <v>222</v>
      </c>
    </row>
    <row r="31" spans="2:15" s="156" customFormat="1" ht="20.100000000000001" customHeight="1" thickTop="1" x14ac:dyDescent="0.2">
      <c r="B31" s="161"/>
      <c r="C31" s="591" t="s">
        <v>174</v>
      </c>
      <c r="D31" s="591"/>
      <c r="E31" s="591"/>
      <c r="F31" s="591"/>
      <c r="G31" s="592"/>
      <c r="H31" s="287"/>
      <c r="I31" s="285"/>
      <c r="J31" s="179"/>
      <c r="K31" s="180" t="b">
        <v>0</v>
      </c>
      <c r="L31" s="159">
        <f t="shared" ref="L31:L37" si="2">IF(K31=TRUE,M31,0)</f>
        <v>0</v>
      </c>
      <c r="M31" s="291"/>
      <c r="N31" s="160"/>
      <c r="O31" s="707"/>
    </row>
    <row r="32" spans="2:15" s="156" customFormat="1" ht="20.100000000000001" customHeight="1" x14ac:dyDescent="0.2">
      <c r="B32" s="161"/>
      <c r="C32" s="604"/>
      <c r="D32" s="604"/>
      <c r="E32" s="604"/>
      <c r="F32" s="604"/>
      <c r="G32" s="605"/>
      <c r="H32" s="287"/>
      <c r="I32" s="285"/>
      <c r="J32" s="179"/>
      <c r="K32" s="180" t="b">
        <v>0</v>
      </c>
      <c r="L32" s="159">
        <f t="shared" si="2"/>
        <v>0</v>
      </c>
      <c r="M32" s="291"/>
      <c r="N32" s="160"/>
      <c r="O32" s="708"/>
    </row>
    <row r="33" spans="2:15" s="156" customFormat="1" ht="20.100000000000001" customHeight="1" x14ac:dyDescent="0.2">
      <c r="B33" s="178"/>
      <c r="C33" s="591" t="s">
        <v>45</v>
      </c>
      <c r="D33" s="591"/>
      <c r="E33" s="591"/>
      <c r="F33" s="591"/>
      <c r="G33" s="592"/>
      <c r="H33" s="287"/>
      <c r="I33" s="285"/>
      <c r="J33" s="179"/>
      <c r="K33" s="180" t="b">
        <v>0</v>
      </c>
      <c r="L33" s="159">
        <f t="shared" si="2"/>
        <v>0</v>
      </c>
      <c r="M33" s="291"/>
      <c r="N33" s="160"/>
      <c r="O33" s="708"/>
    </row>
    <row r="34" spans="2:15" s="156" customFormat="1" ht="20.100000000000001" customHeight="1" x14ac:dyDescent="0.2">
      <c r="B34" s="178"/>
      <c r="C34" s="591" t="s">
        <v>114</v>
      </c>
      <c r="D34" s="591"/>
      <c r="E34" s="591"/>
      <c r="F34" s="591"/>
      <c r="G34" s="592"/>
      <c r="H34" s="287"/>
      <c r="I34" s="285"/>
      <c r="J34" s="179"/>
      <c r="K34" s="180" t="b">
        <v>0</v>
      </c>
      <c r="L34" s="159">
        <f t="shared" si="2"/>
        <v>0</v>
      </c>
      <c r="M34" s="291"/>
      <c r="N34" s="160"/>
      <c r="O34" s="708"/>
    </row>
    <row r="35" spans="2:15" s="156" customFormat="1" ht="32.25" customHeight="1" x14ac:dyDescent="0.2">
      <c r="B35" s="184"/>
      <c r="C35" s="631" t="s">
        <v>68</v>
      </c>
      <c r="D35" s="632"/>
      <c r="E35" s="632"/>
      <c r="F35" s="632"/>
      <c r="G35" s="633"/>
      <c r="H35" s="336"/>
      <c r="I35" s="323"/>
      <c r="J35" s="324"/>
      <c r="K35" s="180"/>
      <c r="L35" s="159"/>
      <c r="M35" s="284">
        <v>0</v>
      </c>
      <c r="N35" s="160"/>
      <c r="O35" s="708"/>
    </row>
    <row r="36" spans="2:15" s="156" customFormat="1" ht="20.100000000000001" customHeight="1" x14ac:dyDescent="0.2">
      <c r="B36" s="184"/>
      <c r="C36" s="604" t="s">
        <v>139</v>
      </c>
      <c r="D36" s="604"/>
      <c r="E36" s="604"/>
      <c r="F36" s="604"/>
      <c r="G36" s="605"/>
      <c r="H36" s="322"/>
      <c r="I36" s="323"/>
      <c r="J36" s="179"/>
      <c r="K36" s="180" t="b">
        <v>0</v>
      </c>
      <c r="L36" s="159">
        <f t="shared" si="2"/>
        <v>0</v>
      </c>
      <c r="M36" s="291"/>
      <c r="N36" s="160"/>
      <c r="O36" s="708"/>
    </row>
    <row r="37" spans="2:15" s="156" customFormat="1" ht="20.100000000000001" customHeight="1" x14ac:dyDescent="0.2">
      <c r="B37" s="184"/>
      <c r="C37" s="604" t="s">
        <v>139</v>
      </c>
      <c r="D37" s="604"/>
      <c r="E37" s="604"/>
      <c r="F37" s="604"/>
      <c r="G37" s="605"/>
      <c r="H37" s="322"/>
      <c r="I37" s="323"/>
      <c r="J37" s="179"/>
      <c r="K37" s="180" t="b">
        <v>0</v>
      </c>
      <c r="L37" s="159">
        <f t="shared" si="2"/>
        <v>0</v>
      </c>
      <c r="M37" s="291"/>
      <c r="N37" s="160"/>
      <c r="O37" s="708"/>
    </row>
    <row r="38" spans="2:15" s="156" customFormat="1" ht="20.100000000000001" customHeight="1" thickBot="1" x14ac:dyDescent="0.25">
      <c r="B38" s="186"/>
      <c r="C38" s="635" t="s">
        <v>142</v>
      </c>
      <c r="D38" s="635"/>
      <c r="E38" s="635"/>
      <c r="F38" s="635"/>
      <c r="G38" s="651"/>
      <c r="H38" s="168"/>
      <c r="I38" s="201">
        <f>SUM(I31:I37)</f>
        <v>0</v>
      </c>
      <c r="J38" s="168"/>
      <c r="K38" s="187"/>
      <c r="L38" s="187">
        <f>SUM(L31:L37)</f>
        <v>0</v>
      </c>
      <c r="M38" s="202"/>
      <c r="N38" s="171">
        <f>ROUND(SUM(M31:M37), 0)</f>
        <v>0</v>
      </c>
      <c r="O38" s="709"/>
    </row>
    <row r="39" spans="2:15" s="156" customFormat="1" ht="13.7" customHeight="1" thickTop="1" x14ac:dyDescent="0.2">
      <c r="B39" s="680" t="s">
        <v>237</v>
      </c>
      <c r="C39" s="681"/>
      <c r="D39" s="681"/>
      <c r="E39" s="681"/>
      <c r="F39" s="681"/>
      <c r="G39" s="681"/>
      <c r="H39" s="681"/>
      <c r="I39" s="681"/>
      <c r="J39" s="681"/>
      <c r="K39" s="681"/>
      <c r="L39" s="681"/>
      <c r="M39" s="681"/>
      <c r="N39" s="682"/>
      <c r="O39" s="694"/>
    </row>
    <row r="40" spans="2:15" s="177" customFormat="1" ht="15.75" customHeight="1" thickBot="1" x14ac:dyDescent="0.25">
      <c r="B40" s="683"/>
      <c r="C40" s="684"/>
      <c r="D40" s="684"/>
      <c r="E40" s="684"/>
      <c r="F40" s="684"/>
      <c r="G40" s="684"/>
      <c r="H40" s="684"/>
      <c r="I40" s="684"/>
      <c r="J40" s="684"/>
      <c r="K40" s="684"/>
      <c r="L40" s="684"/>
      <c r="M40" s="684"/>
      <c r="N40" s="685"/>
      <c r="O40" s="695"/>
    </row>
    <row r="41" spans="2:15" s="182" customFormat="1" ht="17.25" customHeight="1" thickTop="1" x14ac:dyDescent="0.2">
      <c r="B41" s="203" t="s">
        <v>110</v>
      </c>
      <c r="C41" s="639" t="s">
        <v>175</v>
      </c>
      <c r="D41" s="639"/>
      <c r="E41" s="639"/>
      <c r="F41" s="639"/>
      <c r="G41" s="639"/>
      <c r="H41" s="639"/>
      <c r="I41" s="639"/>
      <c r="J41" s="640"/>
      <c r="K41" s="204"/>
      <c r="L41" s="204"/>
      <c r="M41" s="206" t="s">
        <v>140</v>
      </c>
      <c r="N41" s="702" t="s">
        <v>176</v>
      </c>
      <c r="O41" s="301"/>
    </row>
    <row r="42" spans="2:15" s="177" customFormat="1" ht="15" customHeight="1" thickBot="1" x14ac:dyDescent="0.25">
      <c r="B42" s="208"/>
      <c r="C42" s="669"/>
      <c r="D42" s="669"/>
      <c r="E42" s="669"/>
      <c r="F42" s="669"/>
      <c r="G42" s="669"/>
      <c r="H42" s="669"/>
      <c r="I42" s="669"/>
      <c r="J42" s="670"/>
      <c r="K42" s="209"/>
      <c r="L42" s="209"/>
      <c r="M42" s="210"/>
      <c r="N42" s="703"/>
      <c r="O42" s="302"/>
    </row>
    <row r="43" spans="2:15" s="156" customFormat="1" ht="26.25" customHeight="1" thickTop="1" x14ac:dyDescent="0.2">
      <c r="B43" s="211" t="s">
        <v>177</v>
      </c>
      <c r="C43" s="690" t="s">
        <v>46</v>
      </c>
      <c r="D43" s="690"/>
      <c r="E43" s="690"/>
      <c r="F43" s="690"/>
      <c r="G43" s="690"/>
      <c r="H43" s="690"/>
      <c r="I43" s="690"/>
      <c r="J43" s="691"/>
      <c r="K43" s="288"/>
      <c r="L43" s="288"/>
      <c r="M43" s="332"/>
      <c r="N43" s="183"/>
      <c r="O43" s="696"/>
    </row>
    <row r="44" spans="2:15" s="156" customFormat="1" ht="27.95" customHeight="1" x14ac:dyDescent="0.2">
      <c r="B44" s="163" t="s">
        <v>178</v>
      </c>
      <c r="C44" s="692" t="s">
        <v>41</v>
      </c>
      <c r="D44" s="692"/>
      <c r="E44" s="692"/>
      <c r="F44" s="692"/>
      <c r="G44" s="692"/>
      <c r="H44" s="692"/>
      <c r="I44" s="692"/>
      <c r="J44" s="693"/>
      <c r="K44" s="289"/>
      <c r="L44" s="289"/>
      <c r="M44" s="284"/>
      <c r="N44" s="162"/>
      <c r="O44" s="697"/>
    </row>
    <row r="45" spans="2:15" s="156" customFormat="1" ht="21" customHeight="1" thickBot="1" x14ac:dyDescent="0.25">
      <c r="B45" s="208" t="s">
        <v>139</v>
      </c>
      <c r="C45" s="635" t="s">
        <v>142</v>
      </c>
      <c r="D45" s="635"/>
      <c r="E45" s="635"/>
      <c r="F45" s="635"/>
      <c r="G45" s="635"/>
      <c r="H45" s="635"/>
      <c r="I45" s="635"/>
      <c r="J45" s="651"/>
      <c r="K45" s="212"/>
      <c r="L45" s="212"/>
      <c r="M45" s="213"/>
      <c r="N45" s="171">
        <f>ROUND(SUM(M43:M44), 0)</f>
        <v>0</v>
      </c>
      <c r="O45" s="698"/>
    </row>
    <row r="46" spans="2:15" s="156" customFormat="1" ht="15" customHeight="1" thickTop="1" x14ac:dyDescent="0.2">
      <c r="B46" s="203" t="s">
        <v>115</v>
      </c>
      <c r="C46" s="636" t="s">
        <v>42</v>
      </c>
      <c r="D46" s="636"/>
      <c r="E46" s="636"/>
      <c r="F46" s="636"/>
      <c r="G46" s="636"/>
      <c r="H46" s="636"/>
      <c r="I46" s="636"/>
      <c r="J46" s="673"/>
      <c r="K46" s="216"/>
      <c r="L46" s="215"/>
      <c r="M46" s="217" t="s">
        <v>53</v>
      </c>
      <c r="N46" s="218" t="s">
        <v>54</v>
      </c>
      <c r="O46" s="297" t="s">
        <v>223</v>
      </c>
    </row>
    <row r="47" spans="2:15" s="177" customFormat="1" ht="12.75" customHeight="1" x14ac:dyDescent="0.2">
      <c r="B47" s="219"/>
      <c r="C47" s="674"/>
      <c r="D47" s="674"/>
      <c r="E47" s="674"/>
      <c r="F47" s="674"/>
      <c r="G47" s="674"/>
      <c r="H47" s="674"/>
      <c r="I47" s="674"/>
      <c r="J47" s="675"/>
      <c r="K47" s="221"/>
      <c r="L47" s="220"/>
      <c r="M47" s="678" t="s">
        <v>140</v>
      </c>
      <c r="N47" s="688" t="s">
        <v>176</v>
      </c>
      <c r="O47" s="667" t="s">
        <v>221</v>
      </c>
    </row>
    <row r="48" spans="2:15" s="182" customFormat="1" ht="13.5" thickBot="1" x14ac:dyDescent="0.25">
      <c r="B48" s="222"/>
      <c r="C48" s="608"/>
      <c r="D48" s="608"/>
      <c r="E48" s="608"/>
      <c r="F48" s="608"/>
      <c r="G48" s="608"/>
      <c r="H48" s="608"/>
      <c r="I48" s="223" t="s">
        <v>179</v>
      </c>
      <c r="J48" s="223" t="s">
        <v>143</v>
      </c>
      <c r="K48" s="224"/>
      <c r="L48" s="223"/>
      <c r="M48" s="679"/>
      <c r="N48" s="689"/>
      <c r="O48" s="668"/>
    </row>
    <row r="49" spans="2:15" s="156" customFormat="1" ht="21.75" customHeight="1" thickTop="1" x14ac:dyDescent="0.2">
      <c r="B49" s="225"/>
      <c r="C49" s="676" t="s">
        <v>241</v>
      </c>
      <c r="D49" s="676"/>
      <c r="E49" s="676"/>
      <c r="F49" s="676"/>
      <c r="G49" s="676"/>
      <c r="H49" s="677"/>
      <c r="I49" s="328"/>
      <c r="J49" s="277"/>
      <c r="K49" s="226"/>
      <c r="L49" s="226"/>
      <c r="M49" s="284"/>
      <c r="N49" s="227"/>
      <c r="O49" s="656"/>
    </row>
    <row r="50" spans="2:15" s="156" customFormat="1" ht="17.25" customHeight="1" x14ac:dyDescent="0.2">
      <c r="B50" s="228"/>
      <c r="C50" s="604"/>
      <c r="D50" s="604"/>
      <c r="E50" s="604"/>
      <c r="F50" s="604"/>
      <c r="G50" s="604"/>
      <c r="H50" s="610"/>
      <c r="I50" s="330"/>
      <c r="J50" s="278"/>
      <c r="K50" s="226"/>
      <c r="L50" s="226"/>
      <c r="M50" s="284"/>
      <c r="N50" s="183"/>
      <c r="O50" s="657"/>
    </row>
    <row r="51" spans="2:15" s="156" customFormat="1" ht="18" customHeight="1" x14ac:dyDescent="0.2">
      <c r="B51" s="178"/>
      <c r="C51" s="591" t="s">
        <v>144</v>
      </c>
      <c r="D51" s="591"/>
      <c r="E51" s="591"/>
      <c r="F51" s="591"/>
      <c r="G51" s="591"/>
      <c r="H51" s="592"/>
      <c r="I51" s="278"/>
      <c r="J51" s="278"/>
      <c r="K51" s="226"/>
      <c r="L51" s="226"/>
      <c r="M51" s="284"/>
      <c r="N51" s="183"/>
      <c r="O51" s="657"/>
    </row>
    <row r="52" spans="2:15" s="156" customFormat="1" ht="18" customHeight="1" x14ac:dyDescent="0.2">
      <c r="B52" s="178"/>
      <c r="C52" s="604" t="s">
        <v>139</v>
      </c>
      <c r="D52" s="604"/>
      <c r="E52" s="604"/>
      <c r="F52" s="604"/>
      <c r="G52" s="604"/>
      <c r="H52" s="605"/>
      <c r="I52" s="278"/>
      <c r="J52" s="278"/>
      <c r="K52" s="226"/>
      <c r="L52" s="226"/>
      <c r="M52" s="284"/>
      <c r="N52" s="183"/>
      <c r="O52" s="657"/>
    </row>
    <row r="53" spans="2:15" s="156" customFormat="1" ht="18" customHeight="1" x14ac:dyDescent="0.2">
      <c r="B53" s="178"/>
      <c r="C53" s="591" t="s">
        <v>145</v>
      </c>
      <c r="D53" s="591"/>
      <c r="E53" s="591"/>
      <c r="F53" s="591"/>
      <c r="G53" s="591"/>
      <c r="H53" s="592"/>
      <c r="I53" s="278"/>
      <c r="J53" s="278"/>
      <c r="K53" s="229"/>
      <c r="L53" s="229"/>
      <c r="M53" s="284"/>
      <c r="N53" s="162"/>
      <c r="O53" s="657"/>
    </row>
    <row r="54" spans="2:15" s="156" customFormat="1" ht="18" customHeight="1" x14ac:dyDescent="0.2">
      <c r="B54" s="178"/>
      <c r="C54" s="591" t="s">
        <v>146</v>
      </c>
      <c r="D54" s="591"/>
      <c r="E54" s="591"/>
      <c r="F54" s="591"/>
      <c r="G54" s="591"/>
      <c r="H54" s="592"/>
      <c r="I54" s="278"/>
      <c r="J54" s="278"/>
      <c r="K54" s="229"/>
      <c r="L54" s="229"/>
      <c r="M54" s="284"/>
      <c r="N54" s="162"/>
      <c r="O54" s="657"/>
    </row>
    <row r="55" spans="2:15" s="156" customFormat="1" ht="18.95" customHeight="1" x14ac:dyDescent="0.2">
      <c r="B55" s="178"/>
      <c r="C55" s="591" t="s">
        <v>147</v>
      </c>
      <c r="D55" s="591"/>
      <c r="E55" s="591"/>
      <c r="F55" s="591"/>
      <c r="G55" s="591"/>
      <c r="H55" s="592"/>
      <c r="I55" s="278"/>
      <c r="J55" s="278"/>
      <c r="K55" s="229"/>
      <c r="L55" s="229"/>
      <c r="M55" s="284"/>
      <c r="N55" s="162"/>
      <c r="O55" s="657"/>
    </row>
    <row r="56" spans="2:15" s="156" customFormat="1" ht="66" customHeight="1" x14ac:dyDescent="0.2">
      <c r="B56" s="178"/>
      <c r="C56" s="606" t="s">
        <v>148</v>
      </c>
      <c r="D56" s="606"/>
      <c r="E56" s="606"/>
      <c r="F56" s="606"/>
      <c r="G56" s="606"/>
      <c r="H56" s="607"/>
      <c r="I56" s="329"/>
      <c r="J56" s="278"/>
      <c r="K56" s="229"/>
      <c r="L56" s="229"/>
      <c r="M56" s="284"/>
      <c r="N56" s="162"/>
      <c r="O56" s="657"/>
    </row>
    <row r="57" spans="2:15" s="156" customFormat="1" ht="21.75" customHeight="1" thickBot="1" x14ac:dyDescent="0.25">
      <c r="B57" s="230"/>
      <c r="C57" s="609" t="s">
        <v>142</v>
      </c>
      <c r="D57" s="609"/>
      <c r="E57" s="609"/>
      <c r="F57" s="609"/>
      <c r="G57" s="609"/>
      <c r="H57" s="609"/>
      <c r="I57" s="231"/>
      <c r="J57" s="232"/>
      <c r="K57" s="232"/>
      <c r="L57" s="232"/>
      <c r="M57" s="188"/>
      <c r="N57" s="233">
        <f>ROUND(SUM(M49:M56), 0)</f>
        <v>0</v>
      </c>
      <c r="O57" s="303"/>
    </row>
    <row r="58" spans="2:15" s="156" customFormat="1" ht="12.75" customHeight="1" thickTop="1" x14ac:dyDescent="0.2">
      <c r="B58" s="203" t="s">
        <v>117</v>
      </c>
      <c r="C58" s="639" t="s">
        <v>43</v>
      </c>
      <c r="D58" s="639"/>
      <c r="E58" s="639"/>
      <c r="F58" s="639"/>
      <c r="G58" s="639"/>
      <c r="H58" s="639"/>
      <c r="I58" s="639"/>
      <c r="J58" s="640"/>
      <c r="K58" s="205"/>
      <c r="L58" s="205"/>
      <c r="M58" s="190" t="s">
        <v>53</v>
      </c>
      <c r="N58" s="191" t="s">
        <v>54</v>
      </c>
      <c r="O58" s="297" t="s">
        <v>223</v>
      </c>
    </row>
    <row r="59" spans="2:15" s="177" customFormat="1" ht="27.95" customHeight="1" x14ac:dyDescent="0.2">
      <c r="B59" s="234"/>
      <c r="C59" s="641" t="s">
        <v>218</v>
      </c>
      <c r="D59" s="641"/>
      <c r="E59" s="641"/>
      <c r="F59" s="641"/>
      <c r="G59" s="641"/>
      <c r="H59" s="641"/>
      <c r="I59" s="641"/>
      <c r="J59" s="642"/>
      <c r="K59" s="235"/>
      <c r="L59" s="235"/>
      <c r="M59" s="236" t="s">
        <v>140</v>
      </c>
      <c r="N59" s="237" t="s">
        <v>176</v>
      </c>
      <c r="O59" s="304" t="s">
        <v>221</v>
      </c>
    </row>
    <row r="60" spans="2:15" s="182" customFormat="1" ht="18" customHeight="1" x14ac:dyDescent="0.2">
      <c r="B60" s="228"/>
      <c r="C60" s="591" t="s">
        <v>149</v>
      </c>
      <c r="D60" s="591"/>
      <c r="E60" s="591"/>
      <c r="F60" s="591"/>
      <c r="G60" s="591"/>
      <c r="H60" s="591"/>
      <c r="I60" s="591"/>
      <c r="J60" s="592"/>
      <c r="K60" s="238"/>
      <c r="L60" s="238"/>
      <c r="M60" s="284"/>
      <c r="N60" s="183"/>
      <c r="O60" s="661"/>
    </row>
    <row r="61" spans="2:15" s="182" customFormat="1" ht="18" customHeight="1" x14ac:dyDescent="0.2">
      <c r="B61" s="228"/>
      <c r="C61" s="604"/>
      <c r="D61" s="604"/>
      <c r="E61" s="604"/>
      <c r="F61" s="604"/>
      <c r="G61" s="604"/>
      <c r="H61" s="604"/>
      <c r="I61" s="604"/>
      <c r="J61" s="604"/>
      <c r="K61" s="238"/>
      <c r="L61" s="239"/>
      <c r="M61" s="284"/>
      <c r="N61" s="183"/>
      <c r="O61" s="662"/>
    </row>
    <row r="62" spans="2:15" s="156" customFormat="1" ht="18" customHeight="1" x14ac:dyDescent="0.2">
      <c r="B62" s="178"/>
      <c r="C62" s="591" t="s">
        <v>139</v>
      </c>
      <c r="D62" s="591"/>
      <c r="E62" s="591"/>
      <c r="F62" s="591"/>
      <c r="G62" s="591"/>
      <c r="H62" s="591"/>
      <c r="I62" s="591"/>
      <c r="J62" s="592"/>
      <c r="K62" s="239"/>
      <c r="L62" s="239"/>
      <c r="M62" s="284"/>
      <c r="N62" s="183"/>
      <c r="O62" s="662"/>
    </row>
    <row r="63" spans="2:15" s="156" customFormat="1" ht="18" customHeight="1" x14ac:dyDescent="0.2">
      <c r="B63" s="228"/>
      <c r="C63" s="604" t="s">
        <v>139</v>
      </c>
      <c r="D63" s="604"/>
      <c r="E63" s="604"/>
      <c r="F63" s="604"/>
      <c r="G63" s="604"/>
      <c r="H63" s="604"/>
      <c r="I63" s="604"/>
      <c r="J63" s="605"/>
      <c r="K63" s="239"/>
      <c r="L63" s="239"/>
      <c r="M63" s="284"/>
      <c r="N63" s="183"/>
      <c r="O63" s="662"/>
    </row>
    <row r="64" spans="2:15" s="156" customFormat="1" ht="18" customHeight="1" x14ac:dyDescent="0.2">
      <c r="B64" s="228"/>
      <c r="C64" s="591" t="s">
        <v>150</v>
      </c>
      <c r="D64" s="591"/>
      <c r="E64" s="591"/>
      <c r="F64" s="591"/>
      <c r="G64" s="591"/>
      <c r="H64" s="591"/>
      <c r="I64" s="591"/>
      <c r="J64" s="592"/>
      <c r="K64" s="240"/>
      <c r="L64" s="240"/>
      <c r="M64" s="284"/>
      <c r="N64" s="183"/>
      <c r="O64" s="662"/>
    </row>
    <row r="65" spans="2:16" s="156" customFormat="1" ht="18" customHeight="1" x14ac:dyDescent="0.2">
      <c r="B65" s="178"/>
      <c r="C65" s="604"/>
      <c r="D65" s="604"/>
      <c r="E65" s="604"/>
      <c r="F65" s="604"/>
      <c r="G65" s="604"/>
      <c r="H65" s="604"/>
      <c r="I65" s="604"/>
      <c r="J65" s="605"/>
      <c r="K65" s="238"/>
      <c r="L65" s="238"/>
      <c r="M65" s="284"/>
      <c r="N65" s="162"/>
      <c r="O65" s="662"/>
    </row>
    <row r="66" spans="2:16" s="156" customFormat="1" ht="16.5" customHeight="1" x14ac:dyDescent="0.2">
      <c r="B66" s="178"/>
      <c r="C66" s="604"/>
      <c r="D66" s="604"/>
      <c r="E66" s="604"/>
      <c r="F66" s="604"/>
      <c r="G66" s="604"/>
      <c r="H66" s="604"/>
      <c r="I66" s="604"/>
      <c r="J66" s="605"/>
      <c r="K66" s="238"/>
      <c r="L66" s="238"/>
      <c r="M66" s="284"/>
      <c r="N66" s="162"/>
      <c r="O66" s="663"/>
    </row>
    <row r="67" spans="2:16" s="156" customFormat="1" ht="20.25" customHeight="1" thickBot="1" x14ac:dyDescent="0.25">
      <c r="B67" s="186"/>
      <c r="C67" s="635" t="s">
        <v>142</v>
      </c>
      <c r="D67" s="635"/>
      <c r="E67" s="635"/>
      <c r="F67" s="635"/>
      <c r="G67" s="635"/>
      <c r="H67" s="635"/>
      <c r="I67" s="635"/>
      <c r="J67" s="651"/>
      <c r="K67" s="212"/>
      <c r="L67" s="212"/>
      <c r="M67" s="170"/>
      <c r="N67" s="241">
        <f>SUM(M60:M66)</f>
        <v>0</v>
      </c>
      <c r="O67" s="300"/>
    </row>
    <row r="68" spans="2:16" s="156" customFormat="1" ht="27" customHeight="1" thickTop="1" x14ac:dyDescent="0.2">
      <c r="B68" s="195" t="s">
        <v>119</v>
      </c>
      <c r="C68" s="652" t="s">
        <v>219</v>
      </c>
      <c r="D68" s="652"/>
      <c r="E68" s="652"/>
      <c r="F68" s="652"/>
      <c r="G68" s="652"/>
      <c r="H68" s="652"/>
      <c r="I68" s="652"/>
      <c r="J68" s="653"/>
      <c r="K68" s="242"/>
      <c r="L68" s="242"/>
      <c r="M68" s="199"/>
      <c r="N68" s="155"/>
      <c r="O68" s="305" t="s">
        <v>222</v>
      </c>
    </row>
    <row r="69" spans="2:16" s="156" customFormat="1" ht="18" customHeight="1" x14ac:dyDescent="0.2">
      <c r="B69" s="178"/>
      <c r="C69" s="591" t="s">
        <v>48</v>
      </c>
      <c r="D69" s="591"/>
      <c r="E69" s="591"/>
      <c r="F69" s="591"/>
      <c r="G69" s="591"/>
      <c r="H69" s="591"/>
      <c r="I69" s="591"/>
      <c r="J69" s="592"/>
      <c r="K69" s="240"/>
      <c r="L69" s="240"/>
      <c r="M69" s="284"/>
      <c r="N69" s="162"/>
      <c r="O69" s="664"/>
    </row>
    <row r="70" spans="2:16" s="156" customFormat="1" ht="18" customHeight="1" x14ac:dyDescent="0.2">
      <c r="B70" s="178"/>
      <c r="C70" s="604"/>
      <c r="D70" s="604"/>
      <c r="E70" s="604"/>
      <c r="F70" s="604"/>
      <c r="G70" s="604"/>
      <c r="H70" s="604"/>
      <c r="I70" s="604"/>
      <c r="J70" s="605"/>
      <c r="K70" s="240"/>
      <c r="L70" s="240"/>
      <c r="M70" s="284"/>
      <c r="N70" s="162"/>
      <c r="O70" s="665"/>
    </row>
    <row r="71" spans="2:16" s="156" customFormat="1" ht="18" customHeight="1" x14ac:dyDescent="0.2">
      <c r="B71" s="178"/>
      <c r="C71" s="591" t="s">
        <v>151</v>
      </c>
      <c r="D71" s="591"/>
      <c r="E71" s="591"/>
      <c r="F71" s="591"/>
      <c r="G71" s="591"/>
      <c r="H71" s="591"/>
      <c r="I71" s="591"/>
      <c r="J71" s="592"/>
      <c r="K71" s="240"/>
      <c r="L71" s="240"/>
      <c r="M71" s="284"/>
      <c r="N71" s="162"/>
      <c r="O71" s="665"/>
    </row>
    <row r="72" spans="2:16" s="156" customFormat="1" ht="18" customHeight="1" x14ac:dyDescent="0.2">
      <c r="B72" s="178"/>
      <c r="C72" s="589" t="s">
        <v>139</v>
      </c>
      <c r="D72" s="589"/>
      <c r="E72" s="589"/>
      <c r="F72" s="589"/>
      <c r="G72" s="589"/>
      <c r="H72" s="589"/>
      <c r="I72" s="589"/>
      <c r="J72" s="590"/>
      <c r="K72" s="240"/>
      <c r="L72" s="240"/>
      <c r="M72" s="284"/>
      <c r="N72" s="162"/>
      <c r="O72" s="665"/>
    </row>
    <row r="73" spans="2:16" s="156" customFormat="1" ht="18" customHeight="1" x14ac:dyDescent="0.2">
      <c r="B73" s="178"/>
      <c r="C73" s="591" t="s">
        <v>148</v>
      </c>
      <c r="D73" s="591"/>
      <c r="E73" s="591"/>
      <c r="F73" s="591"/>
      <c r="G73" s="591"/>
      <c r="H73" s="591"/>
      <c r="I73" s="591"/>
      <c r="J73" s="592"/>
      <c r="K73" s="240"/>
      <c r="L73" s="240"/>
      <c r="M73" s="284"/>
      <c r="N73" s="162"/>
      <c r="O73" s="666"/>
    </row>
    <row r="74" spans="2:16" s="156" customFormat="1" ht="18" customHeight="1" thickBot="1" x14ac:dyDescent="0.25">
      <c r="B74" s="186"/>
      <c r="C74" s="635" t="s">
        <v>142</v>
      </c>
      <c r="D74" s="635"/>
      <c r="E74" s="635"/>
      <c r="F74" s="635"/>
      <c r="G74" s="635"/>
      <c r="H74" s="635"/>
      <c r="I74" s="635"/>
      <c r="J74" s="651"/>
      <c r="K74" s="167"/>
      <c r="L74" s="167"/>
      <c r="M74" s="170"/>
      <c r="N74" s="241">
        <f>SUM(M69:M73)</f>
        <v>0</v>
      </c>
      <c r="O74" s="306"/>
    </row>
    <row r="75" spans="2:16" s="156" customFormat="1" ht="19.5" customHeight="1" thickTop="1" x14ac:dyDescent="0.2">
      <c r="B75" s="645" t="s">
        <v>121</v>
      </c>
      <c r="C75" s="647" t="s">
        <v>220</v>
      </c>
      <c r="D75" s="647"/>
      <c r="E75" s="647"/>
      <c r="F75" s="647"/>
      <c r="G75" s="647"/>
      <c r="H75" s="647"/>
      <c r="I75" s="647"/>
      <c r="J75" s="648"/>
      <c r="K75" s="243"/>
      <c r="L75" s="243"/>
      <c r="M75" s="244"/>
      <c r="N75" s="245"/>
      <c r="O75" s="699" t="s">
        <v>221</v>
      </c>
    </row>
    <row r="76" spans="2:16" s="156" customFormat="1" ht="12" customHeight="1" x14ac:dyDescent="0.2">
      <c r="B76" s="646"/>
      <c r="C76" s="649"/>
      <c r="D76" s="649"/>
      <c r="E76" s="649"/>
      <c r="F76" s="649"/>
      <c r="G76" s="649"/>
      <c r="H76" s="649"/>
      <c r="I76" s="649"/>
      <c r="J76" s="650"/>
      <c r="K76" s="246"/>
      <c r="L76" s="246"/>
      <c r="M76" s="247"/>
      <c r="N76" s="248"/>
      <c r="O76" s="700"/>
    </row>
    <row r="77" spans="2:16" s="156" customFormat="1" ht="33" customHeight="1" x14ac:dyDescent="0.2">
      <c r="B77" s="249"/>
      <c r="C77" s="250"/>
      <c r="D77" s="250"/>
      <c r="E77" s="250"/>
      <c r="F77" s="250"/>
      <c r="G77" s="250"/>
      <c r="H77" s="250"/>
      <c r="I77" s="281"/>
      <c r="J77" s="282"/>
      <c r="K77" s="283"/>
      <c r="L77" s="283"/>
      <c r="M77" s="293" t="s">
        <v>40</v>
      </c>
      <c r="N77" s="248"/>
      <c r="O77" s="307" t="s">
        <v>222</v>
      </c>
    </row>
    <row r="78" spans="2:16" s="156" customFormat="1" ht="26.25" customHeight="1" x14ac:dyDescent="0.2">
      <c r="B78" s="597" t="s">
        <v>196</v>
      </c>
      <c r="C78" s="598"/>
      <c r="D78" s="598"/>
      <c r="E78" s="598"/>
      <c r="F78" s="598"/>
      <c r="G78" s="598"/>
      <c r="H78" s="598"/>
      <c r="I78" s="599"/>
      <c r="J78" s="600"/>
      <c r="K78" s="251"/>
      <c r="L78" s="251"/>
      <c r="M78" s="284"/>
      <c r="N78" s="252"/>
      <c r="O78" s="658"/>
    </row>
    <row r="79" spans="2:16" s="156" customFormat="1" ht="26.25" customHeight="1" x14ac:dyDescent="0.2">
      <c r="B79" s="601" t="s">
        <v>197</v>
      </c>
      <c r="C79" s="591"/>
      <c r="D79" s="591"/>
      <c r="E79" s="591"/>
      <c r="F79" s="591" t="e">
        <v>#REF!</v>
      </c>
      <c r="G79" s="591"/>
      <c r="H79" s="591"/>
      <c r="I79" s="602"/>
      <c r="J79" s="603"/>
      <c r="K79" s="253"/>
      <c r="L79" s="253"/>
      <c r="M79" s="284"/>
      <c r="N79" s="254"/>
      <c r="O79" s="659"/>
    </row>
    <row r="80" spans="2:16" s="156" customFormat="1" ht="26.25" customHeight="1" x14ac:dyDescent="0.2">
      <c r="B80" s="601" t="s">
        <v>198</v>
      </c>
      <c r="C80" s="591"/>
      <c r="D80" s="591"/>
      <c r="E80" s="591"/>
      <c r="F80" s="591" t="e">
        <v>#REF!</v>
      </c>
      <c r="G80" s="591"/>
      <c r="H80" s="591"/>
      <c r="I80" s="602"/>
      <c r="J80" s="603"/>
      <c r="K80" s="251"/>
      <c r="L80" s="251"/>
      <c r="M80" s="284"/>
      <c r="N80" s="252"/>
      <c r="O80" s="659"/>
      <c r="P80" s="207"/>
    </row>
    <row r="81" spans="2:22" s="156" customFormat="1" ht="26.25" customHeight="1" x14ac:dyDescent="0.2">
      <c r="B81" s="601" t="s">
        <v>199</v>
      </c>
      <c r="C81" s="591"/>
      <c r="D81" s="591"/>
      <c r="E81" s="591"/>
      <c r="F81" s="591" t="e">
        <v>#VALUE!</v>
      </c>
      <c r="G81" s="591"/>
      <c r="H81" s="591"/>
      <c r="I81" s="602"/>
      <c r="J81" s="603"/>
      <c r="K81" s="253"/>
      <c r="L81" s="253"/>
      <c r="M81" s="284"/>
      <c r="N81" s="255"/>
      <c r="O81" s="659"/>
    </row>
    <row r="82" spans="2:22" s="156" customFormat="1" ht="26.25" customHeight="1" x14ac:dyDescent="0.2">
      <c r="B82" s="643" t="s">
        <v>200</v>
      </c>
      <c r="C82" s="644"/>
      <c r="D82" s="644"/>
      <c r="E82" s="644"/>
      <c r="F82" s="644"/>
      <c r="G82" s="644"/>
      <c r="H82" s="644"/>
      <c r="I82" s="595"/>
      <c r="J82" s="596"/>
      <c r="K82" s="256"/>
      <c r="L82" s="256"/>
      <c r="M82" s="284"/>
      <c r="N82" s="257"/>
      <c r="O82" s="659"/>
    </row>
    <row r="83" spans="2:22" s="156" customFormat="1" ht="26.25" customHeight="1" x14ac:dyDescent="0.2">
      <c r="B83" s="643" t="s">
        <v>191</v>
      </c>
      <c r="C83" s="644"/>
      <c r="D83" s="644"/>
      <c r="E83" s="644"/>
      <c r="F83" s="644"/>
      <c r="G83" s="644"/>
      <c r="H83" s="644"/>
      <c r="I83" s="595"/>
      <c r="J83" s="596"/>
      <c r="K83" s="256"/>
      <c r="L83" s="256"/>
      <c r="M83" s="284"/>
      <c r="N83" s="257"/>
      <c r="O83" s="659"/>
    </row>
    <row r="84" spans="2:22" s="156" customFormat="1" ht="26.25" customHeight="1" x14ac:dyDescent="0.2">
      <c r="B84" s="643" t="s">
        <v>192</v>
      </c>
      <c r="C84" s="644"/>
      <c r="D84" s="644"/>
      <c r="E84" s="644"/>
      <c r="F84" s="644"/>
      <c r="G84" s="644"/>
      <c r="H84" s="644"/>
      <c r="I84" s="595"/>
      <c r="J84" s="596"/>
      <c r="K84" s="256"/>
      <c r="L84" s="256"/>
      <c r="M84" s="284"/>
      <c r="N84" s="257"/>
      <c r="O84" s="659"/>
    </row>
    <row r="85" spans="2:22" s="156" customFormat="1" ht="26.25" customHeight="1" x14ac:dyDescent="0.2">
      <c r="B85" s="593" t="s">
        <v>193</v>
      </c>
      <c r="C85" s="594"/>
      <c r="D85" s="594"/>
      <c r="E85" s="594"/>
      <c r="F85" s="594"/>
      <c r="G85" s="594"/>
      <c r="H85" s="594"/>
      <c r="I85" s="595"/>
      <c r="J85" s="596"/>
      <c r="K85" s="256"/>
      <c r="L85" s="256"/>
      <c r="M85" s="284"/>
      <c r="N85" s="257"/>
      <c r="O85" s="660"/>
    </row>
    <row r="86" spans="2:22" s="156" customFormat="1" ht="24" customHeight="1" thickBot="1" x14ac:dyDescent="0.25">
      <c r="B86" s="186"/>
      <c r="C86" s="635" t="s">
        <v>142</v>
      </c>
      <c r="D86" s="635"/>
      <c r="E86" s="635"/>
      <c r="F86" s="635"/>
      <c r="G86" s="635"/>
      <c r="H86" s="635"/>
      <c r="I86" s="635"/>
      <c r="J86" s="635"/>
      <c r="K86" s="166"/>
      <c r="L86" s="166"/>
      <c r="M86" s="170"/>
      <c r="N86" s="171">
        <f>ROUND(SUM(M78:M85),0)</f>
        <v>0</v>
      </c>
      <c r="O86" s="300"/>
    </row>
    <row r="87" spans="2:22" s="156" customFormat="1" ht="71.25" customHeight="1" thickTop="1" thickBot="1" x14ac:dyDescent="0.25">
      <c r="B87" s="258" t="s">
        <v>122</v>
      </c>
      <c r="C87" s="638" t="s">
        <v>23</v>
      </c>
      <c r="D87" s="638"/>
      <c r="E87" s="638"/>
      <c r="F87" s="638"/>
      <c r="G87" s="638"/>
      <c r="H87" s="638"/>
      <c r="I87" s="259" t="s">
        <v>49</v>
      </c>
      <c r="J87" s="286"/>
      <c r="K87" s="260"/>
      <c r="L87" s="260"/>
      <c r="M87" s="276" t="s">
        <v>25</v>
      </c>
      <c r="N87" s="261"/>
      <c r="O87" s="308"/>
      <c r="U87" s="262"/>
    </row>
    <row r="88" spans="2:22" s="156" customFormat="1" ht="12.75" customHeight="1" thickTop="1" x14ac:dyDescent="0.2">
      <c r="B88" s="263" t="s">
        <v>124</v>
      </c>
      <c r="C88" s="636" t="s">
        <v>24</v>
      </c>
      <c r="D88" s="636"/>
      <c r="E88" s="636"/>
      <c r="F88" s="636"/>
      <c r="G88" s="636"/>
      <c r="H88" s="636"/>
      <c r="I88" s="636"/>
      <c r="J88" s="636"/>
      <c r="K88" s="214"/>
      <c r="L88" s="214"/>
      <c r="M88" s="190" t="s">
        <v>53</v>
      </c>
      <c r="N88" s="191" t="s">
        <v>54</v>
      </c>
      <c r="O88" s="297" t="s">
        <v>223</v>
      </c>
      <c r="U88" s="264"/>
    </row>
    <row r="89" spans="2:22" s="177" customFormat="1" ht="27" customHeight="1" thickBot="1" x14ac:dyDescent="0.25">
      <c r="B89" s="265"/>
      <c r="C89" s="637"/>
      <c r="D89" s="637"/>
      <c r="E89" s="637"/>
      <c r="F89" s="637"/>
      <c r="G89" s="637"/>
      <c r="H89" s="637"/>
      <c r="I89" s="637"/>
      <c r="J89" s="637"/>
      <c r="K89" s="266"/>
      <c r="L89" s="266"/>
      <c r="M89" s="236" t="s">
        <v>140</v>
      </c>
      <c r="N89" s="237" t="s">
        <v>176</v>
      </c>
      <c r="O89" s="298" t="s">
        <v>221</v>
      </c>
    </row>
    <row r="90" spans="2:22" s="182" customFormat="1" ht="25.5" customHeight="1" thickTop="1" x14ac:dyDescent="0.2">
      <c r="B90" s="184"/>
      <c r="C90" s="591" t="s">
        <v>180</v>
      </c>
      <c r="D90" s="591"/>
      <c r="E90" s="591"/>
      <c r="F90" s="591"/>
      <c r="G90" s="591"/>
      <c r="H90" s="591"/>
      <c r="I90" s="591"/>
      <c r="J90" s="591"/>
      <c r="K90" s="267"/>
      <c r="L90" s="267"/>
      <c r="M90" s="284"/>
      <c r="N90" s="162"/>
      <c r="O90" s="654"/>
    </row>
    <row r="91" spans="2:22" s="156" customFormat="1" ht="21" customHeight="1" thickBot="1" x14ac:dyDescent="0.25">
      <c r="B91" s="178"/>
      <c r="C91" s="591" t="s">
        <v>181</v>
      </c>
      <c r="D91" s="591"/>
      <c r="E91" s="591"/>
      <c r="F91" s="591"/>
      <c r="G91" s="591"/>
      <c r="H91" s="591"/>
      <c r="I91" s="591"/>
      <c r="J91" s="592"/>
      <c r="K91" s="240"/>
      <c r="L91" s="240"/>
      <c r="M91" s="284"/>
      <c r="N91" s="162"/>
      <c r="O91" s="655"/>
    </row>
    <row r="92" spans="2:22" s="156" customFormat="1" ht="24" customHeight="1" thickTop="1" thickBot="1" x14ac:dyDescent="0.25">
      <c r="B92" s="268"/>
      <c r="C92" s="635" t="s">
        <v>142</v>
      </c>
      <c r="D92" s="635"/>
      <c r="E92" s="635"/>
      <c r="F92" s="635"/>
      <c r="G92" s="635"/>
      <c r="H92" s="635"/>
      <c r="I92" s="635"/>
      <c r="J92" s="635"/>
      <c r="K92" s="166"/>
      <c r="L92" s="166"/>
      <c r="M92" s="170"/>
      <c r="N92" s="269">
        <f>ROUND(SUM(M90:M91), 0)</f>
        <v>0</v>
      </c>
      <c r="O92" s="295"/>
    </row>
    <row r="93" spans="2:22" s="156" customFormat="1" ht="24.75" customHeight="1" thickTop="1" thickBot="1" x14ac:dyDescent="0.25">
      <c r="B93" s="270"/>
      <c r="C93" s="634" t="s">
        <v>182</v>
      </c>
      <c r="D93" s="634"/>
      <c r="E93" s="634"/>
      <c r="F93" s="634"/>
      <c r="G93" s="634"/>
      <c r="H93" s="634"/>
      <c r="I93" s="634"/>
      <c r="J93" s="634"/>
      <c r="K93" s="271"/>
      <c r="L93" s="271"/>
      <c r="M93" s="272"/>
      <c r="N93" s="273">
        <f>SUM(N18+N27+N38+N45+N57+N67+N74+N92+N86+N87)</f>
        <v>0</v>
      </c>
      <c r="O93" s="309"/>
      <c r="U93" s="274"/>
      <c r="V93" s="274"/>
    </row>
    <row r="94" spans="2:22" s="156" customFormat="1" ht="6" hidden="1" customHeight="1" thickTop="1" x14ac:dyDescent="0.2">
      <c r="B94" s="117" t="e">
        <v>#REF!</v>
      </c>
      <c r="C94" s="117"/>
      <c r="D94" s="117"/>
      <c r="E94" s="117"/>
      <c r="F94" s="117"/>
      <c r="G94" s="117"/>
      <c r="H94" s="117"/>
      <c r="I94" s="117"/>
      <c r="J94" s="117"/>
      <c r="K94" s="117"/>
      <c r="L94" s="117"/>
      <c r="M94" s="117"/>
      <c r="N94" s="275"/>
      <c r="O94" s="310"/>
      <c r="P94" s="116"/>
      <c r="Q94" s="116"/>
    </row>
    <row r="95" spans="2:22" ht="16.5" thickTop="1" x14ac:dyDescent="0.2">
      <c r="O95" s="294"/>
    </row>
    <row r="96" spans="2:22" ht="15.75" x14ac:dyDescent="0.2">
      <c r="O96" s="294"/>
    </row>
    <row r="97" spans="15:15" x14ac:dyDescent="0.2">
      <c r="O97" s="311"/>
    </row>
    <row r="98" spans="15:15" x14ac:dyDescent="0.2">
      <c r="O98" s="312"/>
    </row>
    <row r="99" spans="15:15" x14ac:dyDescent="0.2">
      <c r="O99" s="313"/>
    </row>
    <row r="100" spans="15:15" ht="15" x14ac:dyDescent="0.25">
      <c r="O100" s="314"/>
    </row>
    <row r="101" spans="15:15" x14ac:dyDescent="0.2">
      <c r="O101" s="116"/>
    </row>
    <row r="102" spans="15:15" x14ac:dyDescent="0.2">
      <c r="O102" s="116"/>
    </row>
    <row r="103" spans="15:15" ht="15" x14ac:dyDescent="0.2">
      <c r="O103" s="315"/>
    </row>
    <row r="104" spans="15:15" x14ac:dyDescent="0.2">
      <c r="O104" s="116"/>
    </row>
    <row r="105" spans="15:15" x14ac:dyDescent="0.2">
      <c r="O105" s="116"/>
    </row>
    <row r="106" spans="15:15" x14ac:dyDescent="0.2">
      <c r="O106" s="117"/>
    </row>
    <row r="107" spans="15:15" x14ac:dyDescent="0.2">
      <c r="O107" s="311"/>
    </row>
    <row r="108" spans="15:15" x14ac:dyDescent="0.2">
      <c r="O108" s="311"/>
    </row>
  </sheetData>
  <mergeCells count="110">
    <mergeCell ref="O39:O40"/>
    <mergeCell ref="O43:O45"/>
    <mergeCell ref="O75:O76"/>
    <mergeCell ref="O2:O9"/>
    <mergeCell ref="N41:N42"/>
    <mergeCell ref="O13:O18"/>
    <mergeCell ref="O20:O26"/>
    <mergeCell ref="O31:O38"/>
    <mergeCell ref="B3:D3"/>
    <mergeCell ref="B4:D4"/>
    <mergeCell ref="B10:B11"/>
    <mergeCell ref="B8:N8"/>
    <mergeCell ref="J4:M4"/>
    <mergeCell ref="E3:F3"/>
    <mergeCell ref="I3:J3"/>
    <mergeCell ref="E4:F4"/>
    <mergeCell ref="E5:F5"/>
    <mergeCell ref="C21:G21"/>
    <mergeCell ref="C20:G20"/>
    <mergeCell ref="C41:J41"/>
    <mergeCell ref="C34:G34"/>
    <mergeCell ref="C38:G38"/>
    <mergeCell ref="C35:G35"/>
    <mergeCell ref="C37:G37"/>
    <mergeCell ref="O90:O91"/>
    <mergeCell ref="O49:O56"/>
    <mergeCell ref="O78:O85"/>
    <mergeCell ref="O60:O66"/>
    <mergeCell ref="O69:O73"/>
    <mergeCell ref="O47:O48"/>
    <mergeCell ref="C42:J42"/>
    <mergeCell ref="C15:G15"/>
    <mergeCell ref="C17:G17"/>
    <mergeCell ref="C16:G16"/>
    <mergeCell ref="C32:G32"/>
    <mergeCell ref="C46:J47"/>
    <mergeCell ref="C49:H49"/>
    <mergeCell ref="M47:M48"/>
    <mergeCell ref="C45:J45"/>
    <mergeCell ref="B39:N40"/>
    <mergeCell ref="B28:B29"/>
    <mergeCell ref="N47:N48"/>
    <mergeCell ref="C28:G29"/>
    <mergeCell ref="C18:G18"/>
    <mergeCell ref="C43:J43"/>
    <mergeCell ref="C27:G27"/>
    <mergeCell ref="C44:J44"/>
    <mergeCell ref="C33:G33"/>
    <mergeCell ref="C93:J93"/>
    <mergeCell ref="C86:J86"/>
    <mergeCell ref="C90:J90"/>
    <mergeCell ref="C91:J91"/>
    <mergeCell ref="C92:J92"/>
    <mergeCell ref="C88:J89"/>
    <mergeCell ref="C87:H87"/>
    <mergeCell ref="C58:J58"/>
    <mergeCell ref="C61:J61"/>
    <mergeCell ref="C66:J66"/>
    <mergeCell ref="C59:J59"/>
    <mergeCell ref="C65:J65"/>
    <mergeCell ref="B84:J84"/>
    <mergeCell ref="B75:B76"/>
    <mergeCell ref="C73:J73"/>
    <mergeCell ref="C75:J76"/>
    <mergeCell ref="C74:J74"/>
    <mergeCell ref="C64:J64"/>
    <mergeCell ref="C67:J67"/>
    <mergeCell ref="B82:J82"/>
    <mergeCell ref="B83:J83"/>
    <mergeCell ref="C69:J69"/>
    <mergeCell ref="C70:J70"/>
    <mergeCell ref="C68:J68"/>
    <mergeCell ref="C26:G26"/>
    <mergeCell ref="C36:G36"/>
    <mergeCell ref="C24:G24"/>
    <mergeCell ref="F2:G2"/>
    <mergeCell ref="C31:G31"/>
    <mergeCell ref="C19:G19"/>
    <mergeCell ref="C13:G13"/>
    <mergeCell ref="C30:G30"/>
    <mergeCell ref="B7:N7"/>
    <mergeCell ref="B5:D5"/>
    <mergeCell ref="J5:M5"/>
    <mergeCell ref="C22:G22"/>
    <mergeCell ref="C14:G14"/>
    <mergeCell ref="B9:N9"/>
    <mergeCell ref="C10:G11"/>
    <mergeCell ref="H2:I2"/>
    <mergeCell ref="C12:G12"/>
    <mergeCell ref="C25:G25"/>
    <mergeCell ref="C23:G23"/>
    <mergeCell ref="C51:H51"/>
    <mergeCell ref="C52:H52"/>
    <mergeCell ref="C53:H53"/>
    <mergeCell ref="C48:H48"/>
    <mergeCell ref="C54:H54"/>
    <mergeCell ref="C57:H57"/>
    <mergeCell ref="C50:H50"/>
    <mergeCell ref="C62:J62"/>
    <mergeCell ref="C60:J60"/>
    <mergeCell ref="C72:J72"/>
    <mergeCell ref="C71:J71"/>
    <mergeCell ref="B85:J85"/>
    <mergeCell ref="B78:J78"/>
    <mergeCell ref="B79:J79"/>
    <mergeCell ref="B80:J80"/>
    <mergeCell ref="B81:J81"/>
    <mergeCell ref="C55:H55"/>
    <mergeCell ref="C63:J63"/>
    <mergeCell ref="C56:H56"/>
  </mergeCells>
  <phoneticPr fontId="0" type="noConversion"/>
  <dataValidations xWindow="520" yWindow="794" count="4">
    <dataValidation allowBlank="1" showErrorMessage="1" promptTitle="Indirect Costs" prompt="If you have questions regarding this calculation, please consult the Indirect Cost Calculator at the end of the workbook." sqref="N87" xr:uid="{00000000-0002-0000-0200-000000000000}"/>
    <dataValidation allowBlank="1" showErrorMessage="1" promptTitle="Professional Development" prompt="At least 15% (or $50,000 whichever is less) of total award must be used for Professional Development." sqref="C46" xr:uid="{00000000-0002-0000-0200-000001000000}"/>
    <dataValidation allowBlank="1" showErrorMessage="1" sqref="C49" xr:uid="{00000000-0002-0000-0200-000002000000}"/>
    <dataValidation allowBlank="1" showErrorMessage="1" prompt="Information entered on priority sheets" sqref="I49:J56" xr:uid="{00000000-0002-0000-0200-000003000000}"/>
  </dataValidations>
  <hyperlinks>
    <hyperlink ref="M87" location="'Indirect Costs'!A1" tooltip="Click here" display="'Indirect Costs'!A1" xr:uid="{00000000-0004-0000-0200-000000000000}"/>
  </hyperlinks>
  <printOptions horizontalCentered="1"/>
  <pageMargins left="0.25" right="0.25" top="0.5" bottom="0.5" header="0.3" footer="0.3"/>
  <pageSetup scale="56" fitToHeight="10" orientation="portrait" cellComments="asDisplayed" r:id="rId1"/>
  <headerFooter alignWithMargins="0">
    <oddFooter>&amp;CPage &amp;P of &amp;N</oddFooter>
  </headerFooter>
  <rowBreaks count="1" manualBreakCount="1">
    <brk id="57" min="1" max="14" man="1"/>
  </rowBreaks>
  <cellWatches>
    <cellWatch r="I49"/>
  </cellWatche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8</xdr:col>
                    <xdr:colOff>180975</xdr:colOff>
                    <xdr:row>7</xdr:row>
                    <xdr:rowOff>0</xdr:rowOff>
                  </from>
                  <to>
                    <xdr:col>8</xdr:col>
                    <xdr:colOff>704850</xdr:colOff>
                    <xdr:row>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0"/>
  <sheetViews>
    <sheetView showGridLines="0" topLeftCell="A5" zoomScaleNormal="100" workbookViewId="0">
      <selection activeCell="L4" sqref="L4"/>
    </sheetView>
  </sheetViews>
  <sheetFormatPr defaultColWidth="8.85546875" defaultRowHeight="12.75" x14ac:dyDescent="0.2"/>
  <cols>
    <col min="1" max="1" width="3" style="346" bestFit="1" customWidth="1"/>
    <col min="2" max="2" width="45.85546875" style="347" customWidth="1"/>
    <col min="3" max="3" width="10" style="347" customWidth="1"/>
    <col min="4" max="5" width="11.85546875" style="348" customWidth="1"/>
    <col min="6" max="9" width="13.28515625" style="348" customWidth="1"/>
    <col min="10" max="251" width="8.85546875" style="346"/>
    <col min="252" max="252" width="1.42578125" style="346" customWidth="1"/>
    <col min="253" max="255" width="0" style="346" hidden="1" customWidth="1"/>
    <col min="256" max="256" width="37.85546875" style="346" customWidth="1"/>
    <col min="257" max="257" width="10" style="346" customWidth="1"/>
    <col min="258" max="258" width="9.42578125" style="346" customWidth="1"/>
    <col min="259" max="259" width="11.42578125" style="346" customWidth="1"/>
    <col min="260" max="260" width="23.85546875" style="346" customWidth="1"/>
    <col min="261" max="261" width="28.85546875" style="346" customWidth="1"/>
    <col min="262" max="262" width="28.140625" style="346" customWidth="1"/>
    <col min="263" max="263" width="13.28515625" style="346" customWidth="1"/>
    <col min="264" max="507" width="8.85546875" style="346"/>
    <col min="508" max="508" width="1.42578125" style="346" customWidth="1"/>
    <col min="509" max="511" width="0" style="346" hidden="1" customWidth="1"/>
    <col min="512" max="512" width="37.85546875" style="346" customWidth="1"/>
    <col min="513" max="513" width="10" style="346" customWidth="1"/>
    <col min="514" max="514" width="9.42578125" style="346" customWidth="1"/>
    <col min="515" max="515" width="11.42578125" style="346" customWidth="1"/>
    <col min="516" max="516" width="23.85546875" style="346" customWidth="1"/>
    <col min="517" max="517" width="28.85546875" style="346" customWidth="1"/>
    <col min="518" max="518" width="28.140625" style="346" customWidth="1"/>
    <col min="519" max="519" width="13.28515625" style="346" customWidth="1"/>
    <col min="520" max="763" width="8.85546875" style="346"/>
    <col min="764" max="764" width="1.42578125" style="346" customWidth="1"/>
    <col min="765" max="767" width="0" style="346" hidden="1" customWidth="1"/>
    <col min="768" max="768" width="37.85546875" style="346" customWidth="1"/>
    <col min="769" max="769" width="10" style="346" customWidth="1"/>
    <col min="770" max="770" width="9.42578125" style="346" customWidth="1"/>
    <col min="771" max="771" width="11.42578125" style="346" customWidth="1"/>
    <col min="772" max="772" width="23.85546875" style="346" customWidth="1"/>
    <col min="773" max="773" width="28.85546875" style="346" customWidth="1"/>
    <col min="774" max="774" width="28.140625" style="346" customWidth="1"/>
    <col min="775" max="775" width="13.28515625" style="346" customWidth="1"/>
    <col min="776" max="1019" width="8.85546875" style="346"/>
    <col min="1020" max="1020" width="1.42578125" style="346" customWidth="1"/>
    <col min="1021" max="1023" width="0" style="346" hidden="1" customWidth="1"/>
    <col min="1024" max="1024" width="37.85546875" style="346" customWidth="1"/>
    <col min="1025" max="1025" width="10" style="346" customWidth="1"/>
    <col min="1026" max="1026" width="9.42578125" style="346" customWidth="1"/>
    <col min="1027" max="1027" width="11.42578125" style="346" customWidth="1"/>
    <col min="1028" max="1028" width="23.85546875" style="346" customWidth="1"/>
    <col min="1029" max="1029" width="28.85546875" style="346" customWidth="1"/>
    <col min="1030" max="1030" width="28.140625" style="346" customWidth="1"/>
    <col min="1031" max="1031" width="13.28515625" style="346" customWidth="1"/>
    <col min="1032" max="1275" width="8.85546875" style="346"/>
    <col min="1276" max="1276" width="1.42578125" style="346" customWidth="1"/>
    <col min="1277" max="1279" width="0" style="346" hidden="1" customWidth="1"/>
    <col min="1280" max="1280" width="37.85546875" style="346" customWidth="1"/>
    <col min="1281" max="1281" width="10" style="346" customWidth="1"/>
    <col min="1282" max="1282" width="9.42578125" style="346" customWidth="1"/>
    <col min="1283" max="1283" width="11.42578125" style="346" customWidth="1"/>
    <col min="1284" max="1284" width="23.85546875" style="346" customWidth="1"/>
    <col min="1285" max="1285" width="28.85546875" style="346" customWidth="1"/>
    <col min="1286" max="1286" width="28.140625" style="346" customWidth="1"/>
    <col min="1287" max="1287" width="13.28515625" style="346" customWidth="1"/>
    <col min="1288" max="1531" width="8.85546875" style="346"/>
    <col min="1532" max="1532" width="1.42578125" style="346" customWidth="1"/>
    <col min="1533" max="1535" width="0" style="346" hidden="1" customWidth="1"/>
    <col min="1536" max="1536" width="37.85546875" style="346" customWidth="1"/>
    <col min="1537" max="1537" width="10" style="346" customWidth="1"/>
    <col min="1538" max="1538" width="9.42578125" style="346" customWidth="1"/>
    <col min="1539" max="1539" width="11.42578125" style="346" customWidth="1"/>
    <col min="1540" max="1540" width="23.85546875" style="346" customWidth="1"/>
    <col min="1541" max="1541" width="28.85546875" style="346" customWidth="1"/>
    <col min="1542" max="1542" width="28.140625" style="346" customWidth="1"/>
    <col min="1543" max="1543" width="13.28515625" style="346" customWidth="1"/>
    <col min="1544" max="1787" width="8.85546875" style="346"/>
    <col min="1788" max="1788" width="1.42578125" style="346" customWidth="1"/>
    <col min="1789" max="1791" width="0" style="346" hidden="1" customWidth="1"/>
    <col min="1792" max="1792" width="37.85546875" style="346" customWidth="1"/>
    <col min="1793" max="1793" width="10" style="346" customWidth="1"/>
    <col min="1794" max="1794" width="9.42578125" style="346" customWidth="1"/>
    <col min="1795" max="1795" width="11.42578125" style="346" customWidth="1"/>
    <col min="1796" max="1796" width="23.85546875" style="346" customWidth="1"/>
    <col min="1797" max="1797" width="28.85546875" style="346" customWidth="1"/>
    <col min="1798" max="1798" width="28.140625" style="346" customWidth="1"/>
    <col min="1799" max="1799" width="13.28515625" style="346" customWidth="1"/>
    <col min="1800" max="2043" width="8.85546875" style="346"/>
    <col min="2044" max="2044" width="1.42578125" style="346" customWidth="1"/>
    <col min="2045" max="2047" width="0" style="346" hidden="1" customWidth="1"/>
    <col min="2048" max="2048" width="37.85546875" style="346" customWidth="1"/>
    <col min="2049" max="2049" width="10" style="346" customWidth="1"/>
    <col min="2050" max="2050" width="9.42578125" style="346" customWidth="1"/>
    <col min="2051" max="2051" width="11.42578125" style="346" customWidth="1"/>
    <col min="2052" max="2052" width="23.85546875" style="346" customWidth="1"/>
    <col min="2053" max="2053" width="28.85546875" style="346" customWidth="1"/>
    <col min="2054" max="2054" width="28.140625" style="346" customWidth="1"/>
    <col min="2055" max="2055" width="13.28515625" style="346" customWidth="1"/>
    <col min="2056" max="2299" width="8.85546875" style="346"/>
    <col min="2300" max="2300" width="1.42578125" style="346" customWidth="1"/>
    <col min="2301" max="2303" width="0" style="346" hidden="1" customWidth="1"/>
    <col min="2304" max="2304" width="37.85546875" style="346" customWidth="1"/>
    <col min="2305" max="2305" width="10" style="346" customWidth="1"/>
    <col min="2306" max="2306" width="9.42578125" style="346" customWidth="1"/>
    <col min="2307" max="2307" width="11.42578125" style="346" customWidth="1"/>
    <col min="2308" max="2308" width="23.85546875" style="346" customWidth="1"/>
    <col min="2309" max="2309" width="28.85546875" style="346" customWidth="1"/>
    <col min="2310" max="2310" width="28.140625" style="346" customWidth="1"/>
    <col min="2311" max="2311" width="13.28515625" style="346" customWidth="1"/>
    <col min="2312" max="2555" width="8.85546875" style="346"/>
    <col min="2556" max="2556" width="1.42578125" style="346" customWidth="1"/>
    <col min="2557" max="2559" width="0" style="346" hidden="1" customWidth="1"/>
    <col min="2560" max="2560" width="37.85546875" style="346" customWidth="1"/>
    <col min="2561" max="2561" width="10" style="346" customWidth="1"/>
    <col min="2562" max="2562" width="9.42578125" style="346" customWidth="1"/>
    <col min="2563" max="2563" width="11.42578125" style="346" customWidth="1"/>
    <col min="2564" max="2564" width="23.85546875" style="346" customWidth="1"/>
    <col min="2565" max="2565" width="28.85546875" style="346" customWidth="1"/>
    <col min="2566" max="2566" width="28.140625" style="346" customWidth="1"/>
    <col min="2567" max="2567" width="13.28515625" style="346" customWidth="1"/>
    <col min="2568" max="2811" width="8.85546875" style="346"/>
    <col min="2812" max="2812" width="1.42578125" style="346" customWidth="1"/>
    <col min="2813" max="2815" width="0" style="346" hidden="1" customWidth="1"/>
    <col min="2816" max="2816" width="37.85546875" style="346" customWidth="1"/>
    <col min="2817" max="2817" width="10" style="346" customWidth="1"/>
    <col min="2818" max="2818" width="9.42578125" style="346" customWidth="1"/>
    <col min="2819" max="2819" width="11.42578125" style="346" customWidth="1"/>
    <col min="2820" max="2820" width="23.85546875" style="346" customWidth="1"/>
    <col min="2821" max="2821" width="28.85546875" style="346" customWidth="1"/>
    <col min="2822" max="2822" width="28.140625" style="346" customWidth="1"/>
    <col min="2823" max="2823" width="13.28515625" style="346" customWidth="1"/>
    <col min="2824" max="3067" width="8.85546875" style="346"/>
    <col min="3068" max="3068" width="1.42578125" style="346" customWidth="1"/>
    <col min="3069" max="3071" width="0" style="346" hidden="1" customWidth="1"/>
    <col min="3072" max="3072" width="37.85546875" style="346" customWidth="1"/>
    <col min="3073" max="3073" width="10" style="346" customWidth="1"/>
    <col min="3074" max="3074" width="9.42578125" style="346" customWidth="1"/>
    <col min="3075" max="3075" width="11.42578125" style="346" customWidth="1"/>
    <col min="3076" max="3076" width="23.85546875" style="346" customWidth="1"/>
    <col min="3077" max="3077" width="28.85546875" style="346" customWidth="1"/>
    <col min="3078" max="3078" width="28.140625" style="346" customWidth="1"/>
    <col min="3079" max="3079" width="13.28515625" style="346" customWidth="1"/>
    <col min="3080" max="3323" width="8.85546875" style="346"/>
    <col min="3324" max="3324" width="1.42578125" style="346" customWidth="1"/>
    <col min="3325" max="3327" width="0" style="346" hidden="1" customWidth="1"/>
    <col min="3328" max="3328" width="37.85546875" style="346" customWidth="1"/>
    <col min="3329" max="3329" width="10" style="346" customWidth="1"/>
    <col min="3330" max="3330" width="9.42578125" style="346" customWidth="1"/>
    <col min="3331" max="3331" width="11.42578125" style="346" customWidth="1"/>
    <col min="3332" max="3332" width="23.85546875" style="346" customWidth="1"/>
    <col min="3333" max="3333" width="28.85546875" style="346" customWidth="1"/>
    <col min="3334" max="3334" width="28.140625" style="346" customWidth="1"/>
    <col min="3335" max="3335" width="13.28515625" style="346" customWidth="1"/>
    <col min="3336" max="3579" width="8.85546875" style="346"/>
    <col min="3580" max="3580" width="1.42578125" style="346" customWidth="1"/>
    <col min="3581" max="3583" width="0" style="346" hidden="1" customWidth="1"/>
    <col min="3584" max="3584" width="37.85546875" style="346" customWidth="1"/>
    <col min="3585" max="3585" width="10" style="346" customWidth="1"/>
    <col min="3586" max="3586" width="9.42578125" style="346" customWidth="1"/>
    <col min="3587" max="3587" width="11.42578125" style="346" customWidth="1"/>
    <col min="3588" max="3588" width="23.85546875" style="346" customWidth="1"/>
    <col min="3589" max="3589" width="28.85546875" style="346" customWidth="1"/>
    <col min="3590" max="3590" width="28.140625" style="346" customWidth="1"/>
    <col min="3591" max="3591" width="13.28515625" style="346" customWidth="1"/>
    <col min="3592" max="3835" width="8.85546875" style="346"/>
    <col min="3836" max="3836" width="1.42578125" style="346" customWidth="1"/>
    <col min="3837" max="3839" width="0" style="346" hidden="1" customWidth="1"/>
    <col min="3840" max="3840" width="37.85546875" style="346" customWidth="1"/>
    <col min="3841" max="3841" width="10" style="346" customWidth="1"/>
    <col min="3842" max="3842" width="9.42578125" style="346" customWidth="1"/>
    <col min="3843" max="3843" width="11.42578125" style="346" customWidth="1"/>
    <col min="3844" max="3844" width="23.85546875" style="346" customWidth="1"/>
    <col min="3845" max="3845" width="28.85546875" style="346" customWidth="1"/>
    <col min="3846" max="3846" width="28.140625" style="346" customWidth="1"/>
    <col min="3847" max="3847" width="13.28515625" style="346" customWidth="1"/>
    <col min="3848" max="4091" width="8.85546875" style="346"/>
    <col min="4092" max="4092" width="1.42578125" style="346" customWidth="1"/>
    <col min="4093" max="4095" width="0" style="346" hidden="1" customWidth="1"/>
    <col min="4096" max="4096" width="37.85546875" style="346" customWidth="1"/>
    <col min="4097" max="4097" width="10" style="346" customWidth="1"/>
    <col min="4098" max="4098" width="9.42578125" style="346" customWidth="1"/>
    <col min="4099" max="4099" width="11.42578125" style="346" customWidth="1"/>
    <col min="4100" max="4100" width="23.85546875" style="346" customWidth="1"/>
    <col min="4101" max="4101" width="28.85546875" style="346" customWidth="1"/>
    <col min="4102" max="4102" width="28.140625" style="346" customWidth="1"/>
    <col min="4103" max="4103" width="13.28515625" style="346" customWidth="1"/>
    <col min="4104" max="4347" width="8.85546875" style="346"/>
    <col min="4348" max="4348" width="1.42578125" style="346" customWidth="1"/>
    <col min="4349" max="4351" width="0" style="346" hidden="1" customWidth="1"/>
    <col min="4352" max="4352" width="37.85546875" style="346" customWidth="1"/>
    <col min="4353" max="4353" width="10" style="346" customWidth="1"/>
    <col min="4354" max="4354" width="9.42578125" style="346" customWidth="1"/>
    <col min="4355" max="4355" width="11.42578125" style="346" customWidth="1"/>
    <col min="4356" max="4356" width="23.85546875" style="346" customWidth="1"/>
    <col min="4357" max="4357" width="28.85546875" style="346" customWidth="1"/>
    <col min="4358" max="4358" width="28.140625" style="346" customWidth="1"/>
    <col min="4359" max="4359" width="13.28515625" style="346" customWidth="1"/>
    <col min="4360" max="4603" width="8.85546875" style="346"/>
    <col min="4604" max="4604" width="1.42578125" style="346" customWidth="1"/>
    <col min="4605" max="4607" width="0" style="346" hidden="1" customWidth="1"/>
    <col min="4608" max="4608" width="37.85546875" style="346" customWidth="1"/>
    <col min="4609" max="4609" width="10" style="346" customWidth="1"/>
    <col min="4610" max="4610" width="9.42578125" style="346" customWidth="1"/>
    <col min="4611" max="4611" width="11.42578125" style="346" customWidth="1"/>
    <col min="4612" max="4612" width="23.85546875" style="346" customWidth="1"/>
    <col min="4613" max="4613" width="28.85546875" style="346" customWidth="1"/>
    <col min="4614" max="4614" width="28.140625" style="346" customWidth="1"/>
    <col min="4615" max="4615" width="13.28515625" style="346" customWidth="1"/>
    <col min="4616" max="4859" width="8.85546875" style="346"/>
    <col min="4860" max="4860" width="1.42578125" style="346" customWidth="1"/>
    <col min="4861" max="4863" width="0" style="346" hidden="1" customWidth="1"/>
    <col min="4864" max="4864" width="37.85546875" style="346" customWidth="1"/>
    <col min="4865" max="4865" width="10" style="346" customWidth="1"/>
    <col min="4866" max="4866" width="9.42578125" style="346" customWidth="1"/>
    <col min="4867" max="4867" width="11.42578125" style="346" customWidth="1"/>
    <col min="4868" max="4868" width="23.85546875" style="346" customWidth="1"/>
    <col min="4869" max="4869" width="28.85546875" style="346" customWidth="1"/>
    <col min="4870" max="4870" width="28.140625" style="346" customWidth="1"/>
    <col min="4871" max="4871" width="13.28515625" style="346" customWidth="1"/>
    <col min="4872" max="5115" width="8.85546875" style="346"/>
    <col min="5116" max="5116" width="1.42578125" style="346" customWidth="1"/>
    <col min="5117" max="5119" width="0" style="346" hidden="1" customWidth="1"/>
    <col min="5120" max="5120" width="37.85546875" style="346" customWidth="1"/>
    <col min="5121" max="5121" width="10" style="346" customWidth="1"/>
    <col min="5122" max="5122" width="9.42578125" style="346" customWidth="1"/>
    <col min="5123" max="5123" width="11.42578125" style="346" customWidth="1"/>
    <col min="5124" max="5124" width="23.85546875" style="346" customWidth="1"/>
    <col min="5125" max="5125" width="28.85546875" style="346" customWidth="1"/>
    <col min="5126" max="5126" width="28.140625" style="346" customWidth="1"/>
    <col min="5127" max="5127" width="13.28515625" style="346" customWidth="1"/>
    <col min="5128" max="5371" width="8.85546875" style="346"/>
    <col min="5372" max="5372" width="1.42578125" style="346" customWidth="1"/>
    <col min="5373" max="5375" width="0" style="346" hidden="1" customWidth="1"/>
    <col min="5376" max="5376" width="37.85546875" style="346" customWidth="1"/>
    <col min="5377" max="5377" width="10" style="346" customWidth="1"/>
    <col min="5378" max="5378" width="9.42578125" style="346" customWidth="1"/>
    <col min="5379" max="5379" width="11.42578125" style="346" customWidth="1"/>
    <col min="5380" max="5380" width="23.85546875" style="346" customWidth="1"/>
    <col min="5381" max="5381" width="28.85546875" style="346" customWidth="1"/>
    <col min="5382" max="5382" width="28.140625" style="346" customWidth="1"/>
    <col min="5383" max="5383" width="13.28515625" style="346" customWidth="1"/>
    <col min="5384" max="5627" width="8.85546875" style="346"/>
    <col min="5628" max="5628" width="1.42578125" style="346" customWidth="1"/>
    <col min="5629" max="5631" width="0" style="346" hidden="1" customWidth="1"/>
    <col min="5632" max="5632" width="37.85546875" style="346" customWidth="1"/>
    <col min="5633" max="5633" width="10" style="346" customWidth="1"/>
    <col min="5634" max="5634" width="9.42578125" style="346" customWidth="1"/>
    <col min="5635" max="5635" width="11.42578125" style="346" customWidth="1"/>
    <col min="5636" max="5636" width="23.85546875" style="346" customWidth="1"/>
    <col min="5637" max="5637" width="28.85546875" style="346" customWidth="1"/>
    <col min="5638" max="5638" width="28.140625" style="346" customWidth="1"/>
    <col min="5639" max="5639" width="13.28515625" style="346" customWidth="1"/>
    <col min="5640" max="5883" width="8.85546875" style="346"/>
    <col min="5884" max="5884" width="1.42578125" style="346" customWidth="1"/>
    <col min="5885" max="5887" width="0" style="346" hidden="1" customWidth="1"/>
    <col min="5888" max="5888" width="37.85546875" style="346" customWidth="1"/>
    <col min="5889" max="5889" width="10" style="346" customWidth="1"/>
    <col min="5890" max="5890" width="9.42578125" style="346" customWidth="1"/>
    <col min="5891" max="5891" width="11.42578125" style="346" customWidth="1"/>
    <col min="5892" max="5892" width="23.85546875" style="346" customWidth="1"/>
    <col min="5893" max="5893" width="28.85546875" style="346" customWidth="1"/>
    <col min="5894" max="5894" width="28.140625" style="346" customWidth="1"/>
    <col min="5895" max="5895" width="13.28515625" style="346" customWidth="1"/>
    <col min="5896" max="6139" width="8.85546875" style="346"/>
    <col min="6140" max="6140" width="1.42578125" style="346" customWidth="1"/>
    <col min="6141" max="6143" width="0" style="346" hidden="1" customWidth="1"/>
    <col min="6144" max="6144" width="37.85546875" style="346" customWidth="1"/>
    <col min="6145" max="6145" width="10" style="346" customWidth="1"/>
    <col min="6146" max="6146" width="9.42578125" style="346" customWidth="1"/>
    <col min="6147" max="6147" width="11.42578125" style="346" customWidth="1"/>
    <col min="6148" max="6148" width="23.85546875" style="346" customWidth="1"/>
    <col min="6149" max="6149" width="28.85546875" style="346" customWidth="1"/>
    <col min="6150" max="6150" width="28.140625" style="346" customWidth="1"/>
    <col min="6151" max="6151" width="13.28515625" style="346" customWidth="1"/>
    <col min="6152" max="6395" width="8.85546875" style="346"/>
    <col min="6396" max="6396" width="1.42578125" style="346" customWidth="1"/>
    <col min="6397" max="6399" width="0" style="346" hidden="1" customWidth="1"/>
    <col min="6400" max="6400" width="37.85546875" style="346" customWidth="1"/>
    <col min="6401" max="6401" width="10" style="346" customWidth="1"/>
    <col min="6402" max="6402" width="9.42578125" style="346" customWidth="1"/>
    <col min="6403" max="6403" width="11.42578125" style="346" customWidth="1"/>
    <col min="6404" max="6404" width="23.85546875" style="346" customWidth="1"/>
    <col min="6405" max="6405" width="28.85546875" style="346" customWidth="1"/>
    <col min="6406" max="6406" width="28.140625" style="346" customWidth="1"/>
    <col min="6407" max="6407" width="13.28515625" style="346" customWidth="1"/>
    <col min="6408" max="6651" width="8.85546875" style="346"/>
    <col min="6652" max="6652" width="1.42578125" style="346" customWidth="1"/>
    <col min="6653" max="6655" width="0" style="346" hidden="1" customWidth="1"/>
    <col min="6656" max="6656" width="37.85546875" style="346" customWidth="1"/>
    <col min="6657" max="6657" width="10" style="346" customWidth="1"/>
    <col min="6658" max="6658" width="9.42578125" style="346" customWidth="1"/>
    <col min="6659" max="6659" width="11.42578125" style="346" customWidth="1"/>
    <col min="6660" max="6660" width="23.85546875" style="346" customWidth="1"/>
    <col min="6661" max="6661" width="28.85546875" style="346" customWidth="1"/>
    <col min="6662" max="6662" width="28.140625" style="346" customWidth="1"/>
    <col min="6663" max="6663" width="13.28515625" style="346" customWidth="1"/>
    <col min="6664" max="6907" width="8.85546875" style="346"/>
    <col min="6908" max="6908" width="1.42578125" style="346" customWidth="1"/>
    <col min="6909" max="6911" width="0" style="346" hidden="1" customWidth="1"/>
    <col min="6912" max="6912" width="37.85546875" style="346" customWidth="1"/>
    <col min="6913" max="6913" width="10" style="346" customWidth="1"/>
    <col min="6914" max="6914" width="9.42578125" style="346" customWidth="1"/>
    <col min="6915" max="6915" width="11.42578125" style="346" customWidth="1"/>
    <col min="6916" max="6916" width="23.85546875" style="346" customWidth="1"/>
    <col min="6917" max="6917" width="28.85546875" style="346" customWidth="1"/>
    <col min="6918" max="6918" width="28.140625" style="346" customWidth="1"/>
    <col min="6919" max="6919" width="13.28515625" style="346" customWidth="1"/>
    <col min="6920" max="7163" width="8.85546875" style="346"/>
    <col min="7164" max="7164" width="1.42578125" style="346" customWidth="1"/>
    <col min="7165" max="7167" width="0" style="346" hidden="1" customWidth="1"/>
    <col min="7168" max="7168" width="37.85546875" style="346" customWidth="1"/>
    <col min="7169" max="7169" width="10" style="346" customWidth="1"/>
    <col min="7170" max="7170" width="9.42578125" style="346" customWidth="1"/>
    <col min="7171" max="7171" width="11.42578125" style="346" customWidth="1"/>
    <col min="7172" max="7172" width="23.85546875" style="346" customWidth="1"/>
    <col min="7173" max="7173" width="28.85546875" style="346" customWidth="1"/>
    <col min="7174" max="7174" width="28.140625" style="346" customWidth="1"/>
    <col min="7175" max="7175" width="13.28515625" style="346" customWidth="1"/>
    <col min="7176" max="7419" width="8.85546875" style="346"/>
    <col min="7420" max="7420" width="1.42578125" style="346" customWidth="1"/>
    <col min="7421" max="7423" width="0" style="346" hidden="1" customWidth="1"/>
    <col min="7424" max="7424" width="37.85546875" style="346" customWidth="1"/>
    <col min="7425" max="7425" width="10" style="346" customWidth="1"/>
    <col min="7426" max="7426" width="9.42578125" style="346" customWidth="1"/>
    <col min="7427" max="7427" width="11.42578125" style="346" customWidth="1"/>
    <col min="7428" max="7428" width="23.85546875" style="346" customWidth="1"/>
    <col min="7429" max="7429" width="28.85546875" style="346" customWidth="1"/>
    <col min="7430" max="7430" width="28.140625" style="346" customWidth="1"/>
    <col min="7431" max="7431" width="13.28515625" style="346" customWidth="1"/>
    <col min="7432" max="7675" width="8.85546875" style="346"/>
    <col min="7676" max="7676" width="1.42578125" style="346" customWidth="1"/>
    <col min="7677" max="7679" width="0" style="346" hidden="1" customWidth="1"/>
    <col min="7680" max="7680" width="37.85546875" style="346" customWidth="1"/>
    <col min="7681" max="7681" width="10" style="346" customWidth="1"/>
    <col min="7682" max="7682" width="9.42578125" style="346" customWidth="1"/>
    <col min="7683" max="7683" width="11.42578125" style="346" customWidth="1"/>
    <col min="7684" max="7684" width="23.85546875" style="346" customWidth="1"/>
    <col min="7685" max="7685" width="28.85546875" style="346" customWidth="1"/>
    <col min="7686" max="7686" width="28.140625" style="346" customWidth="1"/>
    <col min="7687" max="7687" width="13.28515625" style="346" customWidth="1"/>
    <col min="7688" max="7931" width="8.85546875" style="346"/>
    <col min="7932" max="7932" width="1.42578125" style="346" customWidth="1"/>
    <col min="7933" max="7935" width="0" style="346" hidden="1" customWidth="1"/>
    <col min="7936" max="7936" width="37.85546875" style="346" customWidth="1"/>
    <col min="7937" max="7937" width="10" style="346" customWidth="1"/>
    <col min="7938" max="7938" width="9.42578125" style="346" customWidth="1"/>
    <col min="7939" max="7939" width="11.42578125" style="346" customWidth="1"/>
    <col min="7940" max="7940" width="23.85546875" style="346" customWidth="1"/>
    <col min="7941" max="7941" width="28.85546875" style="346" customWidth="1"/>
    <col min="7942" max="7942" width="28.140625" style="346" customWidth="1"/>
    <col min="7943" max="7943" width="13.28515625" style="346" customWidth="1"/>
    <col min="7944" max="8187" width="8.85546875" style="346"/>
    <col min="8188" max="8188" width="1.42578125" style="346" customWidth="1"/>
    <col min="8189" max="8191" width="0" style="346" hidden="1" customWidth="1"/>
    <col min="8192" max="8192" width="37.85546875" style="346" customWidth="1"/>
    <col min="8193" max="8193" width="10" style="346" customWidth="1"/>
    <col min="8194" max="8194" width="9.42578125" style="346" customWidth="1"/>
    <col min="8195" max="8195" width="11.42578125" style="346" customWidth="1"/>
    <col min="8196" max="8196" width="23.85546875" style="346" customWidth="1"/>
    <col min="8197" max="8197" width="28.85546875" style="346" customWidth="1"/>
    <col min="8198" max="8198" width="28.140625" style="346" customWidth="1"/>
    <col min="8199" max="8199" width="13.28515625" style="346" customWidth="1"/>
    <col min="8200" max="8443" width="8.85546875" style="346"/>
    <col min="8444" max="8444" width="1.42578125" style="346" customWidth="1"/>
    <col min="8445" max="8447" width="0" style="346" hidden="1" customWidth="1"/>
    <col min="8448" max="8448" width="37.85546875" style="346" customWidth="1"/>
    <col min="8449" max="8449" width="10" style="346" customWidth="1"/>
    <col min="8450" max="8450" width="9.42578125" style="346" customWidth="1"/>
    <col min="8451" max="8451" width="11.42578125" style="346" customWidth="1"/>
    <col min="8452" max="8452" width="23.85546875" style="346" customWidth="1"/>
    <col min="8453" max="8453" width="28.85546875" style="346" customWidth="1"/>
    <col min="8454" max="8454" width="28.140625" style="346" customWidth="1"/>
    <col min="8455" max="8455" width="13.28515625" style="346" customWidth="1"/>
    <col min="8456" max="8699" width="8.85546875" style="346"/>
    <col min="8700" max="8700" width="1.42578125" style="346" customWidth="1"/>
    <col min="8701" max="8703" width="0" style="346" hidden="1" customWidth="1"/>
    <col min="8704" max="8704" width="37.85546875" style="346" customWidth="1"/>
    <col min="8705" max="8705" width="10" style="346" customWidth="1"/>
    <col min="8706" max="8706" width="9.42578125" style="346" customWidth="1"/>
    <col min="8707" max="8707" width="11.42578125" style="346" customWidth="1"/>
    <col min="8708" max="8708" width="23.85546875" style="346" customWidth="1"/>
    <col min="8709" max="8709" width="28.85546875" style="346" customWidth="1"/>
    <col min="8710" max="8710" width="28.140625" style="346" customWidth="1"/>
    <col min="8711" max="8711" width="13.28515625" style="346" customWidth="1"/>
    <col min="8712" max="8955" width="8.85546875" style="346"/>
    <col min="8956" max="8956" width="1.42578125" style="346" customWidth="1"/>
    <col min="8957" max="8959" width="0" style="346" hidden="1" customWidth="1"/>
    <col min="8960" max="8960" width="37.85546875" style="346" customWidth="1"/>
    <col min="8961" max="8961" width="10" style="346" customWidth="1"/>
    <col min="8962" max="8962" width="9.42578125" style="346" customWidth="1"/>
    <col min="8963" max="8963" width="11.42578125" style="346" customWidth="1"/>
    <col min="8964" max="8964" width="23.85546875" style="346" customWidth="1"/>
    <col min="8965" max="8965" width="28.85546875" style="346" customWidth="1"/>
    <col min="8966" max="8966" width="28.140625" style="346" customWidth="1"/>
    <col min="8967" max="8967" width="13.28515625" style="346" customWidth="1"/>
    <col min="8968" max="9211" width="8.85546875" style="346"/>
    <col min="9212" max="9212" width="1.42578125" style="346" customWidth="1"/>
    <col min="9213" max="9215" width="0" style="346" hidden="1" customWidth="1"/>
    <col min="9216" max="9216" width="37.85546875" style="346" customWidth="1"/>
    <col min="9217" max="9217" width="10" style="346" customWidth="1"/>
    <col min="9218" max="9218" width="9.42578125" style="346" customWidth="1"/>
    <col min="9219" max="9219" width="11.42578125" style="346" customWidth="1"/>
    <col min="9220" max="9220" width="23.85546875" style="346" customWidth="1"/>
    <col min="9221" max="9221" width="28.85546875" style="346" customWidth="1"/>
    <col min="9222" max="9222" width="28.140625" style="346" customWidth="1"/>
    <col min="9223" max="9223" width="13.28515625" style="346" customWidth="1"/>
    <col min="9224" max="9467" width="8.85546875" style="346"/>
    <col min="9468" max="9468" width="1.42578125" style="346" customWidth="1"/>
    <col min="9469" max="9471" width="0" style="346" hidden="1" customWidth="1"/>
    <col min="9472" max="9472" width="37.85546875" style="346" customWidth="1"/>
    <col min="9473" max="9473" width="10" style="346" customWidth="1"/>
    <col min="9474" max="9474" width="9.42578125" style="346" customWidth="1"/>
    <col min="9475" max="9475" width="11.42578125" style="346" customWidth="1"/>
    <col min="9476" max="9476" width="23.85546875" style="346" customWidth="1"/>
    <col min="9477" max="9477" width="28.85546875" style="346" customWidth="1"/>
    <col min="9478" max="9478" width="28.140625" style="346" customWidth="1"/>
    <col min="9479" max="9479" width="13.28515625" style="346" customWidth="1"/>
    <col min="9480" max="9723" width="8.85546875" style="346"/>
    <col min="9724" max="9724" width="1.42578125" style="346" customWidth="1"/>
    <col min="9725" max="9727" width="0" style="346" hidden="1" customWidth="1"/>
    <col min="9728" max="9728" width="37.85546875" style="346" customWidth="1"/>
    <col min="9729" max="9729" width="10" style="346" customWidth="1"/>
    <col min="9730" max="9730" width="9.42578125" style="346" customWidth="1"/>
    <col min="9731" max="9731" width="11.42578125" style="346" customWidth="1"/>
    <col min="9732" max="9732" width="23.85546875" style="346" customWidth="1"/>
    <col min="9733" max="9733" width="28.85546875" style="346" customWidth="1"/>
    <col min="9734" max="9734" width="28.140625" style="346" customWidth="1"/>
    <col min="9735" max="9735" width="13.28515625" style="346" customWidth="1"/>
    <col min="9736" max="9979" width="8.85546875" style="346"/>
    <col min="9980" max="9980" width="1.42578125" style="346" customWidth="1"/>
    <col min="9981" max="9983" width="0" style="346" hidden="1" customWidth="1"/>
    <col min="9984" max="9984" width="37.85546875" style="346" customWidth="1"/>
    <col min="9985" max="9985" width="10" style="346" customWidth="1"/>
    <col min="9986" max="9986" width="9.42578125" style="346" customWidth="1"/>
    <col min="9987" max="9987" width="11.42578125" style="346" customWidth="1"/>
    <col min="9988" max="9988" width="23.85546875" style="346" customWidth="1"/>
    <col min="9989" max="9989" width="28.85546875" style="346" customWidth="1"/>
    <col min="9990" max="9990" width="28.140625" style="346" customWidth="1"/>
    <col min="9991" max="9991" width="13.28515625" style="346" customWidth="1"/>
    <col min="9992" max="10235" width="8.85546875" style="346"/>
    <col min="10236" max="10236" width="1.42578125" style="346" customWidth="1"/>
    <col min="10237" max="10239" width="0" style="346" hidden="1" customWidth="1"/>
    <col min="10240" max="10240" width="37.85546875" style="346" customWidth="1"/>
    <col min="10241" max="10241" width="10" style="346" customWidth="1"/>
    <col min="10242" max="10242" width="9.42578125" style="346" customWidth="1"/>
    <col min="10243" max="10243" width="11.42578125" style="346" customWidth="1"/>
    <col min="10244" max="10244" width="23.85546875" style="346" customWidth="1"/>
    <col min="10245" max="10245" width="28.85546875" style="346" customWidth="1"/>
    <col min="10246" max="10246" width="28.140625" style="346" customWidth="1"/>
    <col min="10247" max="10247" width="13.28515625" style="346" customWidth="1"/>
    <col min="10248" max="10491" width="8.85546875" style="346"/>
    <col min="10492" max="10492" width="1.42578125" style="346" customWidth="1"/>
    <col min="10493" max="10495" width="0" style="346" hidden="1" customWidth="1"/>
    <col min="10496" max="10496" width="37.85546875" style="346" customWidth="1"/>
    <col min="10497" max="10497" width="10" style="346" customWidth="1"/>
    <col min="10498" max="10498" width="9.42578125" style="346" customWidth="1"/>
    <col min="10499" max="10499" width="11.42578125" style="346" customWidth="1"/>
    <col min="10500" max="10500" width="23.85546875" style="346" customWidth="1"/>
    <col min="10501" max="10501" width="28.85546875" style="346" customWidth="1"/>
    <col min="10502" max="10502" width="28.140625" style="346" customWidth="1"/>
    <col min="10503" max="10503" width="13.28515625" style="346" customWidth="1"/>
    <col min="10504" max="10747" width="8.85546875" style="346"/>
    <col min="10748" max="10748" width="1.42578125" style="346" customWidth="1"/>
    <col min="10749" max="10751" width="0" style="346" hidden="1" customWidth="1"/>
    <col min="10752" max="10752" width="37.85546875" style="346" customWidth="1"/>
    <col min="10753" max="10753" width="10" style="346" customWidth="1"/>
    <col min="10754" max="10754" width="9.42578125" style="346" customWidth="1"/>
    <col min="10755" max="10755" width="11.42578125" style="346" customWidth="1"/>
    <col min="10756" max="10756" width="23.85546875" style="346" customWidth="1"/>
    <col min="10757" max="10757" width="28.85546875" style="346" customWidth="1"/>
    <col min="10758" max="10758" width="28.140625" style="346" customWidth="1"/>
    <col min="10759" max="10759" width="13.28515625" style="346" customWidth="1"/>
    <col min="10760" max="11003" width="8.85546875" style="346"/>
    <col min="11004" max="11004" width="1.42578125" style="346" customWidth="1"/>
    <col min="11005" max="11007" width="0" style="346" hidden="1" customWidth="1"/>
    <col min="11008" max="11008" width="37.85546875" style="346" customWidth="1"/>
    <col min="11009" max="11009" width="10" style="346" customWidth="1"/>
    <col min="11010" max="11010" width="9.42578125" style="346" customWidth="1"/>
    <col min="11011" max="11011" width="11.42578125" style="346" customWidth="1"/>
    <col min="11012" max="11012" width="23.85546875" style="346" customWidth="1"/>
    <col min="11013" max="11013" width="28.85546875" style="346" customWidth="1"/>
    <col min="11014" max="11014" width="28.140625" style="346" customWidth="1"/>
    <col min="11015" max="11015" width="13.28515625" style="346" customWidth="1"/>
    <col min="11016" max="11259" width="8.85546875" style="346"/>
    <col min="11260" max="11260" width="1.42578125" style="346" customWidth="1"/>
    <col min="11261" max="11263" width="0" style="346" hidden="1" customWidth="1"/>
    <col min="11264" max="11264" width="37.85546875" style="346" customWidth="1"/>
    <col min="11265" max="11265" width="10" style="346" customWidth="1"/>
    <col min="11266" max="11266" width="9.42578125" style="346" customWidth="1"/>
    <col min="11267" max="11267" width="11.42578125" style="346" customWidth="1"/>
    <col min="11268" max="11268" width="23.85546875" style="346" customWidth="1"/>
    <col min="11269" max="11269" width="28.85546875" style="346" customWidth="1"/>
    <col min="11270" max="11270" width="28.140625" style="346" customWidth="1"/>
    <col min="11271" max="11271" width="13.28515625" style="346" customWidth="1"/>
    <col min="11272" max="11515" width="8.85546875" style="346"/>
    <col min="11516" max="11516" width="1.42578125" style="346" customWidth="1"/>
    <col min="11517" max="11519" width="0" style="346" hidden="1" customWidth="1"/>
    <col min="11520" max="11520" width="37.85546875" style="346" customWidth="1"/>
    <col min="11521" max="11521" width="10" style="346" customWidth="1"/>
    <col min="11522" max="11522" width="9.42578125" style="346" customWidth="1"/>
    <col min="11523" max="11523" width="11.42578125" style="346" customWidth="1"/>
    <col min="11524" max="11524" width="23.85546875" style="346" customWidth="1"/>
    <col min="11525" max="11525" width="28.85546875" style="346" customWidth="1"/>
    <col min="11526" max="11526" width="28.140625" style="346" customWidth="1"/>
    <col min="11527" max="11527" width="13.28515625" style="346" customWidth="1"/>
    <col min="11528" max="11771" width="8.85546875" style="346"/>
    <col min="11772" max="11772" width="1.42578125" style="346" customWidth="1"/>
    <col min="11773" max="11775" width="0" style="346" hidden="1" customWidth="1"/>
    <col min="11776" max="11776" width="37.85546875" style="346" customWidth="1"/>
    <col min="11777" max="11777" width="10" style="346" customWidth="1"/>
    <col min="11778" max="11778" width="9.42578125" style="346" customWidth="1"/>
    <col min="11779" max="11779" width="11.42578125" style="346" customWidth="1"/>
    <col min="11780" max="11780" width="23.85546875" style="346" customWidth="1"/>
    <col min="11781" max="11781" width="28.85546875" style="346" customWidth="1"/>
    <col min="11782" max="11782" width="28.140625" style="346" customWidth="1"/>
    <col min="11783" max="11783" width="13.28515625" style="346" customWidth="1"/>
    <col min="11784" max="12027" width="8.85546875" style="346"/>
    <col min="12028" max="12028" width="1.42578125" style="346" customWidth="1"/>
    <col min="12029" max="12031" width="0" style="346" hidden="1" customWidth="1"/>
    <col min="12032" max="12032" width="37.85546875" style="346" customWidth="1"/>
    <col min="12033" max="12033" width="10" style="346" customWidth="1"/>
    <col min="12034" max="12034" width="9.42578125" style="346" customWidth="1"/>
    <col min="12035" max="12035" width="11.42578125" style="346" customWidth="1"/>
    <col min="12036" max="12036" width="23.85546875" style="346" customWidth="1"/>
    <col min="12037" max="12037" width="28.85546875" style="346" customWidth="1"/>
    <col min="12038" max="12038" width="28.140625" style="346" customWidth="1"/>
    <col min="12039" max="12039" width="13.28515625" style="346" customWidth="1"/>
    <col min="12040" max="12283" width="8.85546875" style="346"/>
    <col min="12284" max="12284" width="1.42578125" style="346" customWidth="1"/>
    <col min="12285" max="12287" width="0" style="346" hidden="1" customWidth="1"/>
    <col min="12288" max="12288" width="37.85546875" style="346" customWidth="1"/>
    <col min="12289" max="12289" width="10" style="346" customWidth="1"/>
    <col min="12290" max="12290" width="9.42578125" style="346" customWidth="1"/>
    <col min="12291" max="12291" width="11.42578125" style="346" customWidth="1"/>
    <col min="12292" max="12292" width="23.85546875" style="346" customWidth="1"/>
    <col min="12293" max="12293" width="28.85546875" style="346" customWidth="1"/>
    <col min="12294" max="12294" width="28.140625" style="346" customWidth="1"/>
    <col min="12295" max="12295" width="13.28515625" style="346" customWidth="1"/>
    <col min="12296" max="12539" width="8.85546875" style="346"/>
    <col min="12540" max="12540" width="1.42578125" style="346" customWidth="1"/>
    <col min="12541" max="12543" width="0" style="346" hidden="1" customWidth="1"/>
    <col min="12544" max="12544" width="37.85546875" style="346" customWidth="1"/>
    <col min="12545" max="12545" width="10" style="346" customWidth="1"/>
    <col min="12546" max="12546" width="9.42578125" style="346" customWidth="1"/>
    <col min="12547" max="12547" width="11.42578125" style="346" customWidth="1"/>
    <col min="12548" max="12548" width="23.85546875" style="346" customWidth="1"/>
    <col min="12549" max="12549" width="28.85546875" style="346" customWidth="1"/>
    <col min="12550" max="12550" width="28.140625" style="346" customWidth="1"/>
    <col min="12551" max="12551" width="13.28515625" style="346" customWidth="1"/>
    <col min="12552" max="12795" width="8.85546875" style="346"/>
    <col min="12796" max="12796" width="1.42578125" style="346" customWidth="1"/>
    <col min="12797" max="12799" width="0" style="346" hidden="1" customWidth="1"/>
    <col min="12800" max="12800" width="37.85546875" style="346" customWidth="1"/>
    <col min="12801" max="12801" width="10" style="346" customWidth="1"/>
    <col min="12802" max="12802" width="9.42578125" style="346" customWidth="1"/>
    <col min="12803" max="12803" width="11.42578125" style="346" customWidth="1"/>
    <col min="12804" max="12804" width="23.85546875" style="346" customWidth="1"/>
    <col min="12805" max="12805" width="28.85546875" style="346" customWidth="1"/>
    <col min="12806" max="12806" width="28.140625" style="346" customWidth="1"/>
    <col min="12807" max="12807" width="13.28515625" style="346" customWidth="1"/>
    <col min="12808" max="13051" width="8.85546875" style="346"/>
    <col min="13052" max="13052" width="1.42578125" style="346" customWidth="1"/>
    <col min="13053" max="13055" width="0" style="346" hidden="1" customWidth="1"/>
    <col min="13056" max="13056" width="37.85546875" style="346" customWidth="1"/>
    <col min="13057" max="13057" width="10" style="346" customWidth="1"/>
    <col min="13058" max="13058" width="9.42578125" style="346" customWidth="1"/>
    <col min="13059" max="13059" width="11.42578125" style="346" customWidth="1"/>
    <col min="13060" max="13060" width="23.85546875" style="346" customWidth="1"/>
    <col min="13061" max="13061" width="28.85546875" style="346" customWidth="1"/>
    <col min="13062" max="13062" width="28.140625" style="346" customWidth="1"/>
    <col min="13063" max="13063" width="13.28515625" style="346" customWidth="1"/>
    <col min="13064" max="13307" width="8.85546875" style="346"/>
    <col min="13308" max="13308" width="1.42578125" style="346" customWidth="1"/>
    <col min="13309" max="13311" width="0" style="346" hidden="1" customWidth="1"/>
    <col min="13312" max="13312" width="37.85546875" style="346" customWidth="1"/>
    <col min="13313" max="13313" width="10" style="346" customWidth="1"/>
    <col min="13314" max="13314" width="9.42578125" style="346" customWidth="1"/>
    <col min="13315" max="13315" width="11.42578125" style="346" customWidth="1"/>
    <col min="13316" max="13316" width="23.85546875" style="346" customWidth="1"/>
    <col min="13317" max="13317" width="28.85546875" style="346" customWidth="1"/>
    <col min="13318" max="13318" width="28.140625" style="346" customWidth="1"/>
    <col min="13319" max="13319" width="13.28515625" style="346" customWidth="1"/>
    <col min="13320" max="13563" width="8.85546875" style="346"/>
    <col min="13564" max="13564" width="1.42578125" style="346" customWidth="1"/>
    <col min="13565" max="13567" width="0" style="346" hidden="1" customWidth="1"/>
    <col min="13568" max="13568" width="37.85546875" style="346" customWidth="1"/>
    <col min="13569" max="13569" width="10" style="346" customWidth="1"/>
    <col min="13570" max="13570" width="9.42578125" style="346" customWidth="1"/>
    <col min="13571" max="13571" width="11.42578125" style="346" customWidth="1"/>
    <col min="13572" max="13572" width="23.85546875" style="346" customWidth="1"/>
    <col min="13573" max="13573" width="28.85546875" style="346" customWidth="1"/>
    <col min="13574" max="13574" width="28.140625" style="346" customWidth="1"/>
    <col min="13575" max="13575" width="13.28515625" style="346" customWidth="1"/>
    <col min="13576" max="13819" width="8.85546875" style="346"/>
    <col min="13820" max="13820" width="1.42578125" style="346" customWidth="1"/>
    <col min="13821" max="13823" width="0" style="346" hidden="1" customWidth="1"/>
    <col min="13824" max="13824" width="37.85546875" style="346" customWidth="1"/>
    <col min="13825" max="13825" width="10" style="346" customWidth="1"/>
    <col min="13826" max="13826" width="9.42578125" style="346" customWidth="1"/>
    <col min="13827" max="13827" width="11.42578125" style="346" customWidth="1"/>
    <col min="13828" max="13828" width="23.85546875" style="346" customWidth="1"/>
    <col min="13829" max="13829" width="28.85546875" style="346" customWidth="1"/>
    <col min="13830" max="13830" width="28.140625" style="346" customWidth="1"/>
    <col min="13831" max="13831" width="13.28515625" style="346" customWidth="1"/>
    <col min="13832" max="14075" width="8.85546875" style="346"/>
    <col min="14076" max="14076" width="1.42578125" style="346" customWidth="1"/>
    <col min="14077" max="14079" width="0" style="346" hidden="1" customWidth="1"/>
    <col min="14080" max="14080" width="37.85546875" style="346" customWidth="1"/>
    <col min="14081" max="14081" width="10" style="346" customWidth="1"/>
    <col min="14082" max="14082" width="9.42578125" style="346" customWidth="1"/>
    <col min="14083" max="14083" width="11.42578125" style="346" customWidth="1"/>
    <col min="14084" max="14084" width="23.85546875" style="346" customWidth="1"/>
    <col min="14085" max="14085" width="28.85546875" style="346" customWidth="1"/>
    <col min="14086" max="14086" width="28.140625" style="346" customWidth="1"/>
    <col min="14087" max="14087" width="13.28515625" style="346" customWidth="1"/>
    <col min="14088" max="14331" width="8.85546875" style="346"/>
    <col min="14332" max="14332" width="1.42578125" style="346" customWidth="1"/>
    <col min="14333" max="14335" width="0" style="346" hidden="1" customWidth="1"/>
    <col min="14336" max="14336" width="37.85546875" style="346" customWidth="1"/>
    <col min="14337" max="14337" width="10" style="346" customWidth="1"/>
    <col min="14338" max="14338" width="9.42578125" style="346" customWidth="1"/>
    <col min="14339" max="14339" width="11.42578125" style="346" customWidth="1"/>
    <col min="14340" max="14340" width="23.85546875" style="346" customWidth="1"/>
    <col min="14341" max="14341" width="28.85546875" style="346" customWidth="1"/>
    <col min="14342" max="14342" width="28.140625" style="346" customWidth="1"/>
    <col min="14343" max="14343" width="13.28515625" style="346" customWidth="1"/>
    <col min="14344" max="14587" width="8.85546875" style="346"/>
    <col min="14588" max="14588" width="1.42578125" style="346" customWidth="1"/>
    <col min="14589" max="14591" width="0" style="346" hidden="1" customWidth="1"/>
    <col min="14592" max="14592" width="37.85546875" style="346" customWidth="1"/>
    <col min="14593" max="14593" width="10" style="346" customWidth="1"/>
    <col min="14594" max="14594" width="9.42578125" style="346" customWidth="1"/>
    <col min="14595" max="14595" width="11.42578125" style="346" customWidth="1"/>
    <col min="14596" max="14596" width="23.85546875" style="346" customWidth="1"/>
    <col min="14597" max="14597" width="28.85546875" style="346" customWidth="1"/>
    <col min="14598" max="14598" width="28.140625" style="346" customWidth="1"/>
    <col min="14599" max="14599" width="13.28515625" style="346" customWidth="1"/>
    <col min="14600" max="14843" width="8.85546875" style="346"/>
    <col min="14844" max="14844" width="1.42578125" style="346" customWidth="1"/>
    <col min="14845" max="14847" width="0" style="346" hidden="1" customWidth="1"/>
    <col min="14848" max="14848" width="37.85546875" style="346" customWidth="1"/>
    <col min="14849" max="14849" width="10" style="346" customWidth="1"/>
    <col min="14850" max="14850" width="9.42578125" style="346" customWidth="1"/>
    <col min="14851" max="14851" width="11.42578125" style="346" customWidth="1"/>
    <col min="14852" max="14852" width="23.85546875" style="346" customWidth="1"/>
    <col min="14853" max="14853" width="28.85546875" style="346" customWidth="1"/>
    <col min="14854" max="14854" width="28.140625" style="346" customWidth="1"/>
    <col min="14855" max="14855" width="13.28515625" style="346" customWidth="1"/>
    <col min="14856" max="15099" width="8.85546875" style="346"/>
    <col min="15100" max="15100" width="1.42578125" style="346" customWidth="1"/>
    <col min="15101" max="15103" width="0" style="346" hidden="1" customWidth="1"/>
    <col min="15104" max="15104" width="37.85546875" style="346" customWidth="1"/>
    <col min="15105" max="15105" width="10" style="346" customWidth="1"/>
    <col min="15106" max="15106" width="9.42578125" style="346" customWidth="1"/>
    <col min="15107" max="15107" width="11.42578125" style="346" customWidth="1"/>
    <col min="15108" max="15108" width="23.85546875" style="346" customWidth="1"/>
    <col min="15109" max="15109" width="28.85546875" style="346" customWidth="1"/>
    <col min="15110" max="15110" width="28.140625" style="346" customWidth="1"/>
    <col min="15111" max="15111" width="13.28515625" style="346" customWidth="1"/>
    <col min="15112" max="15355" width="8.85546875" style="346"/>
    <col min="15356" max="15356" width="1.42578125" style="346" customWidth="1"/>
    <col min="15357" max="15359" width="0" style="346" hidden="1" customWidth="1"/>
    <col min="15360" max="15360" width="37.85546875" style="346" customWidth="1"/>
    <col min="15361" max="15361" width="10" style="346" customWidth="1"/>
    <col min="15362" max="15362" width="9.42578125" style="346" customWidth="1"/>
    <col min="15363" max="15363" width="11.42578125" style="346" customWidth="1"/>
    <col min="15364" max="15364" width="23.85546875" style="346" customWidth="1"/>
    <col min="15365" max="15365" width="28.85546875" style="346" customWidth="1"/>
    <col min="15366" max="15366" width="28.140625" style="346" customWidth="1"/>
    <col min="15367" max="15367" width="13.28515625" style="346" customWidth="1"/>
    <col min="15368" max="15611" width="8.85546875" style="346"/>
    <col min="15612" max="15612" width="1.42578125" style="346" customWidth="1"/>
    <col min="15613" max="15615" width="0" style="346" hidden="1" customWidth="1"/>
    <col min="15616" max="15616" width="37.85546875" style="346" customWidth="1"/>
    <col min="15617" max="15617" width="10" style="346" customWidth="1"/>
    <col min="15618" max="15618" width="9.42578125" style="346" customWidth="1"/>
    <col min="15619" max="15619" width="11.42578125" style="346" customWidth="1"/>
    <col min="15620" max="15620" width="23.85546875" style="346" customWidth="1"/>
    <col min="15621" max="15621" width="28.85546875" style="346" customWidth="1"/>
    <col min="15622" max="15622" width="28.140625" style="346" customWidth="1"/>
    <col min="15623" max="15623" width="13.28515625" style="346" customWidth="1"/>
    <col min="15624" max="15867" width="8.85546875" style="346"/>
    <col min="15868" max="15868" width="1.42578125" style="346" customWidth="1"/>
    <col min="15869" max="15871" width="0" style="346" hidden="1" customWidth="1"/>
    <col min="15872" max="15872" width="37.85546875" style="346" customWidth="1"/>
    <col min="15873" max="15873" width="10" style="346" customWidth="1"/>
    <col min="15874" max="15874" width="9.42578125" style="346" customWidth="1"/>
    <col min="15875" max="15875" width="11.42578125" style="346" customWidth="1"/>
    <col min="15876" max="15876" width="23.85546875" style="346" customWidth="1"/>
    <col min="15877" max="15877" width="28.85546875" style="346" customWidth="1"/>
    <col min="15878" max="15878" width="28.140625" style="346" customWidth="1"/>
    <col min="15879" max="15879" width="13.28515625" style="346" customWidth="1"/>
    <col min="15880" max="16123" width="8.85546875" style="346"/>
    <col min="16124" max="16124" width="1.42578125" style="346" customWidth="1"/>
    <col min="16125" max="16127" width="0" style="346" hidden="1" customWidth="1"/>
    <col min="16128" max="16128" width="37.85546875" style="346" customWidth="1"/>
    <col min="16129" max="16129" width="10" style="346" customWidth="1"/>
    <col min="16130" max="16130" width="9.42578125" style="346" customWidth="1"/>
    <col min="16131" max="16131" width="11.42578125" style="346" customWidth="1"/>
    <col min="16132" max="16132" width="23.85546875" style="346" customWidth="1"/>
    <col min="16133" max="16133" width="28.85546875" style="346" customWidth="1"/>
    <col min="16134" max="16134" width="28.140625" style="346" customWidth="1"/>
    <col min="16135" max="16135" width="13.28515625" style="346" customWidth="1"/>
    <col min="16136" max="16384" width="8.85546875" style="346"/>
  </cols>
  <sheetData>
    <row r="1" spans="1:12" ht="15.75" x14ac:dyDescent="0.25">
      <c r="B1" s="361" t="s">
        <v>323</v>
      </c>
    </row>
    <row r="2" spans="1:12" s="339" customFormat="1" ht="25.5" customHeight="1" x14ac:dyDescent="0.2">
      <c r="A2" s="338"/>
      <c r="B2" s="728" t="s">
        <v>250</v>
      </c>
      <c r="C2" s="729"/>
      <c r="D2" s="729"/>
      <c r="E2" s="729"/>
      <c r="F2" s="729"/>
      <c r="G2" s="730"/>
      <c r="H2" s="730"/>
      <c r="I2" s="730"/>
    </row>
    <row r="3" spans="1:12" s="339" customFormat="1" ht="66.75" customHeight="1" x14ac:dyDescent="0.2">
      <c r="A3" s="340"/>
      <c r="B3" s="725" t="s">
        <v>387</v>
      </c>
      <c r="C3" s="726"/>
      <c r="D3" s="726"/>
      <c r="E3" s="726"/>
      <c r="F3" s="726"/>
      <c r="G3" s="727"/>
      <c r="H3" s="727"/>
      <c r="I3" s="727"/>
    </row>
    <row r="4" spans="1:12" s="342" customFormat="1" ht="53.25" customHeight="1" x14ac:dyDescent="0.2">
      <c r="A4" s="341"/>
      <c r="B4" s="723" t="s">
        <v>239</v>
      </c>
      <c r="C4" s="723" t="s">
        <v>240</v>
      </c>
      <c r="D4" s="731" t="s">
        <v>304</v>
      </c>
      <c r="E4" s="732"/>
      <c r="F4" s="723" t="s">
        <v>345</v>
      </c>
      <c r="G4" s="723" t="s">
        <v>385</v>
      </c>
      <c r="H4" s="723" t="s">
        <v>386</v>
      </c>
      <c r="I4" s="723" t="s">
        <v>360</v>
      </c>
    </row>
    <row r="5" spans="1:12" s="342" customFormat="1" ht="57.75" customHeight="1" x14ac:dyDescent="0.2">
      <c r="A5" s="349"/>
      <c r="B5" s="724"/>
      <c r="C5" s="724"/>
      <c r="D5" s="351" t="s">
        <v>383</v>
      </c>
      <c r="E5" s="351" t="s">
        <v>384</v>
      </c>
      <c r="F5" s="724"/>
      <c r="G5" s="724"/>
      <c r="H5" s="724"/>
      <c r="I5" s="724"/>
    </row>
    <row r="6" spans="1:12" s="342" customFormat="1" ht="13.7" hidden="1" customHeight="1" x14ac:dyDescent="0.2">
      <c r="A6" s="349"/>
      <c r="B6" s="356"/>
      <c r="C6" s="356"/>
      <c r="D6" s="357"/>
      <c r="E6" s="358"/>
      <c r="F6" s="356"/>
      <c r="G6" s="356"/>
      <c r="H6" s="356"/>
      <c r="I6" s="356"/>
    </row>
    <row r="7" spans="1:12" s="342" customFormat="1" ht="13.7" hidden="1" customHeight="1" x14ac:dyDescent="0.2">
      <c r="A7" s="349"/>
      <c r="B7" s="356"/>
      <c r="C7" s="356"/>
      <c r="D7" s="357"/>
      <c r="E7" s="358"/>
      <c r="F7" s="356"/>
      <c r="G7" s="356"/>
      <c r="H7" s="356"/>
      <c r="I7" s="356"/>
    </row>
    <row r="8" spans="1:12" s="342" customFormat="1" ht="13.7" hidden="1" customHeight="1" x14ac:dyDescent="0.2">
      <c r="A8" s="349"/>
      <c r="B8" s="356"/>
      <c r="C8" s="356"/>
      <c r="D8" s="357"/>
      <c r="E8" s="358"/>
      <c r="F8" s="356"/>
      <c r="G8" s="356"/>
      <c r="H8" s="356"/>
      <c r="I8" s="356"/>
    </row>
    <row r="9" spans="1:12" s="342" customFormat="1" ht="16.5" customHeight="1" x14ac:dyDescent="0.2">
      <c r="A9" s="337">
        <v>0</v>
      </c>
      <c r="B9" s="394" t="str">
        <f>IF($C9="","",VLOOKUP($C9,Sheet2!$B$3:$D$48,3,0))</f>
        <v/>
      </c>
      <c r="C9" s="343" t="str">
        <f>IFERROR(IF(LEFT(INDEX(Sheet2!$B$3:$B$48,MATCH(valorg4code,Sheet2!$A$3:$A$48,0)+A9,1),4)&lt;&gt;valorg4code,"",INDEX(Sheet2!$B$3:$B$48,MATCH(valorg4code,Sheet2!$A$3:$A$48,0)+A9,1)),"")</f>
        <v/>
      </c>
      <c r="D9" s="350" t="str">
        <f>IFERROR(IF($C9="","",VLOOKUP($C9,Sheet2!$B$3:$I$48,6,0)),"")</f>
        <v/>
      </c>
      <c r="E9" s="451" t="str">
        <f>IFERROR(IF($C9="","",VLOOKUP($C9,Sheet2!$B$3:$I$48,7,0)),"")</f>
        <v/>
      </c>
      <c r="F9" s="393">
        <f>+G9+I9</f>
        <v>0</v>
      </c>
      <c r="G9" s="344">
        <v>0</v>
      </c>
      <c r="H9" s="344">
        <v>0</v>
      </c>
      <c r="I9" s="344">
        <v>0</v>
      </c>
    </row>
    <row r="10" spans="1:12" s="345" customFormat="1" ht="16.5" customHeight="1" x14ac:dyDescent="0.2">
      <c r="A10" s="337">
        <f t="shared" ref="A10:A19" si="0">+A9+1</f>
        <v>1</v>
      </c>
      <c r="B10" s="394" t="str">
        <f>IF(C10="","",VLOOKUP(C10,Sheet2!$B$3:$D$48,3,0))</f>
        <v/>
      </c>
      <c r="C10" s="343" t="str">
        <f>IFERROR(IF(LEFT(INDEX(Sheet2!$B$3:$B$48,MATCH(valorg4code,Sheet2!$A$3:$A$48,0)+A10,1),4)&lt;&gt;valorg4code,"",INDEX(Sheet2!$B$3:$B$48,MATCH(valorg4code,Sheet2!$A$3:$A$48,0)+A10,1)),"")</f>
        <v/>
      </c>
      <c r="D10" s="350" t="str">
        <f>IFERROR(IF($C10="","",VLOOKUP($C10,Sheet2!$B$3:$I$48,6,0)),"")</f>
        <v/>
      </c>
      <c r="E10" s="451" t="str">
        <f>IFERROR(IF($C10="","",VLOOKUP($C10,Sheet2!$B$3:$I$48,7,0)),"")</f>
        <v/>
      </c>
      <c r="F10" s="393">
        <f t="shared" ref="F10:F19" si="1">G10+I10</f>
        <v>0</v>
      </c>
      <c r="G10" s="344">
        <v>0</v>
      </c>
      <c r="H10" s="344">
        <v>0</v>
      </c>
      <c r="I10" s="344">
        <v>0</v>
      </c>
    </row>
    <row r="11" spans="1:12" s="345" customFormat="1" ht="16.5" customHeight="1" x14ac:dyDescent="0.2">
      <c r="A11" s="337">
        <f t="shared" si="0"/>
        <v>2</v>
      </c>
      <c r="B11" s="394" t="str">
        <f>IF(C11="","",VLOOKUP(C11,Sheet2!$B$3:$D$48,3,0))</f>
        <v/>
      </c>
      <c r="C11" s="343" t="str">
        <f>IFERROR(IF(LEFT(INDEX(Sheet2!$B$3:$B$48,MATCH(valorg4code,Sheet2!$A$3:$A$48,0)+A11,1),4)&lt;&gt;valorg4code,"",INDEX(Sheet2!$B$3:$B$48,MATCH(valorg4code,Sheet2!$A$3:$A$48,0)+A11,1)),"")</f>
        <v/>
      </c>
      <c r="D11" s="350" t="str">
        <f>IFERROR(IF($C11="","",VLOOKUP($C11,Sheet2!$B$3:$I$48,6,0)),"")</f>
        <v/>
      </c>
      <c r="E11" s="451" t="str">
        <f>IFERROR(IF($C11="","",VLOOKUP($C11,Sheet2!$B$3:$I$48,7,0)),"")</f>
        <v/>
      </c>
      <c r="F11" s="393">
        <f t="shared" si="1"/>
        <v>0</v>
      </c>
      <c r="G11" s="344">
        <v>0</v>
      </c>
      <c r="H11" s="344">
        <v>0</v>
      </c>
      <c r="I11" s="344">
        <v>0</v>
      </c>
    </row>
    <row r="12" spans="1:12" s="345" customFormat="1" ht="16.5" customHeight="1" x14ac:dyDescent="0.2">
      <c r="A12" s="337">
        <f t="shared" si="0"/>
        <v>3</v>
      </c>
      <c r="B12" s="394" t="str">
        <f>IF(C12="","",VLOOKUP(C12,Sheet2!$B$3:$D$48,3,0))</f>
        <v/>
      </c>
      <c r="C12" s="343" t="str">
        <f>IFERROR(IF(LEFT(INDEX(Sheet2!$B$3:$B$48,MATCH(valorg4code,Sheet2!$A$3:$A$48,0)+A12,1),4)&lt;&gt;valorg4code,"",INDEX(Sheet2!$B$3:$B$48,MATCH(valorg4code,Sheet2!$A$3:$A$48,0)+A12,1)),"")</f>
        <v/>
      </c>
      <c r="D12" s="350" t="str">
        <f>IFERROR(IF($C12="","",VLOOKUP($C12,Sheet2!$B$3:$I$48,6,0)),"")</f>
        <v/>
      </c>
      <c r="E12" s="451" t="str">
        <f>IFERROR(IF($C12="","",VLOOKUP($C12,Sheet2!$B$3:$I$48,7,0)),"")</f>
        <v/>
      </c>
      <c r="F12" s="393">
        <f t="shared" si="1"/>
        <v>0</v>
      </c>
      <c r="G12" s="344">
        <v>0</v>
      </c>
      <c r="H12" s="344">
        <v>0</v>
      </c>
      <c r="I12" s="344">
        <v>0</v>
      </c>
    </row>
    <row r="13" spans="1:12" s="345" customFormat="1" ht="16.5" customHeight="1" x14ac:dyDescent="0.2">
      <c r="A13" s="337">
        <f t="shared" si="0"/>
        <v>4</v>
      </c>
      <c r="B13" s="394" t="str">
        <f>IF(C13="","",VLOOKUP(C13,Sheet2!$B$3:$D$48,3,0))</f>
        <v/>
      </c>
      <c r="C13" s="343" t="str">
        <f>IFERROR(IF(LEFT(INDEX(Sheet2!$B$3:$B$48,MATCH(valorg4code,Sheet2!$A$3:$A$48,0)+A13,1),4)&lt;&gt;valorg4code,"",INDEX(Sheet2!$B$3:$B$48,MATCH(valorg4code,Sheet2!$A$3:$A$48,0)+A13,1)),"")</f>
        <v/>
      </c>
      <c r="D13" s="350" t="str">
        <f>IFERROR(IF($C13="","",VLOOKUP($C13,Sheet2!$B$3:$I$48,6,0)),"")</f>
        <v/>
      </c>
      <c r="E13" s="451" t="str">
        <f>IFERROR(IF($C13="","",VLOOKUP($C13,Sheet2!$B$3:$I$48,7,0)),"")</f>
        <v/>
      </c>
      <c r="F13" s="393">
        <f t="shared" si="1"/>
        <v>0</v>
      </c>
      <c r="G13" s="344">
        <v>0</v>
      </c>
      <c r="H13" s="344">
        <v>0</v>
      </c>
      <c r="I13" s="344">
        <v>0</v>
      </c>
      <c r="K13" s="345" t="s">
        <v>139</v>
      </c>
    </row>
    <row r="14" spans="1:12" s="345" customFormat="1" ht="16.5" customHeight="1" x14ac:dyDescent="0.2">
      <c r="A14" s="337">
        <f t="shared" si="0"/>
        <v>5</v>
      </c>
      <c r="B14" s="394" t="str">
        <f>IF(C14="","",VLOOKUP(C14,Sheet2!$B$3:$D$48,3,0))</f>
        <v/>
      </c>
      <c r="C14" s="343" t="str">
        <f>IFERROR(IF(LEFT(INDEX(Sheet2!$B$3:$B$48,MATCH(valorg4code,Sheet2!$A$3:$A$48,0)+A14,1),4)&lt;&gt;valorg4code,"",INDEX(Sheet2!$B$3:$B$48,MATCH(valorg4code,Sheet2!$A$3:$A$48,0)+A14,1)),"")</f>
        <v/>
      </c>
      <c r="D14" s="350" t="str">
        <f>IFERROR(IF($C14="","",VLOOKUP($C14,Sheet2!$B$3:$I$48,6,0)),"")</f>
        <v/>
      </c>
      <c r="E14" s="451" t="str">
        <f>IFERROR(IF($C14="","",VLOOKUP($C14,Sheet2!$B$3:$I$48,7,0)),"")</f>
        <v/>
      </c>
      <c r="F14" s="393">
        <f t="shared" si="1"/>
        <v>0</v>
      </c>
      <c r="G14" s="344">
        <v>0</v>
      </c>
      <c r="H14" s="344">
        <v>0</v>
      </c>
      <c r="I14" s="344">
        <v>0</v>
      </c>
    </row>
    <row r="15" spans="1:12" s="345" customFormat="1" ht="16.5" customHeight="1" x14ac:dyDescent="0.2">
      <c r="A15" s="337">
        <f t="shared" si="0"/>
        <v>6</v>
      </c>
      <c r="B15" s="394" t="str">
        <f>IF(C15="","",VLOOKUP(C15,Sheet2!$B$3:$D$48,3,0))</f>
        <v/>
      </c>
      <c r="C15" s="343" t="str">
        <f>IFERROR(IF(LEFT(INDEX(Sheet2!$B$3:$B$48,MATCH(valorg4code,Sheet2!$A$3:$A$48,0)+A15,1),4)&lt;&gt;valorg4code,"",INDEX(Sheet2!$B$3:$B$48,MATCH(valorg4code,Sheet2!$A$3:$A$48,0)+A15,1)),"")</f>
        <v/>
      </c>
      <c r="D15" s="350" t="str">
        <f>IFERROR(IF($C15="","",VLOOKUP($C15,Sheet2!$B$3:$I$48,6,0)),"")</f>
        <v/>
      </c>
      <c r="E15" s="451" t="str">
        <f>IFERROR(IF($C15="","",VLOOKUP($C15,Sheet2!$B$3:$I$48,7,0)),"")</f>
        <v/>
      </c>
      <c r="F15" s="393">
        <f t="shared" si="1"/>
        <v>0</v>
      </c>
      <c r="G15" s="344">
        <v>0</v>
      </c>
      <c r="H15" s="344">
        <v>0</v>
      </c>
      <c r="I15" s="344">
        <v>0</v>
      </c>
    </row>
    <row r="16" spans="1:12" s="345" customFormat="1" ht="16.5" customHeight="1" x14ac:dyDescent="0.2">
      <c r="A16" s="337">
        <f t="shared" si="0"/>
        <v>7</v>
      </c>
      <c r="B16" s="394" t="str">
        <f>IF(C16="","",VLOOKUP(C16,Sheet2!$B$3:$D$48,3,0))</f>
        <v/>
      </c>
      <c r="C16" s="343" t="str">
        <f>IFERROR(IF(LEFT(INDEX(Sheet2!$B$3:$B$48,MATCH(valorg4code,Sheet2!$A$3:$A$48,0)+A16,1),4)&lt;&gt;valorg4code,"",INDEX(Sheet2!$B$3:$B$48,MATCH(valorg4code,Sheet2!$A$3:$A$48,0)+A16,1)),"")</f>
        <v/>
      </c>
      <c r="D16" s="350" t="str">
        <f>IFERROR(IF($C16="","",VLOOKUP($C16,Sheet2!$B$3:$I$48,6,0)),"")</f>
        <v/>
      </c>
      <c r="E16" s="451" t="str">
        <f>IFERROR(IF($C16="","",VLOOKUP($C16,Sheet2!$B$3:$I$48,7,0)),"")</f>
        <v/>
      </c>
      <c r="F16" s="393">
        <f t="shared" si="1"/>
        <v>0</v>
      </c>
      <c r="G16" s="344">
        <v>0</v>
      </c>
      <c r="H16" s="344">
        <v>0</v>
      </c>
      <c r="I16" s="344">
        <v>0</v>
      </c>
    </row>
    <row r="17" spans="1:9" s="345" customFormat="1" ht="16.5" customHeight="1" x14ac:dyDescent="0.2">
      <c r="A17" s="337">
        <f t="shared" si="0"/>
        <v>8</v>
      </c>
      <c r="B17" s="394" t="str">
        <f>IF(C17="","",VLOOKUP(C17,Sheet2!$B$3:$D$48,3,0))</f>
        <v/>
      </c>
      <c r="C17" s="343" t="str">
        <f>IFERROR(IF(LEFT(INDEX(Sheet2!$B$3:$B$48,MATCH(valorg4code,Sheet2!$A$3:$A$48,0)+A17,1),4)&lt;&gt;valorg4code,"",INDEX(Sheet2!$B$3:$B$48,MATCH(valorg4code,Sheet2!$A$3:$A$48,0)+A17,1)),"")</f>
        <v/>
      </c>
      <c r="D17" s="350" t="str">
        <f>IFERROR(IF($C17="","",VLOOKUP($C17,Sheet2!$B$3:$I$48,6,0)),"")</f>
        <v/>
      </c>
      <c r="E17" s="451" t="str">
        <f>IFERROR(IF($C17="","",VLOOKUP($C17,Sheet2!$B$3:$I$48,7,0)),"")</f>
        <v/>
      </c>
      <c r="F17" s="393">
        <f t="shared" si="1"/>
        <v>0</v>
      </c>
      <c r="G17" s="344">
        <v>0</v>
      </c>
      <c r="H17" s="450">
        <v>0</v>
      </c>
      <c r="I17" s="450">
        <v>0</v>
      </c>
    </row>
    <row r="18" spans="1:9" s="345" customFormat="1" ht="16.5" customHeight="1" x14ac:dyDescent="0.2">
      <c r="A18" s="337">
        <f t="shared" si="0"/>
        <v>9</v>
      </c>
      <c r="B18" s="394" t="str">
        <f>IF(C18="","",VLOOKUP(C18,Sheet2!$B$3:$D$48,3,0))</f>
        <v/>
      </c>
      <c r="C18" s="343" t="str">
        <f>IFERROR(IF(LEFT(INDEX(Sheet2!$B$3:$B$48,MATCH(valorg4code,Sheet2!$A$3:$A$48,0)+A18,1),4)&lt;&gt;valorg4code,"",INDEX(Sheet2!$B$3:$B$48,MATCH(valorg4code,Sheet2!$A$3:$A$48,0)+A18,1)),"")</f>
        <v/>
      </c>
      <c r="D18" s="350" t="str">
        <f>IFERROR(IF($C18="","",VLOOKUP($C18,Sheet2!$B$3:$I$48,6,0)),"")</f>
        <v/>
      </c>
      <c r="E18" s="451" t="str">
        <f>IFERROR(IF($C18="","",VLOOKUP($C18,Sheet2!$B$3:$I$48,7,0)),"")</f>
        <v/>
      </c>
      <c r="F18" s="393">
        <f t="shared" si="1"/>
        <v>0</v>
      </c>
      <c r="G18" s="493">
        <v>0</v>
      </c>
      <c r="H18" s="494">
        <v>0</v>
      </c>
      <c r="I18" s="494">
        <v>0</v>
      </c>
    </row>
    <row r="19" spans="1:9" s="345" customFormat="1" ht="16.5" customHeight="1" thickBot="1" x14ac:dyDescent="0.25">
      <c r="A19" s="337">
        <f t="shared" si="0"/>
        <v>10</v>
      </c>
      <c r="B19" s="394" t="str">
        <f>IF(C19="","",VLOOKUP(C19,Sheet2!$B$3:$D$48,3,0))</f>
        <v/>
      </c>
      <c r="C19" s="343" t="str">
        <f>IFERROR(IF(LEFT(INDEX(Sheet2!$B$3:$B$48,MATCH(valorg4code,Sheet2!$A$3:$A$48,0)+A19,1),4)&lt;&gt;valorg4code,"",INDEX(Sheet2!$B$3:$B$48,MATCH(valorg4code,Sheet2!$A$3:$A$48,0)+A19,1)),"")</f>
        <v/>
      </c>
      <c r="D19" s="350" t="str">
        <f>IFERROR(IF($C19="","",VLOOKUP($C19,Sheet2!$B$3:$I$48,6,0)),"")</f>
        <v/>
      </c>
      <c r="E19" s="452" t="str">
        <f>IFERROR(IF($C19="","",VLOOKUP($C19,Sheet2!$B$3:$I$48,7,0)),"")</f>
        <v/>
      </c>
      <c r="F19" s="400">
        <f t="shared" si="1"/>
        <v>0</v>
      </c>
      <c r="G19" s="493">
        <v>0</v>
      </c>
      <c r="H19" s="495">
        <v>0</v>
      </c>
      <c r="I19" s="495">
        <v>0</v>
      </c>
    </row>
    <row r="20" spans="1:9" s="392" customFormat="1" ht="16.5" customHeight="1" x14ac:dyDescent="0.2">
      <c r="A20" s="391" t="e">
        <f>+#REF!+1</f>
        <v>#REF!</v>
      </c>
      <c r="B20" s="395" t="s">
        <v>212</v>
      </c>
      <c r="C20" s="396" t="str">
        <f>IFERROR(IF(LEFT(INDEX(Sheet2!$B$3:$B$48,MATCH(valorg4code,Sheet2!$A$3:$A$48,0)+A20,1),4)&lt;&gt;valorg4code,"",INDEX(Sheet2!$B$3:$B$48,MATCH(valorg4code,Sheet2!$A$3:$A$48,0)+A20,1)),"")</f>
        <v/>
      </c>
      <c r="D20" s="397" t="str">
        <f>IFERROR(IF($C20="","",VLOOKUP($C20,Sheet2!$B$3:$I$48,6,0)),"")</f>
        <v/>
      </c>
      <c r="E20" s="398" t="str">
        <f>IFERROR(IF($C20="","",VLOOKUP($C20,Sheet2!$B$3:$I$48,7,0)),"")</f>
        <v/>
      </c>
      <c r="F20" s="399">
        <f>SUM(F9:F19)</f>
        <v>0</v>
      </c>
      <c r="G20" s="401">
        <f>SUM(G9:G19)</f>
        <v>0</v>
      </c>
      <c r="H20" s="399">
        <f>SUM(H9:H19)</f>
        <v>0</v>
      </c>
      <c r="I20" s="399">
        <f t="shared" ref="I20" si="2">SUM(I9:I19)</f>
        <v>0</v>
      </c>
    </row>
  </sheetData>
  <mergeCells count="9">
    <mergeCell ref="B4:B5"/>
    <mergeCell ref="B3:I3"/>
    <mergeCell ref="B2:I2"/>
    <mergeCell ref="G4:G5"/>
    <mergeCell ref="I4:I5"/>
    <mergeCell ref="D4:E4"/>
    <mergeCell ref="F4:F5"/>
    <mergeCell ref="C4:C5"/>
    <mergeCell ref="H4:H5"/>
  </mergeCells>
  <conditionalFormatting sqref="D9:E20 B9:B20">
    <cfRule type="cellIs" dxfId="5" priority="15" stopIfTrue="1" operator="equal">
      <formula>"Select School"</formula>
    </cfRule>
  </conditionalFormatting>
  <conditionalFormatting sqref="E6">
    <cfRule type="cellIs" dxfId="4" priority="11" stopIfTrue="1" operator="equal">
      <formula>"Select School"</formula>
    </cfRule>
  </conditionalFormatting>
  <conditionalFormatting sqref="E7">
    <cfRule type="cellIs" dxfId="3" priority="10" stopIfTrue="1" operator="equal">
      <formula>"Select School"</formula>
    </cfRule>
  </conditionalFormatting>
  <conditionalFormatting sqref="E8">
    <cfRule type="cellIs" dxfId="2" priority="9" stopIfTrue="1" operator="equal">
      <formula>"Select School"</formula>
    </cfRule>
  </conditionalFormatting>
  <dataValidations count="3">
    <dataValidation type="list" allowBlank="1" showInputMessage="1" showErrorMessage="1" sqref="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B65556 B131092 B196628 B262164 B327700 B393236 B458772 B524308 B589844 B655380 B720916 B786452 B851988 B917524 B983060" xr:uid="{00000000-0002-0000-0300-000000000000}">
      <formula1>SchoolList50</formula1>
    </dataValidation>
    <dataValidation type="list" allowBlank="1" showInputMessage="1" showErrorMessage="1" sqref="IV65509:IV65555 SR65509:SR65555 ACN65509:ACN65555 AMJ65509:AMJ65555 AWF65509:AWF65555 BGB65509:BGB65555 BPX65509:BPX65555 BZT65509:BZT65555 CJP65509:CJP65555 CTL65509:CTL65555 DDH65509:DDH65555 DND65509:DND65555 DWZ65509:DWZ65555 EGV65509:EGV65555 EQR65509:EQR65555 FAN65509:FAN65555 FKJ65509:FKJ65555 FUF65509:FUF65555 GEB65509:GEB65555 GNX65509:GNX65555 GXT65509:GXT65555 HHP65509:HHP65555 HRL65509:HRL65555 IBH65509:IBH65555 ILD65509:ILD65555 IUZ65509:IUZ65555 JEV65509:JEV65555 JOR65509:JOR65555 JYN65509:JYN65555 KIJ65509:KIJ65555 KSF65509:KSF65555 LCB65509:LCB65555 LLX65509:LLX65555 LVT65509:LVT65555 MFP65509:MFP65555 MPL65509:MPL65555 MZH65509:MZH65555 NJD65509:NJD65555 NSZ65509:NSZ65555 OCV65509:OCV65555 OMR65509:OMR65555 OWN65509:OWN65555 PGJ65509:PGJ65555 PQF65509:PQF65555 QAB65509:QAB65555 QJX65509:QJX65555 QTT65509:QTT65555 RDP65509:RDP65555 RNL65509:RNL65555 RXH65509:RXH65555 SHD65509:SHD65555 SQZ65509:SQZ65555 TAV65509:TAV65555 TKR65509:TKR65555 TUN65509:TUN65555 UEJ65509:UEJ65555 UOF65509:UOF65555 UYB65509:UYB65555 VHX65509:VHX65555 VRT65509:VRT65555 WBP65509:WBP65555 WLL65509:WLL65555 WVH65509:WVH65555 IV131045:IV131091 SR131045:SR131091 ACN131045:ACN131091 AMJ131045:AMJ131091 AWF131045:AWF131091 BGB131045:BGB131091 BPX131045:BPX131091 BZT131045:BZT131091 CJP131045:CJP131091 CTL131045:CTL131091 DDH131045:DDH131091 DND131045:DND131091 DWZ131045:DWZ131091 EGV131045:EGV131091 EQR131045:EQR131091 FAN131045:FAN131091 FKJ131045:FKJ131091 FUF131045:FUF131091 GEB131045:GEB131091 GNX131045:GNX131091 GXT131045:GXT131091 HHP131045:HHP131091 HRL131045:HRL131091 IBH131045:IBH131091 ILD131045:ILD131091 IUZ131045:IUZ131091 JEV131045:JEV131091 JOR131045:JOR131091 JYN131045:JYN131091 KIJ131045:KIJ131091 KSF131045:KSF131091 LCB131045:LCB131091 LLX131045:LLX131091 LVT131045:LVT131091 MFP131045:MFP131091 MPL131045:MPL131091 MZH131045:MZH131091 NJD131045:NJD131091 NSZ131045:NSZ131091 OCV131045:OCV131091 OMR131045:OMR131091 OWN131045:OWN131091 PGJ131045:PGJ131091 PQF131045:PQF131091 QAB131045:QAB131091 QJX131045:QJX131091 QTT131045:QTT131091 RDP131045:RDP131091 RNL131045:RNL131091 RXH131045:RXH131091 SHD131045:SHD131091 SQZ131045:SQZ131091 TAV131045:TAV131091 TKR131045:TKR131091 TUN131045:TUN131091 UEJ131045:UEJ131091 UOF131045:UOF131091 UYB131045:UYB131091 VHX131045:VHX131091 VRT131045:VRT131091 WBP131045:WBP131091 WLL131045:WLL131091 WVH131045:WVH131091 IV196581:IV196627 SR196581:SR196627 ACN196581:ACN196627 AMJ196581:AMJ196627 AWF196581:AWF196627 BGB196581:BGB196627 BPX196581:BPX196627 BZT196581:BZT196627 CJP196581:CJP196627 CTL196581:CTL196627 DDH196581:DDH196627 DND196581:DND196627 DWZ196581:DWZ196627 EGV196581:EGV196627 EQR196581:EQR196627 FAN196581:FAN196627 FKJ196581:FKJ196627 FUF196581:FUF196627 GEB196581:GEB196627 GNX196581:GNX196627 GXT196581:GXT196627 HHP196581:HHP196627 HRL196581:HRL196627 IBH196581:IBH196627 ILD196581:ILD196627 IUZ196581:IUZ196627 JEV196581:JEV196627 JOR196581:JOR196627 JYN196581:JYN196627 KIJ196581:KIJ196627 KSF196581:KSF196627 LCB196581:LCB196627 LLX196581:LLX196627 LVT196581:LVT196627 MFP196581:MFP196627 MPL196581:MPL196627 MZH196581:MZH196627 NJD196581:NJD196627 NSZ196581:NSZ196627 OCV196581:OCV196627 OMR196581:OMR196627 OWN196581:OWN196627 PGJ196581:PGJ196627 PQF196581:PQF196627 QAB196581:QAB196627 QJX196581:QJX196627 QTT196581:QTT196627 RDP196581:RDP196627 RNL196581:RNL196627 RXH196581:RXH196627 SHD196581:SHD196627 SQZ196581:SQZ196627 TAV196581:TAV196627 TKR196581:TKR196627 TUN196581:TUN196627 UEJ196581:UEJ196627 UOF196581:UOF196627 UYB196581:UYB196627 VHX196581:VHX196627 VRT196581:VRT196627 WBP196581:WBP196627 WLL196581:WLL196627 WVH196581:WVH196627 IV262117:IV262163 SR262117:SR262163 ACN262117:ACN262163 AMJ262117:AMJ262163 AWF262117:AWF262163 BGB262117:BGB262163 BPX262117:BPX262163 BZT262117:BZT262163 CJP262117:CJP262163 CTL262117:CTL262163 DDH262117:DDH262163 DND262117:DND262163 DWZ262117:DWZ262163 EGV262117:EGV262163 EQR262117:EQR262163 FAN262117:FAN262163 FKJ262117:FKJ262163 FUF262117:FUF262163 GEB262117:GEB262163 GNX262117:GNX262163 GXT262117:GXT262163 HHP262117:HHP262163 HRL262117:HRL262163 IBH262117:IBH262163 ILD262117:ILD262163 IUZ262117:IUZ262163 JEV262117:JEV262163 JOR262117:JOR262163 JYN262117:JYN262163 KIJ262117:KIJ262163 KSF262117:KSF262163 LCB262117:LCB262163 LLX262117:LLX262163 LVT262117:LVT262163 MFP262117:MFP262163 MPL262117:MPL262163 MZH262117:MZH262163 NJD262117:NJD262163 NSZ262117:NSZ262163 OCV262117:OCV262163 OMR262117:OMR262163 OWN262117:OWN262163 PGJ262117:PGJ262163 PQF262117:PQF262163 QAB262117:QAB262163 QJX262117:QJX262163 QTT262117:QTT262163 RDP262117:RDP262163 RNL262117:RNL262163 RXH262117:RXH262163 SHD262117:SHD262163 SQZ262117:SQZ262163 TAV262117:TAV262163 TKR262117:TKR262163 TUN262117:TUN262163 UEJ262117:UEJ262163 UOF262117:UOF262163 UYB262117:UYB262163 VHX262117:VHX262163 VRT262117:VRT262163 WBP262117:WBP262163 WLL262117:WLL262163 WVH262117:WVH262163 IV327653:IV327699 SR327653:SR327699 ACN327653:ACN327699 AMJ327653:AMJ327699 AWF327653:AWF327699 BGB327653:BGB327699 BPX327653:BPX327699 BZT327653:BZT327699 CJP327653:CJP327699 CTL327653:CTL327699 DDH327653:DDH327699 DND327653:DND327699 DWZ327653:DWZ327699 EGV327653:EGV327699 EQR327653:EQR327699 FAN327653:FAN327699 FKJ327653:FKJ327699 FUF327653:FUF327699 GEB327653:GEB327699 GNX327653:GNX327699 GXT327653:GXT327699 HHP327653:HHP327699 HRL327653:HRL327699 IBH327653:IBH327699 ILD327653:ILD327699 IUZ327653:IUZ327699 JEV327653:JEV327699 JOR327653:JOR327699 JYN327653:JYN327699 KIJ327653:KIJ327699 KSF327653:KSF327699 LCB327653:LCB327699 LLX327653:LLX327699 LVT327653:LVT327699 MFP327653:MFP327699 MPL327653:MPL327699 MZH327653:MZH327699 NJD327653:NJD327699 NSZ327653:NSZ327699 OCV327653:OCV327699 OMR327653:OMR327699 OWN327653:OWN327699 PGJ327653:PGJ327699 PQF327653:PQF327699 QAB327653:QAB327699 QJX327653:QJX327699 QTT327653:QTT327699 RDP327653:RDP327699 RNL327653:RNL327699 RXH327653:RXH327699 SHD327653:SHD327699 SQZ327653:SQZ327699 TAV327653:TAV327699 TKR327653:TKR327699 TUN327653:TUN327699 UEJ327653:UEJ327699 UOF327653:UOF327699 UYB327653:UYB327699 VHX327653:VHX327699 VRT327653:VRT327699 WBP327653:WBP327699 WLL327653:WLL327699 WVH327653:WVH327699 IV393189:IV393235 SR393189:SR393235 ACN393189:ACN393235 AMJ393189:AMJ393235 AWF393189:AWF393235 BGB393189:BGB393235 BPX393189:BPX393235 BZT393189:BZT393235 CJP393189:CJP393235 CTL393189:CTL393235 DDH393189:DDH393235 DND393189:DND393235 DWZ393189:DWZ393235 EGV393189:EGV393235 EQR393189:EQR393235 FAN393189:FAN393235 FKJ393189:FKJ393235 FUF393189:FUF393235 GEB393189:GEB393235 GNX393189:GNX393235 GXT393189:GXT393235 HHP393189:HHP393235 HRL393189:HRL393235 IBH393189:IBH393235 ILD393189:ILD393235 IUZ393189:IUZ393235 JEV393189:JEV393235 JOR393189:JOR393235 JYN393189:JYN393235 KIJ393189:KIJ393235 KSF393189:KSF393235 LCB393189:LCB393235 LLX393189:LLX393235 LVT393189:LVT393235 MFP393189:MFP393235 MPL393189:MPL393235 MZH393189:MZH393235 NJD393189:NJD393235 NSZ393189:NSZ393235 OCV393189:OCV393235 OMR393189:OMR393235 OWN393189:OWN393235 PGJ393189:PGJ393235 PQF393189:PQF393235 QAB393189:QAB393235 QJX393189:QJX393235 QTT393189:QTT393235 RDP393189:RDP393235 RNL393189:RNL393235 RXH393189:RXH393235 SHD393189:SHD393235 SQZ393189:SQZ393235 TAV393189:TAV393235 TKR393189:TKR393235 TUN393189:TUN393235 UEJ393189:UEJ393235 UOF393189:UOF393235 UYB393189:UYB393235 VHX393189:VHX393235 VRT393189:VRT393235 WBP393189:WBP393235 WLL393189:WLL393235 WVH393189:WVH393235 IV458725:IV458771 SR458725:SR458771 ACN458725:ACN458771 AMJ458725:AMJ458771 AWF458725:AWF458771 BGB458725:BGB458771 BPX458725:BPX458771 BZT458725:BZT458771 CJP458725:CJP458771 CTL458725:CTL458771 DDH458725:DDH458771 DND458725:DND458771 DWZ458725:DWZ458771 EGV458725:EGV458771 EQR458725:EQR458771 FAN458725:FAN458771 FKJ458725:FKJ458771 FUF458725:FUF458771 GEB458725:GEB458771 GNX458725:GNX458771 GXT458725:GXT458771 HHP458725:HHP458771 HRL458725:HRL458771 IBH458725:IBH458771 ILD458725:ILD458771 IUZ458725:IUZ458771 JEV458725:JEV458771 JOR458725:JOR458771 JYN458725:JYN458771 KIJ458725:KIJ458771 KSF458725:KSF458771 LCB458725:LCB458771 LLX458725:LLX458771 LVT458725:LVT458771 MFP458725:MFP458771 MPL458725:MPL458771 MZH458725:MZH458771 NJD458725:NJD458771 NSZ458725:NSZ458771 OCV458725:OCV458771 OMR458725:OMR458771 OWN458725:OWN458771 PGJ458725:PGJ458771 PQF458725:PQF458771 QAB458725:QAB458771 QJX458725:QJX458771 QTT458725:QTT458771 RDP458725:RDP458771 RNL458725:RNL458771 RXH458725:RXH458771 SHD458725:SHD458771 SQZ458725:SQZ458771 TAV458725:TAV458771 TKR458725:TKR458771 TUN458725:TUN458771 UEJ458725:UEJ458771 UOF458725:UOF458771 UYB458725:UYB458771 VHX458725:VHX458771 VRT458725:VRT458771 WBP458725:WBP458771 WLL458725:WLL458771 WVH458725:WVH458771 IV524261:IV524307 SR524261:SR524307 ACN524261:ACN524307 AMJ524261:AMJ524307 AWF524261:AWF524307 BGB524261:BGB524307 BPX524261:BPX524307 BZT524261:BZT524307 CJP524261:CJP524307 CTL524261:CTL524307 DDH524261:DDH524307 DND524261:DND524307 DWZ524261:DWZ524307 EGV524261:EGV524307 EQR524261:EQR524307 FAN524261:FAN524307 FKJ524261:FKJ524307 FUF524261:FUF524307 GEB524261:GEB524307 GNX524261:GNX524307 GXT524261:GXT524307 HHP524261:HHP524307 HRL524261:HRL524307 IBH524261:IBH524307 ILD524261:ILD524307 IUZ524261:IUZ524307 JEV524261:JEV524307 JOR524261:JOR524307 JYN524261:JYN524307 KIJ524261:KIJ524307 KSF524261:KSF524307 LCB524261:LCB524307 LLX524261:LLX524307 LVT524261:LVT524307 MFP524261:MFP524307 MPL524261:MPL524307 MZH524261:MZH524307 NJD524261:NJD524307 NSZ524261:NSZ524307 OCV524261:OCV524307 OMR524261:OMR524307 OWN524261:OWN524307 PGJ524261:PGJ524307 PQF524261:PQF524307 QAB524261:QAB524307 QJX524261:QJX524307 QTT524261:QTT524307 RDP524261:RDP524307 RNL524261:RNL524307 RXH524261:RXH524307 SHD524261:SHD524307 SQZ524261:SQZ524307 TAV524261:TAV524307 TKR524261:TKR524307 TUN524261:TUN524307 UEJ524261:UEJ524307 UOF524261:UOF524307 UYB524261:UYB524307 VHX524261:VHX524307 VRT524261:VRT524307 WBP524261:WBP524307 WLL524261:WLL524307 WVH524261:WVH524307 IV589797:IV589843 SR589797:SR589843 ACN589797:ACN589843 AMJ589797:AMJ589843 AWF589797:AWF589843 BGB589797:BGB589843 BPX589797:BPX589843 BZT589797:BZT589843 CJP589797:CJP589843 CTL589797:CTL589843 DDH589797:DDH589843 DND589797:DND589843 DWZ589797:DWZ589843 EGV589797:EGV589843 EQR589797:EQR589843 FAN589797:FAN589843 FKJ589797:FKJ589843 FUF589797:FUF589843 GEB589797:GEB589843 GNX589797:GNX589843 GXT589797:GXT589843 HHP589797:HHP589843 HRL589797:HRL589843 IBH589797:IBH589843 ILD589797:ILD589843 IUZ589797:IUZ589843 JEV589797:JEV589843 JOR589797:JOR589843 JYN589797:JYN589843 KIJ589797:KIJ589843 KSF589797:KSF589843 LCB589797:LCB589843 LLX589797:LLX589843 LVT589797:LVT589843 MFP589797:MFP589843 MPL589797:MPL589843 MZH589797:MZH589843 NJD589797:NJD589843 NSZ589797:NSZ589843 OCV589797:OCV589843 OMR589797:OMR589843 OWN589797:OWN589843 PGJ589797:PGJ589843 PQF589797:PQF589843 QAB589797:QAB589843 QJX589797:QJX589843 QTT589797:QTT589843 RDP589797:RDP589843 RNL589797:RNL589843 RXH589797:RXH589843 SHD589797:SHD589843 SQZ589797:SQZ589843 TAV589797:TAV589843 TKR589797:TKR589843 TUN589797:TUN589843 UEJ589797:UEJ589843 UOF589797:UOF589843 UYB589797:UYB589843 VHX589797:VHX589843 VRT589797:VRT589843 WBP589797:WBP589843 WLL589797:WLL589843 WVH589797:WVH589843 IV655333:IV655379 SR655333:SR655379 ACN655333:ACN655379 AMJ655333:AMJ655379 AWF655333:AWF655379 BGB655333:BGB655379 BPX655333:BPX655379 BZT655333:BZT655379 CJP655333:CJP655379 CTL655333:CTL655379 DDH655333:DDH655379 DND655333:DND655379 DWZ655333:DWZ655379 EGV655333:EGV655379 EQR655333:EQR655379 FAN655333:FAN655379 FKJ655333:FKJ655379 FUF655333:FUF655379 GEB655333:GEB655379 GNX655333:GNX655379 GXT655333:GXT655379 HHP655333:HHP655379 HRL655333:HRL655379 IBH655333:IBH655379 ILD655333:ILD655379 IUZ655333:IUZ655379 JEV655333:JEV655379 JOR655333:JOR655379 JYN655333:JYN655379 KIJ655333:KIJ655379 KSF655333:KSF655379 LCB655333:LCB655379 LLX655333:LLX655379 LVT655333:LVT655379 MFP655333:MFP655379 MPL655333:MPL655379 MZH655333:MZH655379 NJD655333:NJD655379 NSZ655333:NSZ655379 OCV655333:OCV655379 OMR655333:OMR655379 OWN655333:OWN655379 PGJ655333:PGJ655379 PQF655333:PQF655379 QAB655333:QAB655379 QJX655333:QJX655379 QTT655333:QTT655379 RDP655333:RDP655379 RNL655333:RNL655379 RXH655333:RXH655379 SHD655333:SHD655379 SQZ655333:SQZ655379 TAV655333:TAV655379 TKR655333:TKR655379 TUN655333:TUN655379 UEJ655333:UEJ655379 UOF655333:UOF655379 UYB655333:UYB655379 VHX655333:VHX655379 VRT655333:VRT655379 WBP655333:WBP655379 WLL655333:WLL655379 WVH655333:WVH655379 IV720869:IV720915 SR720869:SR720915 ACN720869:ACN720915 AMJ720869:AMJ720915 AWF720869:AWF720915 BGB720869:BGB720915 BPX720869:BPX720915 BZT720869:BZT720915 CJP720869:CJP720915 CTL720869:CTL720915 DDH720869:DDH720915 DND720869:DND720915 DWZ720869:DWZ720915 EGV720869:EGV720915 EQR720869:EQR720915 FAN720869:FAN720915 FKJ720869:FKJ720915 FUF720869:FUF720915 GEB720869:GEB720915 GNX720869:GNX720915 GXT720869:GXT720915 HHP720869:HHP720915 HRL720869:HRL720915 IBH720869:IBH720915 ILD720869:ILD720915 IUZ720869:IUZ720915 JEV720869:JEV720915 JOR720869:JOR720915 JYN720869:JYN720915 KIJ720869:KIJ720915 KSF720869:KSF720915 LCB720869:LCB720915 LLX720869:LLX720915 LVT720869:LVT720915 MFP720869:MFP720915 MPL720869:MPL720915 MZH720869:MZH720915 NJD720869:NJD720915 NSZ720869:NSZ720915 OCV720869:OCV720915 OMR720869:OMR720915 OWN720869:OWN720915 PGJ720869:PGJ720915 PQF720869:PQF720915 QAB720869:QAB720915 QJX720869:QJX720915 QTT720869:QTT720915 RDP720869:RDP720915 RNL720869:RNL720915 RXH720869:RXH720915 SHD720869:SHD720915 SQZ720869:SQZ720915 TAV720869:TAV720915 TKR720869:TKR720915 TUN720869:TUN720915 UEJ720869:UEJ720915 UOF720869:UOF720915 UYB720869:UYB720915 VHX720869:VHX720915 VRT720869:VRT720915 WBP720869:WBP720915 WLL720869:WLL720915 WVH720869:WVH720915 IV786405:IV786451 SR786405:SR786451 ACN786405:ACN786451 AMJ786405:AMJ786451 AWF786405:AWF786451 BGB786405:BGB786451 BPX786405:BPX786451 BZT786405:BZT786451 CJP786405:CJP786451 CTL786405:CTL786451 DDH786405:DDH786451 DND786405:DND786451 DWZ786405:DWZ786451 EGV786405:EGV786451 EQR786405:EQR786451 FAN786405:FAN786451 FKJ786405:FKJ786451 FUF786405:FUF786451 GEB786405:GEB786451 GNX786405:GNX786451 GXT786405:GXT786451 HHP786405:HHP786451 HRL786405:HRL786451 IBH786405:IBH786451 ILD786405:ILD786451 IUZ786405:IUZ786451 JEV786405:JEV786451 JOR786405:JOR786451 JYN786405:JYN786451 KIJ786405:KIJ786451 KSF786405:KSF786451 LCB786405:LCB786451 LLX786405:LLX786451 LVT786405:LVT786451 MFP786405:MFP786451 MPL786405:MPL786451 MZH786405:MZH786451 NJD786405:NJD786451 NSZ786405:NSZ786451 OCV786405:OCV786451 OMR786405:OMR786451 OWN786405:OWN786451 PGJ786405:PGJ786451 PQF786405:PQF786451 QAB786405:QAB786451 QJX786405:QJX786451 QTT786405:QTT786451 RDP786405:RDP786451 RNL786405:RNL786451 RXH786405:RXH786451 SHD786405:SHD786451 SQZ786405:SQZ786451 TAV786405:TAV786451 TKR786405:TKR786451 TUN786405:TUN786451 UEJ786405:UEJ786451 UOF786405:UOF786451 UYB786405:UYB786451 VHX786405:VHX786451 VRT786405:VRT786451 WBP786405:WBP786451 WLL786405:WLL786451 WVH786405:WVH786451 IV851941:IV851987 SR851941:SR851987 ACN851941:ACN851987 AMJ851941:AMJ851987 AWF851941:AWF851987 BGB851941:BGB851987 BPX851941:BPX851987 BZT851941:BZT851987 CJP851941:CJP851987 CTL851941:CTL851987 DDH851941:DDH851987 DND851941:DND851987 DWZ851941:DWZ851987 EGV851941:EGV851987 EQR851941:EQR851987 FAN851941:FAN851987 FKJ851941:FKJ851987 FUF851941:FUF851987 GEB851941:GEB851987 GNX851941:GNX851987 GXT851941:GXT851987 HHP851941:HHP851987 HRL851941:HRL851987 IBH851941:IBH851987 ILD851941:ILD851987 IUZ851941:IUZ851987 JEV851941:JEV851987 JOR851941:JOR851987 JYN851941:JYN851987 KIJ851941:KIJ851987 KSF851941:KSF851987 LCB851941:LCB851987 LLX851941:LLX851987 LVT851941:LVT851987 MFP851941:MFP851987 MPL851941:MPL851987 MZH851941:MZH851987 NJD851941:NJD851987 NSZ851941:NSZ851987 OCV851941:OCV851987 OMR851941:OMR851987 OWN851941:OWN851987 PGJ851941:PGJ851987 PQF851941:PQF851987 QAB851941:QAB851987 QJX851941:QJX851987 QTT851941:QTT851987 RDP851941:RDP851987 RNL851941:RNL851987 RXH851941:RXH851987 SHD851941:SHD851987 SQZ851941:SQZ851987 TAV851941:TAV851987 TKR851941:TKR851987 TUN851941:TUN851987 UEJ851941:UEJ851987 UOF851941:UOF851987 UYB851941:UYB851987 VHX851941:VHX851987 VRT851941:VRT851987 WBP851941:WBP851987 WLL851941:WLL851987 WVH851941:WVH851987 IV917477:IV917523 SR917477:SR917523 ACN917477:ACN917523 AMJ917477:AMJ917523 AWF917477:AWF917523 BGB917477:BGB917523 BPX917477:BPX917523 BZT917477:BZT917523 CJP917477:CJP917523 CTL917477:CTL917523 DDH917477:DDH917523 DND917477:DND917523 DWZ917477:DWZ917523 EGV917477:EGV917523 EQR917477:EQR917523 FAN917477:FAN917523 FKJ917477:FKJ917523 FUF917477:FUF917523 GEB917477:GEB917523 GNX917477:GNX917523 GXT917477:GXT917523 HHP917477:HHP917523 HRL917477:HRL917523 IBH917477:IBH917523 ILD917477:ILD917523 IUZ917477:IUZ917523 JEV917477:JEV917523 JOR917477:JOR917523 JYN917477:JYN917523 KIJ917477:KIJ917523 KSF917477:KSF917523 LCB917477:LCB917523 LLX917477:LLX917523 LVT917477:LVT917523 MFP917477:MFP917523 MPL917477:MPL917523 MZH917477:MZH917523 NJD917477:NJD917523 NSZ917477:NSZ917523 OCV917477:OCV917523 OMR917477:OMR917523 OWN917477:OWN917523 PGJ917477:PGJ917523 PQF917477:PQF917523 QAB917477:QAB917523 QJX917477:QJX917523 QTT917477:QTT917523 RDP917477:RDP917523 RNL917477:RNL917523 RXH917477:RXH917523 SHD917477:SHD917523 SQZ917477:SQZ917523 TAV917477:TAV917523 TKR917477:TKR917523 TUN917477:TUN917523 UEJ917477:UEJ917523 UOF917477:UOF917523 UYB917477:UYB917523 VHX917477:VHX917523 VRT917477:VRT917523 WBP917477:WBP917523 WLL917477:WLL917523 WVH917477:WVH917523 IV983013:IV983059 SR983013:SR983059 ACN983013:ACN983059 AMJ983013:AMJ983059 AWF983013:AWF983059 BGB983013:BGB983059 BPX983013:BPX983059 BZT983013:BZT983059 CJP983013:CJP983059 CTL983013:CTL983059 DDH983013:DDH983059 DND983013:DND983059 DWZ983013:DWZ983059 EGV983013:EGV983059 EQR983013:EQR983059 FAN983013:FAN983059 FKJ983013:FKJ983059 FUF983013:FUF983059 GEB983013:GEB983059 GNX983013:GNX983059 GXT983013:GXT983059 HHP983013:HHP983059 HRL983013:HRL983059 IBH983013:IBH983059 ILD983013:ILD983059 IUZ983013:IUZ983059 JEV983013:JEV983059 JOR983013:JOR983059 JYN983013:JYN983059 KIJ983013:KIJ983059 KSF983013:KSF983059 LCB983013:LCB983059 LLX983013:LLX983059 LVT983013:LVT983059 MFP983013:MFP983059 MPL983013:MPL983059 MZH983013:MZH983059 NJD983013:NJD983059 NSZ983013:NSZ983059 OCV983013:OCV983059 OMR983013:OMR983059 OWN983013:OWN983059 PGJ983013:PGJ983059 PQF983013:PQF983059 QAB983013:QAB983059 QJX983013:QJX983059 QTT983013:QTT983059 RDP983013:RDP983059 RNL983013:RNL983059 RXH983013:RXH983059 SHD983013:SHD983059 SQZ983013:SQZ983059 TAV983013:TAV983059 TKR983013:TKR983059 TUN983013:TUN983059 UEJ983013:UEJ983059 UOF983013:UOF983059 UYB983013:UYB983059 VHX983013:VHX983059 VRT983013:VRT983059 WBP983013:WBP983059 WLL983013:WLL983059 WVH983013:WVH983059 B65509:B65555 B131045:B131091 B196581:B196627 B262117:B262163 B327653:B327699 B393189:B393235 B458725:B458771 B524261:B524307 B589797:B589843 B655333:B655379 B720869:B720915 B786405:B786451 B851941:B851987 B917477:B917523 B983013:B983059 SR9:SR20 ACN9:ACN20 AMJ9:AMJ20 AWF9:AWF20 BGB9:BGB20 BPX9:BPX20 BZT9:BZT20 CJP9:CJP20 CTL9:CTL20 DDH9:DDH20 DND9:DND20 DWZ9:DWZ20 EGV9:EGV20 EQR9:EQR20 FAN9:FAN20 FKJ9:FKJ20 FUF9:FUF20 GEB9:GEB20 GNX9:GNX20 GXT9:GXT20 HHP9:HHP20 HRL9:HRL20 IBH9:IBH20 ILD9:ILD20 IUZ9:IUZ20 JEV9:JEV20 JOR9:JOR20 JYN9:JYN20 KIJ9:KIJ20 KSF9:KSF20 LCB9:LCB20 LLX9:LLX20 LVT9:LVT20 MFP9:MFP20 MPL9:MPL20 MZH9:MZH20 NJD9:NJD20 NSZ9:NSZ20 OCV9:OCV20 OMR9:OMR20 OWN9:OWN20 PGJ9:PGJ20 PQF9:PQF20 QAB9:QAB20 QJX9:QJX20 QTT9:QTT20 RDP9:RDP20 RNL9:RNL20 RXH9:RXH20 SHD9:SHD20 SQZ9:SQZ20 TAV9:TAV20 TKR9:TKR20 TUN9:TUN20 UEJ9:UEJ20 UOF9:UOF20 UYB9:UYB20 VHX9:VHX20 VRT9:VRT20 WBP9:WBP20 WLL9:WLL20 WVH9:WVH20 IV9:IV20" xr:uid="{00000000-0002-0000-0300-000001000000}">
      <formula1>SchoolList48</formula1>
    </dataValidation>
    <dataValidation type="list" allowBlank="1" showInputMessage="1" showErrorMessage="1" sqref="E6:E20" xr:uid="{00000000-0002-0000-0300-000002000000}">
      <formula1>"NT, SW, TA"</formula1>
    </dataValidation>
  </dataValidations>
  <pageMargins left="0.25" right="0.25" top="0.5" bottom="0.5" header="0.25" footer="0.25"/>
  <pageSetup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4" id="{848856D0-AB08-4EC8-AC86-828283D1312D}">
            <xm:f>$I$20&gt;'Part I - Signature Page'!$O$17:$P$17</xm:f>
            <x14:dxf>
              <fill>
                <patternFill>
                  <bgColor rgb="FFFF0000"/>
                </patternFill>
              </fill>
            </x14:dxf>
          </x14:cfRule>
          <xm:sqref>I20</xm:sqref>
        </x14:conditionalFormatting>
        <x14:conditionalFormatting xmlns:xm="http://schemas.microsoft.com/office/excel/2006/main">
          <x14:cfRule type="expression" priority="1" id="{4B0EAD3E-6E59-4701-87A5-A2C7621A02C1}">
            <xm:f>$G$20&gt;'Part I - Signature Page'!$O$15:$P$15</xm:f>
            <x14:dxf>
              <fill>
                <patternFill>
                  <bgColor rgb="FFFF0000"/>
                </patternFill>
              </fill>
            </x14:dxf>
          </x14:cfRule>
          <xm:sqref>G20:H20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1"/>
  <sheetViews>
    <sheetView zoomScale="81" zoomScaleNormal="80" workbookViewId="0">
      <selection sqref="A1:C2"/>
    </sheetView>
  </sheetViews>
  <sheetFormatPr defaultRowHeight="24.75" customHeight="1" x14ac:dyDescent="0.25"/>
  <cols>
    <col min="1" max="1" width="44" style="354" customWidth="1"/>
    <col min="2" max="2" width="15.7109375" style="354" customWidth="1"/>
    <col min="3" max="3" width="56.28515625" style="354" customWidth="1"/>
    <col min="4" max="4" width="38.85546875" style="354" customWidth="1"/>
    <col min="5" max="246" width="9.140625" style="354"/>
    <col min="247" max="247" width="4.28515625" style="354" customWidth="1"/>
    <col min="248" max="248" width="21.7109375" style="354" customWidth="1"/>
    <col min="249" max="249" width="73.85546875" style="354" customWidth="1"/>
    <col min="250" max="250" width="18" style="354" bestFit="1" customWidth="1"/>
    <col min="251" max="251" width="40.140625" style="354" bestFit="1" customWidth="1"/>
    <col min="252" max="252" width="43.7109375" style="354" customWidth="1"/>
    <col min="253" max="253" width="12.28515625" style="354" bestFit="1" customWidth="1"/>
    <col min="254" max="502" width="9.140625" style="354"/>
    <col min="503" max="503" width="4.28515625" style="354" customWidth="1"/>
    <col min="504" max="504" width="21.7109375" style="354" customWidth="1"/>
    <col min="505" max="505" width="73.85546875" style="354" customWidth="1"/>
    <col min="506" max="506" width="18" style="354" bestFit="1" customWidth="1"/>
    <col min="507" max="507" width="40.140625" style="354" bestFit="1" customWidth="1"/>
    <col min="508" max="508" width="43.7109375" style="354" customWidth="1"/>
    <col min="509" max="509" width="12.28515625" style="354" bestFit="1" customWidth="1"/>
    <col min="510" max="758" width="9.140625" style="354"/>
    <col min="759" max="759" width="4.28515625" style="354" customWidth="1"/>
    <col min="760" max="760" width="21.7109375" style="354" customWidth="1"/>
    <col min="761" max="761" width="73.85546875" style="354" customWidth="1"/>
    <col min="762" max="762" width="18" style="354" bestFit="1" customWidth="1"/>
    <col min="763" max="763" width="40.140625" style="354" bestFit="1" customWidth="1"/>
    <col min="764" max="764" width="43.7109375" style="354" customWidth="1"/>
    <col min="765" max="765" width="12.28515625" style="354" bestFit="1" customWidth="1"/>
    <col min="766" max="1014" width="9.140625" style="354"/>
    <col min="1015" max="1015" width="4.28515625" style="354" customWidth="1"/>
    <col min="1016" max="1016" width="21.7109375" style="354" customWidth="1"/>
    <col min="1017" max="1017" width="73.85546875" style="354" customWidth="1"/>
    <col min="1018" max="1018" width="18" style="354" bestFit="1" customWidth="1"/>
    <col min="1019" max="1019" width="40.140625" style="354" bestFit="1" customWidth="1"/>
    <col min="1020" max="1020" width="43.7109375" style="354" customWidth="1"/>
    <col min="1021" max="1021" width="12.28515625" style="354" bestFit="1" customWidth="1"/>
    <col min="1022" max="1270" width="9.140625" style="354"/>
    <col min="1271" max="1271" width="4.28515625" style="354" customWidth="1"/>
    <col min="1272" max="1272" width="21.7109375" style="354" customWidth="1"/>
    <col min="1273" max="1273" width="73.85546875" style="354" customWidth="1"/>
    <col min="1274" max="1274" width="18" style="354" bestFit="1" customWidth="1"/>
    <col min="1275" max="1275" width="40.140625" style="354" bestFit="1" customWidth="1"/>
    <col min="1276" max="1276" width="43.7109375" style="354" customWidth="1"/>
    <col min="1277" max="1277" width="12.28515625" style="354" bestFit="1" customWidth="1"/>
    <col min="1278" max="1526" width="9.140625" style="354"/>
    <col min="1527" max="1527" width="4.28515625" style="354" customWidth="1"/>
    <col min="1528" max="1528" width="21.7109375" style="354" customWidth="1"/>
    <col min="1529" max="1529" width="73.85546875" style="354" customWidth="1"/>
    <col min="1530" max="1530" width="18" style="354" bestFit="1" customWidth="1"/>
    <col min="1531" max="1531" width="40.140625" style="354" bestFit="1" customWidth="1"/>
    <col min="1532" max="1532" width="43.7109375" style="354" customWidth="1"/>
    <col min="1533" max="1533" width="12.28515625" style="354" bestFit="1" customWidth="1"/>
    <col min="1534" max="1782" width="9.140625" style="354"/>
    <col min="1783" max="1783" width="4.28515625" style="354" customWidth="1"/>
    <col min="1784" max="1784" width="21.7109375" style="354" customWidth="1"/>
    <col min="1785" max="1785" width="73.85546875" style="354" customWidth="1"/>
    <col min="1786" max="1786" width="18" style="354" bestFit="1" customWidth="1"/>
    <col min="1787" max="1787" width="40.140625" style="354" bestFit="1" customWidth="1"/>
    <col min="1788" max="1788" width="43.7109375" style="354" customWidth="1"/>
    <col min="1789" max="1789" width="12.28515625" style="354" bestFit="1" customWidth="1"/>
    <col min="1790" max="2038" width="9.140625" style="354"/>
    <col min="2039" max="2039" width="4.28515625" style="354" customWidth="1"/>
    <col min="2040" max="2040" width="21.7109375" style="354" customWidth="1"/>
    <col min="2041" max="2041" width="73.85546875" style="354" customWidth="1"/>
    <col min="2042" max="2042" width="18" style="354" bestFit="1" customWidth="1"/>
    <col min="2043" max="2043" width="40.140625" style="354" bestFit="1" customWidth="1"/>
    <col min="2044" max="2044" width="43.7109375" style="354" customWidth="1"/>
    <col min="2045" max="2045" width="12.28515625" style="354" bestFit="1" customWidth="1"/>
    <col min="2046" max="2294" width="9.140625" style="354"/>
    <col min="2295" max="2295" width="4.28515625" style="354" customWidth="1"/>
    <col min="2296" max="2296" width="21.7109375" style="354" customWidth="1"/>
    <col min="2297" max="2297" width="73.85546875" style="354" customWidth="1"/>
    <col min="2298" max="2298" width="18" style="354" bestFit="1" customWidth="1"/>
    <col min="2299" max="2299" width="40.140625" style="354" bestFit="1" customWidth="1"/>
    <col min="2300" max="2300" width="43.7109375" style="354" customWidth="1"/>
    <col min="2301" max="2301" width="12.28515625" style="354" bestFit="1" customWidth="1"/>
    <col min="2302" max="2550" width="9.140625" style="354"/>
    <col min="2551" max="2551" width="4.28515625" style="354" customWidth="1"/>
    <col min="2552" max="2552" width="21.7109375" style="354" customWidth="1"/>
    <col min="2553" max="2553" width="73.85546875" style="354" customWidth="1"/>
    <col min="2554" max="2554" width="18" style="354" bestFit="1" customWidth="1"/>
    <col min="2555" max="2555" width="40.140625" style="354" bestFit="1" customWidth="1"/>
    <col min="2556" max="2556" width="43.7109375" style="354" customWidth="1"/>
    <col min="2557" max="2557" width="12.28515625" style="354" bestFit="1" customWidth="1"/>
    <col min="2558" max="2806" width="9.140625" style="354"/>
    <col min="2807" max="2807" width="4.28515625" style="354" customWidth="1"/>
    <col min="2808" max="2808" width="21.7109375" style="354" customWidth="1"/>
    <col min="2809" max="2809" width="73.85546875" style="354" customWidth="1"/>
    <col min="2810" max="2810" width="18" style="354" bestFit="1" customWidth="1"/>
    <col min="2811" max="2811" width="40.140625" style="354" bestFit="1" customWidth="1"/>
    <col min="2812" max="2812" width="43.7109375" style="354" customWidth="1"/>
    <col min="2813" max="2813" width="12.28515625" style="354" bestFit="1" customWidth="1"/>
    <col min="2814" max="3062" width="9.140625" style="354"/>
    <col min="3063" max="3063" width="4.28515625" style="354" customWidth="1"/>
    <col min="3064" max="3064" width="21.7109375" style="354" customWidth="1"/>
    <col min="3065" max="3065" width="73.85546875" style="354" customWidth="1"/>
    <col min="3066" max="3066" width="18" style="354" bestFit="1" customWidth="1"/>
    <col min="3067" max="3067" width="40.140625" style="354" bestFit="1" customWidth="1"/>
    <col min="3068" max="3068" width="43.7109375" style="354" customWidth="1"/>
    <col min="3069" max="3069" width="12.28515625" style="354" bestFit="1" customWidth="1"/>
    <col min="3070" max="3318" width="9.140625" style="354"/>
    <col min="3319" max="3319" width="4.28515625" style="354" customWidth="1"/>
    <col min="3320" max="3320" width="21.7109375" style="354" customWidth="1"/>
    <col min="3321" max="3321" width="73.85546875" style="354" customWidth="1"/>
    <col min="3322" max="3322" width="18" style="354" bestFit="1" customWidth="1"/>
    <col min="3323" max="3323" width="40.140625" style="354" bestFit="1" customWidth="1"/>
    <col min="3324" max="3324" width="43.7109375" style="354" customWidth="1"/>
    <col min="3325" max="3325" width="12.28515625" style="354" bestFit="1" customWidth="1"/>
    <col min="3326" max="3574" width="9.140625" style="354"/>
    <col min="3575" max="3575" width="4.28515625" style="354" customWidth="1"/>
    <col min="3576" max="3576" width="21.7109375" style="354" customWidth="1"/>
    <col min="3577" max="3577" width="73.85546875" style="354" customWidth="1"/>
    <col min="3578" max="3578" width="18" style="354" bestFit="1" customWidth="1"/>
    <col min="3579" max="3579" width="40.140625" style="354" bestFit="1" customWidth="1"/>
    <col min="3580" max="3580" width="43.7109375" style="354" customWidth="1"/>
    <col min="3581" max="3581" width="12.28515625" style="354" bestFit="1" customWidth="1"/>
    <col min="3582" max="3830" width="9.140625" style="354"/>
    <col min="3831" max="3831" width="4.28515625" style="354" customWidth="1"/>
    <col min="3832" max="3832" width="21.7109375" style="354" customWidth="1"/>
    <col min="3833" max="3833" width="73.85546875" style="354" customWidth="1"/>
    <col min="3834" max="3834" width="18" style="354" bestFit="1" customWidth="1"/>
    <col min="3835" max="3835" width="40.140625" style="354" bestFit="1" customWidth="1"/>
    <col min="3836" max="3836" width="43.7109375" style="354" customWidth="1"/>
    <col min="3837" max="3837" width="12.28515625" style="354" bestFit="1" customWidth="1"/>
    <col min="3838" max="4086" width="9.140625" style="354"/>
    <col min="4087" max="4087" width="4.28515625" style="354" customWidth="1"/>
    <col min="4088" max="4088" width="21.7109375" style="354" customWidth="1"/>
    <col min="4089" max="4089" width="73.85546875" style="354" customWidth="1"/>
    <col min="4090" max="4090" width="18" style="354" bestFit="1" customWidth="1"/>
    <col min="4091" max="4091" width="40.140625" style="354" bestFit="1" customWidth="1"/>
    <col min="4092" max="4092" width="43.7109375" style="354" customWidth="1"/>
    <col min="4093" max="4093" width="12.28515625" style="354" bestFit="1" customWidth="1"/>
    <col min="4094" max="4342" width="9.140625" style="354"/>
    <col min="4343" max="4343" width="4.28515625" style="354" customWidth="1"/>
    <col min="4344" max="4344" width="21.7109375" style="354" customWidth="1"/>
    <col min="4345" max="4345" width="73.85546875" style="354" customWidth="1"/>
    <col min="4346" max="4346" width="18" style="354" bestFit="1" customWidth="1"/>
    <col min="4347" max="4347" width="40.140625" style="354" bestFit="1" customWidth="1"/>
    <col min="4348" max="4348" width="43.7109375" style="354" customWidth="1"/>
    <col min="4349" max="4349" width="12.28515625" style="354" bestFit="1" customWidth="1"/>
    <col min="4350" max="4598" width="9.140625" style="354"/>
    <col min="4599" max="4599" width="4.28515625" style="354" customWidth="1"/>
    <col min="4600" max="4600" width="21.7109375" style="354" customWidth="1"/>
    <col min="4601" max="4601" width="73.85546875" style="354" customWidth="1"/>
    <col min="4602" max="4602" width="18" style="354" bestFit="1" customWidth="1"/>
    <col min="4603" max="4603" width="40.140625" style="354" bestFit="1" customWidth="1"/>
    <col min="4604" max="4604" width="43.7109375" style="354" customWidth="1"/>
    <col min="4605" max="4605" width="12.28515625" style="354" bestFit="1" customWidth="1"/>
    <col min="4606" max="4854" width="9.140625" style="354"/>
    <col min="4855" max="4855" width="4.28515625" style="354" customWidth="1"/>
    <col min="4856" max="4856" width="21.7109375" style="354" customWidth="1"/>
    <col min="4857" max="4857" width="73.85546875" style="354" customWidth="1"/>
    <col min="4858" max="4858" width="18" style="354" bestFit="1" customWidth="1"/>
    <col min="4859" max="4859" width="40.140625" style="354" bestFit="1" customWidth="1"/>
    <col min="4860" max="4860" width="43.7109375" style="354" customWidth="1"/>
    <col min="4861" max="4861" width="12.28515625" style="354" bestFit="1" customWidth="1"/>
    <col min="4862" max="5110" width="9.140625" style="354"/>
    <col min="5111" max="5111" width="4.28515625" style="354" customWidth="1"/>
    <col min="5112" max="5112" width="21.7109375" style="354" customWidth="1"/>
    <col min="5113" max="5113" width="73.85546875" style="354" customWidth="1"/>
    <col min="5114" max="5114" width="18" style="354" bestFit="1" customWidth="1"/>
    <col min="5115" max="5115" width="40.140625" style="354" bestFit="1" customWidth="1"/>
    <col min="5116" max="5116" width="43.7109375" style="354" customWidth="1"/>
    <col min="5117" max="5117" width="12.28515625" style="354" bestFit="1" customWidth="1"/>
    <col min="5118" max="5366" width="9.140625" style="354"/>
    <col min="5367" max="5367" width="4.28515625" style="354" customWidth="1"/>
    <col min="5368" max="5368" width="21.7109375" style="354" customWidth="1"/>
    <col min="5369" max="5369" width="73.85546875" style="354" customWidth="1"/>
    <col min="5370" max="5370" width="18" style="354" bestFit="1" customWidth="1"/>
    <col min="5371" max="5371" width="40.140625" style="354" bestFit="1" customWidth="1"/>
    <col min="5372" max="5372" width="43.7109375" style="354" customWidth="1"/>
    <col min="5373" max="5373" width="12.28515625" style="354" bestFit="1" customWidth="1"/>
    <col min="5374" max="5622" width="9.140625" style="354"/>
    <col min="5623" max="5623" width="4.28515625" style="354" customWidth="1"/>
    <col min="5624" max="5624" width="21.7109375" style="354" customWidth="1"/>
    <col min="5625" max="5625" width="73.85546875" style="354" customWidth="1"/>
    <col min="5626" max="5626" width="18" style="354" bestFit="1" customWidth="1"/>
    <col min="5627" max="5627" width="40.140625" style="354" bestFit="1" customWidth="1"/>
    <col min="5628" max="5628" width="43.7109375" style="354" customWidth="1"/>
    <col min="5629" max="5629" width="12.28515625" style="354" bestFit="1" customWidth="1"/>
    <col min="5630" max="5878" width="9.140625" style="354"/>
    <col min="5879" max="5879" width="4.28515625" style="354" customWidth="1"/>
    <col min="5880" max="5880" width="21.7109375" style="354" customWidth="1"/>
    <col min="5881" max="5881" width="73.85546875" style="354" customWidth="1"/>
    <col min="5882" max="5882" width="18" style="354" bestFit="1" customWidth="1"/>
    <col min="5883" max="5883" width="40.140625" style="354" bestFit="1" customWidth="1"/>
    <col min="5884" max="5884" width="43.7109375" style="354" customWidth="1"/>
    <col min="5885" max="5885" width="12.28515625" style="354" bestFit="1" customWidth="1"/>
    <col min="5886" max="6134" width="9.140625" style="354"/>
    <col min="6135" max="6135" width="4.28515625" style="354" customWidth="1"/>
    <col min="6136" max="6136" width="21.7109375" style="354" customWidth="1"/>
    <col min="6137" max="6137" width="73.85546875" style="354" customWidth="1"/>
    <col min="6138" max="6138" width="18" style="354" bestFit="1" customWidth="1"/>
    <col min="6139" max="6139" width="40.140625" style="354" bestFit="1" customWidth="1"/>
    <col min="6140" max="6140" width="43.7109375" style="354" customWidth="1"/>
    <col min="6141" max="6141" width="12.28515625" style="354" bestFit="1" customWidth="1"/>
    <col min="6142" max="6390" width="9.140625" style="354"/>
    <col min="6391" max="6391" width="4.28515625" style="354" customWidth="1"/>
    <col min="6392" max="6392" width="21.7109375" style="354" customWidth="1"/>
    <col min="6393" max="6393" width="73.85546875" style="354" customWidth="1"/>
    <col min="6394" max="6394" width="18" style="354" bestFit="1" customWidth="1"/>
    <col min="6395" max="6395" width="40.140625" style="354" bestFit="1" customWidth="1"/>
    <col min="6396" max="6396" width="43.7109375" style="354" customWidth="1"/>
    <col min="6397" max="6397" width="12.28515625" style="354" bestFit="1" customWidth="1"/>
    <col min="6398" max="6646" width="9.140625" style="354"/>
    <col min="6647" max="6647" width="4.28515625" style="354" customWidth="1"/>
    <col min="6648" max="6648" width="21.7109375" style="354" customWidth="1"/>
    <col min="6649" max="6649" width="73.85546875" style="354" customWidth="1"/>
    <col min="6650" max="6650" width="18" style="354" bestFit="1" customWidth="1"/>
    <col min="6651" max="6651" width="40.140625" style="354" bestFit="1" customWidth="1"/>
    <col min="6652" max="6652" width="43.7109375" style="354" customWidth="1"/>
    <col min="6653" max="6653" width="12.28515625" style="354" bestFit="1" customWidth="1"/>
    <col min="6654" max="6902" width="9.140625" style="354"/>
    <col min="6903" max="6903" width="4.28515625" style="354" customWidth="1"/>
    <col min="6904" max="6904" width="21.7109375" style="354" customWidth="1"/>
    <col min="6905" max="6905" width="73.85546875" style="354" customWidth="1"/>
    <col min="6906" max="6906" width="18" style="354" bestFit="1" customWidth="1"/>
    <col min="6907" max="6907" width="40.140625" style="354" bestFit="1" customWidth="1"/>
    <col min="6908" max="6908" width="43.7109375" style="354" customWidth="1"/>
    <col min="6909" max="6909" width="12.28515625" style="354" bestFit="1" customWidth="1"/>
    <col min="6910" max="7158" width="9.140625" style="354"/>
    <col min="7159" max="7159" width="4.28515625" style="354" customWidth="1"/>
    <col min="7160" max="7160" width="21.7109375" style="354" customWidth="1"/>
    <col min="7161" max="7161" width="73.85546875" style="354" customWidth="1"/>
    <col min="7162" max="7162" width="18" style="354" bestFit="1" customWidth="1"/>
    <col min="7163" max="7163" width="40.140625" style="354" bestFit="1" customWidth="1"/>
    <col min="7164" max="7164" width="43.7109375" style="354" customWidth="1"/>
    <col min="7165" max="7165" width="12.28515625" style="354" bestFit="1" customWidth="1"/>
    <col min="7166" max="7414" width="9.140625" style="354"/>
    <col min="7415" max="7415" width="4.28515625" style="354" customWidth="1"/>
    <col min="7416" max="7416" width="21.7109375" style="354" customWidth="1"/>
    <col min="7417" max="7417" width="73.85546875" style="354" customWidth="1"/>
    <col min="7418" max="7418" width="18" style="354" bestFit="1" customWidth="1"/>
    <col min="7419" max="7419" width="40.140625" style="354" bestFit="1" customWidth="1"/>
    <col min="7420" max="7420" width="43.7109375" style="354" customWidth="1"/>
    <col min="7421" max="7421" width="12.28515625" style="354" bestFit="1" customWidth="1"/>
    <col min="7422" max="7670" width="9.140625" style="354"/>
    <col min="7671" max="7671" width="4.28515625" style="354" customWidth="1"/>
    <col min="7672" max="7672" width="21.7109375" style="354" customWidth="1"/>
    <col min="7673" max="7673" width="73.85546875" style="354" customWidth="1"/>
    <col min="7674" max="7674" width="18" style="354" bestFit="1" customWidth="1"/>
    <col min="7675" max="7675" width="40.140625" style="354" bestFit="1" customWidth="1"/>
    <col min="7676" max="7676" width="43.7109375" style="354" customWidth="1"/>
    <col min="7677" max="7677" width="12.28515625" style="354" bestFit="1" customWidth="1"/>
    <col min="7678" max="7926" width="9.140625" style="354"/>
    <col min="7927" max="7927" width="4.28515625" style="354" customWidth="1"/>
    <col min="7928" max="7928" width="21.7109375" style="354" customWidth="1"/>
    <col min="7929" max="7929" width="73.85546875" style="354" customWidth="1"/>
    <col min="7930" max="7930" width="18" style="354" bestFit="1" customWidth="1"/>
    <col min="7931" max="7931" width="40.140625" style="354" bestFit="1" customWidth="1"/>
    <col min="7932" max="7932" width="43.7109375" style="354" customWidth="1"/>
    <col min="7933" max="7933" width="12.28515625" style="354" bestFit="1" customWidth="1"/>
    <col min="7934" max="8182" width="9.140625" style="354"/>
    <col min="8183" max="8183" width="4.28515625" style="354" customWidth="1"/>
    <col min="8184" max="8184" width="21.7109375" style="354" customWidth="1"/>
    <col min="8185" max="8185" width="73.85546875" style="354" customWidth="1"/>
    <col min="8186" max="8186" width="18" style="354" bestFit="1" customWidth="1"/>
    <col min="8187" max="8187" width="40.140625" style="354" bestFit="1" customWidth="1"/>
    <col min="8188" max="8188" width="43.7109375" style="354" customWidth="1"/>
    <col min="8189" max="8189" width="12.28515625" style="354" bestFit="1" customWidth="1"/>
    <col min="8190" max="8438" width="9.140625" style="354"/>
    <col min="8439" max="8439" width="4.28515625" style="354" customWidth="1"/>
    <col min="8440" max="8440" width="21.7109375" style="354" customWidth="1"/>
    <col min="8441" max="8441" width="73.85546875" style="354" customWidth="1"/>
    <col min="8442" max="8442" width="18" style="354" bestFit="1" customWidth="1"/>
    <col min="8443" max="8443" width="40.140625" style="354" bestFit="1" customWidth="1"/>
    <col min="8444" max="8444" width="43.7109375" style="354" customWidth="1"/>
    <col min="8445" max="8445" width="12.28515625" style="354" bestFit="1" customWidth="1"/>
    <col min="8446" max="8694" width="9.140625" style="354"/>
    <col min="8695" max="8695" width="4.28515625" style="354" customWidth="1"/>
    <col min="8696" max="8696" width="21.7109375" style="354" customWidth="1"/>
    <col min="8697" max="8697" width="73.85546875" style="354" customWidth="1"/>
    <col min="8698" max="8698" width="18" style="354" bestFit="1" customWidth="1"/>
    <col min="8699" max="8699" width="40.140625" style="354" bestFit="1" customWidth="1"/>
    <col min="8700" max="8700" width="43.7109375" style="354" customWidth="1"/>
    <col min="8701" max="8701" width="12.28515625" style="354" bestFit="1" customWidth="1"/>
    <col min="8702" max="8950" width="9.140625" style="354"/>
    <col min="8951" max="8951" width="4.28515625" style="354" customWidth="1"/>
    <col min="8952" max="8952" width="21.7109375" style="354" customWidth="1"/>
    <col min="8953" max="8953" width="73.85546875" style="354" customWidth="1"/>
    <col min="8954" max="8954" width="18" style="354" bestFit="1" customWidth="1"/>
    <col min="8955" max="8955" width="40.140625" style="354" bestFit="1" customWidth="1"/>
    <col min="8956" max="8956" width="43.7109375" style="354" customWidth="1"/>
    <col min="8957" max="8957" width="12.28515625" style="354" bestFit="1" customWidth="1"/>
    <col min="8958" max="9206" width="9.140625" style="354"/>
    <col min="9207" max="9207" width="4.28515625" style="354" customWidth="1"/>
    <col min="9208" max="9208" width="21.7109375" style="354" customWidth="1"/>
    <col min="9209" max="9209" width="73.85546875" style="354" customWidth="1"/>
    <col min="9210" max="9210" width="18" style="354" bestFit="1" customWidth="1"/>
    <col min="9211" max="9211" width="40.140625" style="354" bestFit="1" customWidth="1"/>
    <col min="9212" max="9212" width="43.7109375" style="354" customWidth="1"/>
    <col min="9213" max="9213" width="12.28515625" style="354" bestFit="1" customWidth="1"/>
    <col min="9214" max="9462" width="9.140625" style="354"/>
    <col min="9463" max="9463" width="4.28515625" style="354" customWidth="1"/>
    <col min="9464" max="9464" width="21.7109375" style="354" customWidth="1"/>
    <col min="9465" max="9465" width="73.85546875" style="354" customWidth="1"/>
    <col min="9466" max="9466" width="18" style="354" bestFit="1" customWidth="1"/>
    <col min="9467" max="9467" width="40.140625" style="354" bestFit="1" customWidth="1"/>
    <col min="9468" max="9468" width="43.7109375" style="354" customWidth="1"/>
    <col min="9469" max="9469" width="12.28515625" style="354" bestFit="1" customWidth="1"/>
    <col min="9470" max="9718" width="9.140625" style="354"/>
    <col min="9719" max="9719" width="4.28515625" style="354" customWidth="1"/>
    <col min="9720" max="9720" width="21.7109375" style="354" customWidth="1"/>
    <col min="9721" max="9721" width="73.85546875" style="354" customWidth="1"/>
    <col min="9722" max="9722" width="18" style="354" bestFit="1" customWidth="1"/>
    <col min="9723" max="9723" width="40.140625" style="354" bestFit="1" customWidth="1"/>
    <col min="9724" max="9724" width="43.7109375" style="354" customWidth="1"/>
    <col min="9725" max="9725" width="12.28515625" style="354" bestFit="1" customWidth="1"/>
    <col min="9726" max="9974" width="9.140625" style="354"/>
    <col min="9975" max="9975" width="4.28515625" style="354" customWidth="1"/>
    <col min="9976" max="9976" width="21.7109375" style="354" customWidth="1"/>
    <col min="9977" max="9977" width="73.85546875" style="354" customWidth="1"/>
    <col min="9978" max="9978" width="18" style="354" bestFit="1" customWidth="1"/>
    <col min="9979" max="9979" width="40.140625" style="354" bestFit="1" customWidth="1"/>
    <col min="9980" max="9980" width="43.7109375" style="354" customWidth="1"/>
    <col min="9981" max="9981" width="12.28515625" style="354" bestFit="1" customWidth="1"/>
    <col min="9982" max="10230" width="9.140625" style="354"/>
    <col min="10231" max="10231" width="4.28515625" style="354" customWidth="1"/>
    <col min="10232" max="10232" width="21.7109375" style="354" customWidth="1"/>
    <col min="10233" max="10233" width="73.85546875" style="354" customWidth="1"/>
    <col min="10234" max="10234" width="18" style="354" bestFit="1" customWidth="1"/>
    <col min="10235" max="10235" width="40.140625" style="354" bestFit="1" customWidth="1"/>
    <col min="10236" max="10236" width="43.7109375" style="354" customWidth="1"/>
    <col min="10237" max="10237" width="12.28515625" style="354" bestFit="1" customWidth="1"/>
    <col min="10238" max="10486" width="9.140625" style="354"/>
    <col min="10487" max="10487" width="4.28515625" style="354" customWidth="1"/>
    <col min="10488" max="10488" width="21.7109375" style="354" customWidth="1"/>
    <col min="10489" max="10489" width="73.85546875" style="354" customWidth="1"/>
    <col min="10490" max="10490" width="18" style="354" bestFit="1" customWidth="1"/>
    <col min="10491" max="10491" width="40.140625" style="354" bestFit="1" customWidth="1"/>
    <col min="10492" max="10492" width="43.7109375" style="354" customWidth="1"/>
    <col min="10493" max="10493" width="12.28515625" style="354" bestFit="1" customWidth="1"/>
    <col min="10494" max="10742" width="9.140625" style="354"/>
    <col min="10743" max="10743" width="4.28515625" style="354" customWidth="1"/>
    <col min="10744" max="10744" width="21.7109375" style="354" customWidth="1"/>
    <col min="10745" max="10745" width="73.85546875" style="354" customWidth="1"/>
    <col min="10746" max="10746" width="18" style="354" bestFit="1" customWidth="1"/>
    <col min="10747" max="10747" width="40.140625" style="354" bestFit="1" customWidth="1"/>
    <col min="10748" max="10748" width="43.7109375" style="354" customWidth="1"/>
    <col min="10749" max="10749" width="12.28515625" style="354" bestFit="1" customWidth="1"/>
    <col min="10750" max="10998" width="9.140625" style="354"/>
    <col min="10999" max="10999" width="4.28515625" style="354" customWidth="1"/>
    <col min="11000" max="11000" width="21.7109375" style="354" customWidth="1"/>
    <col min="11001" max="11001" width="73.85546875" style="354" customWidth="1"/>
    <col min="11002" max="11002" width="18" style="354" bestFit="1" customWidth="1"/>
    <col min="11003" max="11003" width="40.140625" style="354" bestFit="1" customWidth="1"/>
    <col min="11004" max="11004" width="43.7109375" style="354" customWidth="1"/>
    <col min="11005" max="11005" width="12.28515625" style="354" bestFit="1" customWidth="1"/>
    <col min="11006" max="11254" width="9.140625" style="354"/>
    <col min="11255" max="11255" width="4.28515625" style="354" customWidth="1"/>
    <col min="11256" max="11256" width="21.7109375" style="354" customWidth="1"/>
    <col min="11257" max="11257" width="73.85546875" style="354" customWidth="1"/>
    <col min="11258" max="11258" width="18" style="354" bestFit="1" customWidth="1"/>
    <col min="11259" max="11259" width="40.140625" style="354" bestFit="1" customWidth="1"/>
    <col min="11260" max="11260" width="43.7109375" style="354" customWidth="1"/>
    <col min="11261" max="11261" width="12.28515625" style="354" bestFit="1" customWidth="1"/>
    <col min="11262" max="11510" width="9.140625" style="354"/>
    <col min="11511" max="11511" width="4.28515625" style="354" customWidth="1"/>
    <col min="11512" max="11512" width="21.7109375" style="354" customWidth="1"/>
    <col min="11513" max="11513" width="73.85546875" style="354" customWidth="1"/>
    <col min="11514" max="11514" width="18" style="354" bestFit="1" customWidth="1"/>
    <col min="11515" max="11515" width="40.140625" style="354" bestFit="1" customWidth="1"/>
    <col min="11516" max="11516" width="43.7109375" style="354" customWidth="1"/>
    <col min="11517" max="11517" width="12.28515625" style="354" bestFit="1" customWidth="1"/>
    <col min="11518" max="11766" width="9.140625" style="354"/>
    <col min="11767" max="11767" width="4.28515625" style="354" customWidth="1"/>
    <col min="11768" max="11768" width="21.7109375" style="354" customWidth="1"/>
    <col min="11769" max="11769" width="73.85546875" style="354" customWidth="1"/>
    <col min="11770" max="11770" width="18" style="354" bestFit="1" customWidth="1"/>
    <col min="11771" max="11771" width="40.140625" style="354" bestFit="1" customWidth="1"/>
    <col min="11772" max="11772" width="43.7109375" style="354" customWidth="1"/>
    <col min="11773" max="11773" width="12.28515625" style="354" bestFit="1" customWidth="1"/>
    <col min="11774" max="12022" width="9.140625" style="354"/>
    <col min="12023" max="12023" width="4.28515625" style="354" customWidth="1"/>
    <col min="12024" max="12024" width="21.7109375" style="354" customWidth="1"/>
    <col min="12025" max="12025" width="73.85546875" style="354" customWidth="1"/>
    <col min="12026" max="12026" width="18" style="354" bestFit="1" customWidth="1"/>
    <col min="12027" max="12027" width="40.140625" style="354" bestFit="1" customWidth="1"/>
    <col min="12028" max="12028" width="43.7109375" style="354" customWidth="1"/>
    <col min="12029" max="12029" width="12.28515625" style="354" bestFit="1" customWidth="1"/>
    <col min="12030" max="12278" width="9.140625" style="354"/>
    <col min="12279" max="12279" width="4.28515625" style="354" customWidth="1"/>
    <col min="12280" max="12280" width="21.7109375" style="354" customWidth="1"/>
    <col min="12281" max="12281" width="73.85546875" style="354" customWidth="1"/>
    <col min="12282" max="12282" width="18" style="354" bestFit="1" customWidth="1"/>
    <col min="12283" max="12283" width="40.140625" style="354" bestFit="1" customWidth="1"/>
    <col min="12284" max="12284" width="43.7109375" style="354" customWidth="1"/>
    <col min="12285" max="12285" width="12.28515625" style="354" bestFit="1" customWidth="1"/>
    <col min="12286" max="12534" width="9.140625" style="354"/>
    <col min="12535" max="12535" width="4.28515625" style="354" customWidth="1"/>
    <col min="12536" max="12536" width="21.7109375" style="354" customWidth="1"/>
    <col min="12537" max="12537" width="73.85546875" style="354" customWidth="1"/>
    <col min="12538" max="12538" width="18" style="354" bestFit="1" customWidth="1"/>
    <col min="12539" max="12539" width="40.140625" style="354" bestFit="1" customWidth="1"/>
    <col min="12540" max="12540" width="43.7109375" style="354" customWidth="1"/>
    <col min="12541" max="12541" width="12.28515625" style="354" bestFit="1" customWidth="1"/>
    <col min="12542" max="12790" width="9.140625" style="354"/>
    <col min="12791" max="12791" width="4.28515625" style="354" customWidth="1"/>
    <col min="12792" max="12792" width="21.7109375" style="354" customWidth="1"/>
    <col min="12793" max="12793" width="73.85546875" style="354" customWidth="1"/>
    <col min="12794" max="12794" width="18" style="354" bestFit="1" customWidth="1"/>
    <col min="12795" max="12795" width="40.140625" style="354" bestFit="1" customWidth="1"/>
    <col min="12796" max="12796" width="43.7109375" style="354" customWidth="1"/>
    <col min="12797" max="12797" width="12.28515625" style="354" bestFit="1" customWidth="1"/>
    <col min="12798" max="13046" width="9.140625" style="354"/>
    <col min="13047" max="13047" width="4.28515625" style="354" customWidth="1"/>
    <col min="13048" max="13048" width="21.7109375" style="354" customWidth="1"/>
    <col min="13049" max="13049" width="73.85546875" style="354" customWidth="1"/>
    <col min="13050" max="13050" width="18" style="354" bestFit="1" customWidth="1"/>
    <col min="13051" max="13051" width="40.140625" style="354" bestFit="1" customWidth="1"/>
    <col min="13052" max="13052" width="43.7109375" style="354" customWidth="1"/>
    <col min="13053" max="13053" width="12.28515625" style="354" bestFit="1" customWidth="1"/>
    <col min="13054" max="13302" width="9.140625" style="354"/>
    <col min="13303" max="13303" width="4.28515625" style="354" customWidth="1"/>
    <col min="13304" max="13304" width="21.7109375" style="354" customWidth="1"/>
    <col min="13305" max="13305" width="73.85546875" style="354" customWidth="1"/>
    <col min="13306" max="13306" width="18" style="354" bestFit="1" customWidth="1"/>
    <col min="13307" max="13307" width="40.140625" style="354" bestFit="1" customWidth="1"/>
    <col min="13308" max="13308" width="43.7109375" style="354" customWidth="1"/>
    <col min="13309" max="13309" width="12.28515625" style="354" bestFit="1" customWidth="1"/>
    <col min="13310" max="13558" width="9.140625" style="354"/>
    <col min="13559" max="13559" width="4.28515625" style="354" customWidth="1"/>
    <col min="13560" max="13560" width="21.7109375" style="354" customWidth="1"/>
    <col min="13561" max="13561" width="73.85546875" style="354" customWidth="1"/>
    <col min="13562" max="13562" width="18" style="354" bestFit="1" customWidth="1"/>
    <col min="13563" max="13563" width="40.140625" style="354" bestFit="1" customWidth="1"/>
    <col min="13564" max="13564" width="43.7109375" style="354" customWidth="1"/>
    <col min="13565" max="13565" width="12.28515625" style="354" bestFit="1" customWidth="1"/>
    <col min="13566" max="13814" width="9.140625" style="354"/>
    <col min="13815" max="13815" width="4.28515625" style="354" customWidth="1"/>
    <col min="13816" max="13816" width="21.7109375" style="354" customWidth="1"/>
    <col min="13817" max="13817" width="73.85546875" style="354" customWidth="1"/>
    <col min="13818" max="13818" width="18" style="354" bestFit="1" customWidth="1"/>
    <col min="13819" max="13819" width="40.140625" style="354" bestFit="1" customWidth="1"/>
    <col min="13820" max="13820" width="43.7109375" style="354" customWidth="1"/>
    <col min="13821" max="13821" width="12.28515625" style="354" bestFit="1" customWidth="1"/>
    <col min="13822" max="14070" width="9.140625" style="354"/>
    <col min="14071" max="14071" width="4.28515625" style="354" customWidth="1"/>
    <col min="14072" max="14072" width="21.7109375" style="354" customWidth="1"/>
    <col min="14073" max="14073" width="73.85546875" style="354" customWidth="1"/>
    <col min="14074" max="14074" width="18" style="354" bestFit="1" customWidth="1"/>
    <col min="14075" max="14075" width="40.140625" style="354" bestFit="1" customWidth="1"/>
    <col min="14076" max="14076" width="43.7109375" style="354" customWidth="1"/>
    <col min="14077" max="14077" width="12.28515625" style="354" bestFit="1" customWidth="1"/>
    <col min="14078" max="14326" width="9.140625" style="354"/>
    <col min="14327" max="14327" width="4.28515625" style="354" customWidth="1"/>
    <col min="14328" max="14328" width="21.7109375" style="354" customWidth="1"/>
    <col min="14329" max="14329" width="73.85546875" style="354" customWidth="1"/>
    <col min="14330" max="14330" width="18" style="354" bestFit="1" customWidth="1"/>
    <col min="14331" max="14331" width="40.140625" style="354" bestFit="1" customWidth="1"/>
    <col min="14332" max="14332" width="43.7109375" style="354" customWidth="1"/>
    <col min="14333" max="14333" width="12.28515625" style="354" bestFit="1" customWidth="1"/>
    <col min="14334" max="14582" width="9.140625" style="354"/>
    <col min="14583" max="14583" width="4.28515625" style="354" customWidth="1"/>
    <col min="14584" max="14584" width="21.7109375" style="354" customWidth="1"/>
    <col min="14585" max="14585" width="73.85546875" style="354" customWidth="1"/>
    <col min="14586" max="14586" width="18" style="354" bestFit="1" customWidth="1"/>
    <col min="14587" max="14587" width="40.140625" style="354" bestFit="1" customWidth="1"/>
    <col min="14588" max="14588" width="43.7109375" style="354" customWidth="1"/>
    <col min="14589" max="14589" width="12.28515625" style="354" bestFit="1" customWidth="1"/>
    <col min="14590" max="14838" width="9.140625" style="354"/>
    <col min="14839" max="14839" width="4.28515625" style="354" customWidth="1"/>
    <col min="14840" max="14840" width="21.7109375" style="354" customWidth="1"/>
    <col min="14841" max="14841" width="73.85546875" style="354" customWidth="1"/>
    <col min="14842" max="14842" width="18" style="354" bestFit="1" customWidth="1"/>
    <col min="14843" max="14843" width="40.140625" style="354" bestFit="1" customWidth="1"/>
    <col min="14844" max="14844" width="43.7109375" style="354" customWidth="1"/>
    <col min="14845" max="14845" width="12.28515625" style="354" bestFit="1" customWidth="1"/>
    <col min="14846" max="15094" width="9.140625" style="354"/>
    <col min="15095" max="15095" width="4.28515625" style="354" customWidth="1"/>
    <col min="15096" max="15096" width="21.7109375" style="354" customWidth="1"/>
    <col min="15097" max="15097" width="73.85546875" style="354" customWidth="1"/>
    <col min="15098" max="15098" width="18" style="354" bestFit="1" customWidth="1"/>
    <col min="15099" max="15099" width="40.140625" style="354" bestFit="1" customWidth="1"/>
    <col min="15100" max="15100" width="43.7109375" style="354" customWidth="1"/>
    <col min="15101" max="15101" width="12.28515625" style="354" bestFit="1" customWidth="1"/>
    <col min="15102" max="15350" width="9.140625" style="354"/>
    <col min="15351" max="15351" width="4.28515625" style="354" customWidth="1"/>
    <col min="15352" max="15352" width="21.7109375" style="354" customWidth="1"/>
    <col min="15353" max="15353" width="73.85546875" style="354" customWidth="1"/>
    <col min="15354" max="15354" width="18" style="354" bestFit="1" customWidth="1"/>
    <col min="15355" max="15355" width="40.140625" style="354" bestFit="1" customWidth="1"/>
    <col min="15356" max="15356" width="43.7109375" style="354" customWidth="1"/>
    <col min="15357" max="15357" width="12.28515625" style="354" bestFit="1" customWidth="1"/>
    <col min="15358" max="15606" width="9.140625" style="354"/>
    <col min="15607" max="15607" width="4.28515625" style="354" customWidth="1"/>
    <col min="15608" max="15608" width="21.7109375" style="354" customWidth="1"/>
    <col min="15609" max="15609" width="73.85546875" style="354" customWidth="1"/>
    <col min="15610" max="15610" width="18" style="354" bestFit="1" customWidth="1"/>
    <col min="15611" max="15611" width="40.140625" style="354" bestFit="1" customWidth="1"/>
    <col min="15612" max="15612" width="43.7109375" style="354" customWidth="1"/>
    <col min="15613" max="15613" width="12.28515625" style="354" bestFit="1" customWidth="1"/>
    <col min="15614" max="15862" width="9.140625" style="354"/>
    <col min="15863" max="15863" width="4.28515625" style="354" customWidth="1"/>
    <col min="15864" max="15864" width="21.7109375" style="354" customWidth="1"/>
    <col min="15865" max="15865" width="73.85546875" style="354" customWidth="1"/>
    <col min="15866" max="15866" width="18" style="354" bestFit="1" customWidth="1"/>
    <col min="15867" max="15867" width="40.140625" style="354" bestFit="1" customWidth="1"/>
    <col min="15868" max="15868" width="43.7109375" style="354" customWidth="1"/>
    <col min="15869" max="15869" width="12.28515625" style="354" bestFit="1" customWidth="1"/>
    <col min="15870" max="16118" width="9.140625" style="354"/>
    <col min="16119" max="16119" width="4.28515625" style="354" customWidth="1"/>
    <col min="16120" max="16120" width="21.7109375" style="354" customWidth="1"/>
    <col min="16121" max="16121" width="73.85546875" style="354" customWidth="1"/>
    <col min="16122" max="16122" width="18" style="354" bestFit="1" customWidth="1"/>
    <col min="16123" max="16123" width="40.140625" style="354" bestFit="1" customWidth="1"/>
    <col min="16124" max="16124" width="43.7109375" style="354" customWidth="1"/>
    <col min="16125" max="16125" width="12.28515625" style="354" bestFit="1" customWidth="1"/>
    <col min="16126" max="16375" width="9.140625" style="354"/>
    <col min="16376" max="16384" width="9.140625" style="354" customWidth="1"/>
  </cols>
  <sheetData>
    <row r="1" spans="1:6" ht="33" customHeight="1" x14ac:dyDescent="0.25">
      <c r="A1" s="733" t="s">
        <v>369</v>
      </c>
      <c r="B1" s="733"/>
      <c r="C1" s="733"/>
    </row>
    <row r="2" spans="1:6" s="352" customFormat="1" ht="11.1" customHeight="1" thickBot="1" x14ac:dyDescent="0.25">
      <c r="A2" s="733"/>
      <c r="B2" s="733"/>
      <c r="C2" s="733"/>
    </row>
    <row r="3" spans="1:6" s="353" customFormat="1" ht="60" customHeight="1" thickBot="1" x14ac:dyDescent="0.3">
      <c r="A3" s="456"/>
      <c r="B3" s="476" t="s">
        <v>378</v>
      </c>
      <c r="C3" s="471" t="s">
        <v>370</v>
      </c>
      <c r="D3" s="457" t="s">
        <v>379</v>
      </c>
    </row>
    <row r="4" spans="1:6" s="353" customFormat="1" ht="60" customHeight="1" thickBot="1" x14ac:dyDescent="0.3">
      <c r="A4" s="463" t="s">
        <v>371</v>
      </c>
      <c r="B4" s="466"/>
      <c r="C4" s="472"/>
      <c r="D4" s="464"/>
    </row>
    <row r="5" spans="1:6" s="353" customFormat="1" ht="60" customHeight="1" thickBot="1" x14ac:dyDescent="0.3">
      <c r="A5" s="463" t="s">
        <v>372</v>
      </c>
      <c r="B5" s="467"/>
      <c r="C5" s="473"/>
      <c r="D5" s="464"/>
    </row>
    <row r="6" spans="1:6" s="353" customFormat="1" ht="60" customHeight="1" thickBot="1" x14ac:dyDescent="0.3">
      <c r="A6" s="478" t="s">
        <v>373</v>
      </c>
      <c r="B6" s="485"/>
      <c r="C6" s="479"/>
      <c r="D6" s="480"/>
    </row>
    <row r="7" spans="1:6" s="353" customFormat="1" ht="24.75" customHeight="1" x14ac:dyDescent="0.25">
      <c r="A7" s="478" t="s">
        <v>374</v>
      </c>
      <c r="B7" s="481"/>
      <c r="C7" s="479"/>
      <c r="D7" s="480"/>
    </row>
    <row r="8" spans="1:6" s="353" customFormat="1" ht="24.75" customHeight="1" thickBot="1" x14ac:dyDescent="0.3">
      <c r="A8" s="461"/>
      <c r="B8" s="486"/>
      <c r="C8" s="475"/>
      <c r="D8" s="462"/>
    </row>
    <row r="9" spans="1:6" s="353" customFormat="1" ht="24.75" customHeight="1" x14ac:dyDescent="0.25">
      <c r="A9" s="458" t="s">
        <v>375</v>
      </c>
      <c r="B9" s="465"/>
      <c r="C9" s="474"/>
      <c r="D9" s="459"/>
    </row>
    <row r="10" spans="1:6" s="353" customFormat="1" ht="24.75" customHeight="1" x14ac:dyDescent="0.25">
      <c r="A10" s="460"/>
      <c r="B10" s="465"/>
      <c r="C10" s="474"/>
      <c r="D10" s="459"/>
    </row>
    <row r="11" spans="1:6" s="353" customFormat="1" ht="24.75" customHeight="1" thickBot="1" x14ac:dyDescent="0.3">
      <c r="A11" s="477"/>
      <c r="B11" s="482"/>
      <c r="C11" s="475"/>
      <c r="D11" s="462"/>
    </row>
    <row r="12" spans="1:6" s="353" customFormat="1" ht="24.75" customHeight="1" x14ac:dyDescent="0.25">
      <c r="A12" s="478" t="s">
        <v>376</v>
      </c>
      <c r="B12" s="483"/>
      <c r="C12" s="479"/>
      <c r="D12" s="480"/>
    </row>
    <row r="13" spans="1:6" s="353" customFormat="1" ht="24.75" customHeight="1" thickBot="1" x14ac:dyDescent="0.3">
      <c r="A13" s="477"/>
      <c r="B13" s="484"/>
      <c r="C13" s="475"/>
      <c r="D13" s="462"/>
    </row>
    <row r="14" spans="1:6" s="353" customFormat="1" ht="24.75" customHeight="1" x14ac:dyDescent="0.25">
      <c r="A14" s="460"/>
      <c r="B14" s="469"/>
      <c r="C14" s="474"/>
      <c r="D14" s="459"/>
    </row>
    <row r="15" spans="1:6" s="353" customFormat="1" ht="24.75" customHeight="1" x14ac:dyDescent="0.25">
      <c r="A15" s="460"/>
      <c r="B15" s="468"/>
      <c r="C15" s="474"/>
      <c r="D15" s="459"/>
    </row>
    <row r="16" spans="1:6" s="353" customFormat="1" ht="24.75" customHeight="1" thickBot="1" x14ac:dyDescent="0.3">
      <c r="A16" s="461" t="s">
        <v>377</v>
      </c>
      <c r="B16" s="470"/>
      <c r="C16" s="475"/>
      <c r="D16" s="462"/>
    </row>
    <row r="17" s="353" customFormat="1" ht="24.75" customHeight="1" x14ac:dyDescent="0.25"/>
    <row r="18" s="353" customFormat="1" ht="24.75" customHeight="1" x14ac:dyDescent="0.25"/>
    <row r="19" s="353" customFormat="1" ht="24.75" customHeight="1" x14ac:dyDescent="0.25"/>
    <row r="20" s="353" customFormat="1" ht="24.75" customHeight="1" x14ac:dyDescent="0.25"/>
    <row r="21" s="353" customFormat="1" ht="24.75" customHeight="1" x14ac:dyDescent="0.25"/>
  </sheetData>
  <mergeCells count="1">
    <mergeCell ref="A1:C2"/>
  </mergeCells>
  <printOptions horizontalCentered="1" verticalCentered="1"/>
  <pageMargins left="0.25" right="0.25" top="0.15" bottom="0.15" header="0.5" footer="0.5"/>
  <pageSetup paperSize="5" scale="65"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workbookViewId="0">
      <selection activeCell="G14" sqref="G14"/>
    </sheetView>
  </sheetViews>
  <sheetFormatPr defaultRowHeight="12.75" x14ac:dyDescent="0.2"/>
  <cols>
    <col min="1" max="1" width="7.85546875" customWidth="1"/>
    <col min="2" max="2" width="34.140625" bestFit="1" customWidth="1"/>
    <col min="3" max="3" width="13.85546875" customWidth="1"/>
    <col min="4" max="4" width="9.7109375" bestFit="1" customWidth="1"/>
    <col min="5" max="5" width="16.28515625" customWidth="1"/>
    <col min="6" max="6" width="12.42578125" customWidth="1"/>
    <col min="7" max="8" width="9.7109375" customWidth="1"/>
  </cols>
  <sheetData>
    <row r="1" spans="1:8" ht="45" customHeight="1" x14ac:dyDescent="0.25">
      <c r="B1" s="374"/>
      <c r="C1" s="383"/>
      <c r="D1" s="734" t="s">
        <v>381</v>
      </c>
      <c r="E1" s="384"/>
      <c r="F1" s="736" t="s">
        <v>358</v>
      </c>
      <c r="G1" s="487"/>
      <c r="H1" s="734" t="s">
        <v>380</v>
      </c>
    </row>
    <row r="2" spans="1:8" ht="15.75" thickBot="1" x14ac:dyDescent="0.3">
      <c r="B2" s="375" t="s">
        <v>352</v>
      </c>
      <c r="C2" s="385" t="s">
        <v>353</v>
      </c>
      <c r="D2" s="735"/>
      <c r="E2" s="386" t="s">
        <v>353</v>
      </c>
      <c r="F2" s="737"/>
      <c r="G2" s="488" t="s">
        <v>353</v>
      </c>
      <c r="H2" s="735"/>
    </row>
    <row r="3" spans="1:8" ht="20.100000000000001" customHeight="1" thickBot="1" x14ac:dyDescent="0.25">
      <c r="A3" s="377" t="s">
        <v>359</v>
      </c>
      <c r="B3" s="376" t="s">
        <v>354</v>
      </c>
      <c r="C3" s="387"/>
      <c r="D3" s="490" t="s">
        <v>382</v>
      </c>
      <c r="E3" s="492">
        <v>300000</v>
      </c>
      <c r="F3" s="382">
        <v>220</v>
      </c>
      <c r="G3" s="381"/>
      <c r="H3" s="381"/>
    </row>
    <row r="4" spans="1:8" ht="20.100000000000001" customHeight="1" thickBot="1" x14ac:dyDescent="0.25">
      <c r="A4" s="377" t="s">
        <v>361</v>
      </c>
      <c r="B4" s="376" t="s">
        <v>184</v>
      </c>
      <c r="C4" s="388">
        <v>1087550</v>
      </c>
      <c r="D4" s="490" t="s">
        <v>382</v>
      </c>
      <c r="E4" s="389">
        <v>103311</v>
      </c>
      <c r="F4" s="382">
        <v>220</v>
      </c>
      <c r="G4" s="381"/>
      <c r="H4" s="381"/>
    </row>
    <row r="5" spans="1:8" ht="20.100000000000001" customHeight="1" thickBot="1" x14ac:dyDescent="0.25">
      <c r="A5" s="377" t="s">
        <v>307</v>
      </c>
      <c r="B5" s="376" t="s">
        <v>188</v>
      </c>
      <c r="C5" s="387">
        <v>260000</v>
      </c>
      <c r="D5" s="490" t="s">
        <v>382</v>
      </c>
      <c r="E5" s="492">
        <v>50000</v>
      </c>
      <c r="F5" s="382">
        <v>220</v>
      </c>
      <c r="G5" s="381"/>
      <c r="H5" s="381"/>
    </row>
    <row r="6" spans="1:8" ht="20.100000000000001" customHeight="1" thickBot="1" x14ac:dyDescent="0.25">
      <c r="A6" s="377" t="s">
        <v>362</v>
      </c>
      <c r="B6" s="376" t="s">
        <v>356</v>
      </c>
      <c r="C6" s="387"/>
      <c r="D6" s="490" t="s">
        <v>382</v>
      </c>
      <c r="E6" s="390">
        <v>79653</v>
      </c>
      <c r="F6" s="382">
        <v>220</v>
      </c>
      <c r="G6" s="381"/>
      <c r="H6" s="381"/>
    </row>
    <row r="7" spans="1:8" ht="20.100000000000001" customHeight="1" thickBot="1" x14ac:dyDescent="0.25">
      <c r="A7" s="377" t="s">
        <v>308</v>
      </c>
      <c r="B7" s="376" t="s">
        <v>224</v>
      </c>
      <c r="C7" s="387">
        <v>297672</v>
      </c>
      <c r="D7" s="490" t="s">
        <v>382</v>
      </c>
      <c r="E7" s="390">
        <v>458000</v>
      </c>
      <c r="F7" s="382">
        <v>220</v>
      </c>
      <c r="G7" s="491">
        <v>202328</v>
      </c>
      <c r="H7" s="490" t="s">
        <v>355</v>
      </c>
    </row>
    <row r="8" spans="1:8" ht="20.100000000000001" customHeight="1" thickBot="1" x14ac:dyDescent="0.25">
      <c r="A8" s="377" t="s">
        <v>309</v>
      </c>
      <c r="B8" s="376" t="s">
        <v>357</v>
      </c>
      <c r="C8" s="387"/>
      <c r="D8" s="490" t="s">
        <v>382</v>
      </c>
      <c r="E8" s="390">
        <v>366878</v>
      </c>
      <c r="F8" s="382">
        <v>220</v>
      </c>
      <c r="G8" s="491">
        <v>535000</v>
      </c>
      <c r="H8" s="490" t="s">
        <v>355</v>
      </c>
    </row>
    <row r="9" spans="1:8" ht="15" x14ac:dyDescent="0.2">
      <c r="B9" s="373"/>
    </row>
  </sheetData>
  <mergeCells count="3">
    <mergeCell ref="D1:D2"/>
    <mergeCell ref="F1:F2"/>
    <mergeCell ref="H1:H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8"/>
  <sheetViews>
    <sheetView workbookViewId="0">
      <selection activeCell="L25" sqref="L25"/>
    </sheetView>
  </sheetViews>
  <sheetFormatPr defaultRowHeight="12.75" x14ac:dyDescent="0.2"/>
  <cols>
    <col min="4" max="4" width="45.7109375" customWidth="1"/>
    <col min="5" max="5" width="13.85546875" bestFit="1" customWidth="1"/>
    <col min="6" max="6" width="15.42578125" bestFit="1" customWidth="1"/>
    <col min="7" max="7" width="19.85546875" bestFit="1" customWidth="1"/>
    <col min="8" max="8" width="14" bestFit="1" customWidth="1"/>
  </cols>
  <sheetData>
    <row r="1" spans="1:9" x14ac:dyDescent="0.2">
      <c r="A1" s="280" t="s">
        <v>302</v>
      </c>
      <c r="B1" t="s">
        <v>278</v>
      </c>
      <c r="C1" t="s">
        <v>279</v>
      </c>
      <c r="D1" t="s">
        <v>280</v>
      </c>
      <c r="E1" t="s">
        <v>281</v>
      </c>
      <c r="F1" t="s">
        <v>282</v>
      </c>
      <c r="G1" t="s">
        <v>283</v>
      </c>
      <c r="H1" t="s">
        <v>284</v>
      </c>
      <c r="I1" s="280" t="s">
        <v>327</v>
      </c>
    </row>
    <row r="2" spans="1:9" s="371" customFormat="1" ht="12.75" customHeight="1" x14ac:dyDescent="0.2">
      <c r="A2" s="378" t="s">
        <v>359</v>
      </c>
      <c r="B2" s="379" t="s">
        <v>348</v>
      </c>
      <c r="C2" s="379" t="s">
        <v>26</v>
      </c>
      <c r="D2" s="379" t="s">
        <v>349</v>
      </c>
      <c r="E2" s="379" t="s">
        <v>306</v>
      </c>
      <c r="F2" s="379" t="s">
        <v>287</v>
      </c>
      <c r="G2" s="379" t="s">
        <v>303</v>
      </c>
      <c r="H2" s="379" t="s">
        <v>303</v>
      </c>
      <c r="I2" s="380" t="s">
        <v>344</v>
      </c>
    </row>
    <row r="3" spans="1:9" x14ac:dyDescent="0.2">
      <c r="A3" t="s">
        <v>307</v>
      </c>
      <c r="B3" t="s">
        <v>260</v>
      </c>
      <c r="C3" t="s">
        <v>188</v>
      </c>
      <c r="D3" t="s">
        <v>288</v>
      </c>
      <c r="E3" t="s">
        <v>305</v>
      </c>
      <c r="F3" t="s">
        <v>285</v>
      </c>
      <c r="G3" t="s">
        <v>303</v>
      </c>
      <c r="H3" t="s">
        <v>303</v>
      </c>
      <c r="I3" s="280" t="s">
        <v>344</v>
      </c>
    </row>
    <row r="4" spans="1:9" x14ac:dyDescent="0.2">
      <c r="A4" t="s">
        <v>307</v>
      </c>
      <c r="B4" t="s">
        <v>261</v>
      </c>
      <c r="C4" t="s">
        <v>188</v>
      </c>
      <c r="D4" t="s">
        <v>289</v>
      </c>
      <c r="E4" t="s">
        <v>305</v>
      </c>
      <c r="F4" t="s">
        <v>285</v>
      </c>
      <c r="G4" t="s">
        <v>303</v>
      </c>
      <c r="H4" t="s">
        <v>303</v>
      </c>
      <c r="I4" s="280" t="s">
        <v>344</v>
      </c>
    </row>
    <row r="5" spans="1:9" x14ac:dyDescent="0.2">
      <c r="A5" t="s">
        <v>307</v>
      </c>
      <c r="B5" t="s">
        <v>262</v>
      </c>
      <c r="C5" t="s">
        <v>188</v>
      </c>
      <c r="D5" t="s">
        <v>290</v>
      </c>
      <c r="E5" t="s">
        <v>305</v>
      </c>
      <c r="F5" t="s">
        <v>285</v>
      </c>
      <c r="G5" t="s">
        <v>303</v>
      </c>
      <c r="H5" t="s">
        <v>303</v>
      </c>
      <c r="I5" s="280" t="s">
        <v>344</v>
      </c>
    </row>
    <row r="6" spans="1:9" x14ac:dyDescent="0.2">
      <c r="A6" t="s">
        <v>307</v>
      </c>
      <c r="B6" t="s">
        <v>256</v>
      </c>
      <c r="C6" t="s">
        <v>188</v>
      </c>
      <c r="D6" t="s">
        <v>291</v>
      </c>
      <c r="E6" t="s">
        <v>306</v>
      </c>
      <c r="F6" t="s">
        <v>286</v>
      </c>
      <c r="G6" t="s">
        <v>303</v>
      </c>
      <c r="H6" t="s">
        <v>303</v>
      </c>
      <c r="I6" s="280" t="s">
        <v>344</v>
      </c>
    </row>
    <row r="7" spans="1:9" x14ac:dyDescent="0.2">
      <c r="A7" t="s">
        <v>307</v>
      </c>
      <c r="B7" t="s">
        <v>263</v>
      </c>
      <c r="C7" t="s">
        <v>188</v>
      </c>
      <c r="D7" t="s">
        <v>292</v>
      </c>
      <c r="E7" t="s">
        <v>306</v>
      </c>
      <c r="F7" t="s">
        <v>286</v>
      </c>
      <c r="G7" t="s">
        <v>303</v>
      </c>
      <c r="H7" t="s">
        <v>303</v>
      </c>
      <c r="I7" s="280" t="s">
        <v>344</v>
      </c>
    </row>
    <row r="8" spans="1:9" x14ac:dyDescent="0.2">
      <c r="A8" t="s">
        <v>307</v>
      </c>
      <c r="B8" t="s">
        <v>257</v>
      </c>
      <c r="C8" t="s">
        <v>188</v>
      </c>
      <c r="D8" t="s">
        <v>293</v>
      </c>
      <c r="E8" t="s">
        <v>305</v>
      </c>
      <c r="F8" t="s">
        <v>285</v>
      </c>
      <c r="G8" t="s">
        <v>303</v>
      </c>
      <c r="H8" t="s">
        <v>303</v>
      </c>
      <c r="I8" s="280" t="s">
        <v>344</v>
      </c>
    </row>
    <row r="9" spans="1:9" x14ac:dyDescent="0.2">
      <c r="A9" t="s">
        <v>307</v>
      </c>
      <c r="B9" t="s">
        <v>252</v>
      </c>
      <c r="C9" t="s">
        <v>188</v>
      </c>
      <c r="D9" t="s">
        <v>251</v>
      </c>
      <c r="E9" t="s">
        <v>305</v>
      </c>
      <c r="F9" t="s">
        <v>285</v>
      </c>
      <c r="G9" t="s">
        <v>303</v>
      </c>
      <c r="H9" t="s">
        <v>303</v>
      </c>
      <c r="I9" s="280" t="s">
        <v>344</v>
      </c>
    </row>
    <row r="10" spans="1:9" s="371" customFormat="1" ht="12.75" customHeight="1" x14ac:dyDescent="0.2">
      <c r="A10" s="280" t="str">
        <f t="shared" ref="A10:A17" si="0">LEFT(B10,4)</f>
        <v>0137</v>
      </c>
      <c r="B10" s="280" t="s">
        <v>328</v>
      </c>
      <c r="C10" s="280" t="s">
        <v>184</v>
      </c>
      <c r="D10" s="280" t="s">
        <v>329</v>
      </c>
      <c r="E10" s="280" t="s">
        <v>330</v>
      </c>
      <c r="F10" s="280" t="s">
        <v>285</v>
      </c>
      <c r="G10" s="280" t="s">
        <v>303</v>
      </c>
      <c r="H10" s="280" t="s">
        <v>303</v>
      </c>
      <c r="I10" s="280" t="s">
        <v>344</v>
      </c>
    </row>
    <row r="11" spans="1:9" s="371" customFormat="1" ht="12.75" customHeight="1" x14ac:dyDescent="0.2">
      <c r="A11" s="280" t="str">
        <f t="shared" si="0"/>
        <v>0137</v>
      </c>
      <c r="B11" s="280" t="s">
        <v>331</v>
      </c>
      <c r="C11" s="280" t="s">
        <v>184</v>
      </c>
      <c r="D11" s="280" t="s">
        <v>332</v>
      </c>
      <c r="E11" s="280" t="s">
        <v>333</v>
      </c>
      <c r="F11" s="280" t="s">
        <v>287</v>
      </c>
      <c r="G11" s="280" t="s">
        <v>303</v>
      </c>
      <c r="H11" s="280" t="s">
        <v>303</v>
      </c>
      <c r="I11" s="280" t="s">
        <v>344</v>
      </c>
    </row>
    <row r="12" spans="1:9" s="371" customFormat="1" ht="12.75" customHeight="1" x14ac:dyDescent="0.2">
      <c r="A12" s="280" t="str">
        <f t="shared" si="0"/>
        <v>0137</v>
      </c>
      <c r="B12" s="280" t="s">
        <v>334</v>
      </c>
      <c r="C12" s="280" t="s">
        <v>184</v>
      </c>
      <c r="D12" s="280" t="s">
        <v>335</v>
      </c>
      <c r="E12" s="280" t="s">
        <v>330</v>
      </c>
      <c r="F12" s="280" t="s">
        <v>285</v>
      </c>
      <c r="G12" s="280" t="s">
        <v>303</v>
      </c>
      <c r="H12" s="280" t="s">
        <v>303</v>
      </c>
      <c r="I12" s="280" t="s">
        <v>344</v>
      </c>
    </row>
    <row r="13" spans="1:9" s="371" customFormat="1" ht="12.75" customHeight="1" x14ac:dyDescent="0.2">
      <c r="A13" s="280" t="str">
        <f t="shared" si="0"/>
        <v>0137</v>
      </c>
      <c r="B13" s="280" t="s">
        <v>336</v>
      </c>
      <c r="C13" s="280" t="s">
        <v>184</v>
      </c>
      <c r="D13" s="280" t="s">
        <v>337</v>
      </c>
      <c r="E13" s="280" t="s">
        <v>330</v>
      </c>
      <c r="F13" s="280" t="s">
        <v>285</v>
      </c>
      <c r="G13" s="280" t="s">
        <v>303</v>
      </c>
      <c r="H13" s="280" t="s">
        <v>303</v>
      </c>
      <c r="I13" s="280" t="s">
        <v>344</v>
      </c>
    </row>
    <row r="14" spans="1:9" s="371" customFormat="1" ht="12.75" customHeight="1" x14ac:dyDescent="0.2">
      <c r="A14" s="280" t="str">
        <f t="shared" si="0"/>
        <v>0137</v>
      </c>
      <c r="B14" s="280" t="s">
        <v>338</v>
      </c>
      <c r="C14" s="280" t="s">
        <v>184</v>
      </c>
      <c r="D14" s="280" t="s">
        <v>339</v>
      </c>
      <c r="E14" s="280" t="s">
        <v>330</v>
      </c>
      <c r="F14" s="280" t="s">
        <v>285</v>
      </c>
      <c r="G14" s="280" t="s">
        <v>303</v>
      </c>
      <c r="H14" s="280" t="s">
        <v>303</v>
      </c>
      <c r="I14" s="280" t="s">
        <v>344</v>
      </c>
    </row>
    <row r="15" spans="1:9" s="371" customFormat="1" ht="12.75" customHeight="1" x14ac:dyDescent="0.2">
      <c r="A15" s="280" t="str">
        <f t="shared" si="0"/>
        <v>0137</v>
      </c>
      <c r="B15" s="280" t="s">
        <v>340</v>
      </c>
      <c r="C15" s="280" t="s">
        <v>184</v>
      </c>
      <c r="D15" s="280" t="s">
        <v>341</v>
      </c>
      <c r="E15" s="280" t="s">
        <v>330</v>
      </c>
      <c r="F15" s="280" t="s">
        <v>285</v>
      </c>
      <c r="G15" s="280" t="s">
        <v>303</v>
      </c>
      <c r="H15" s="280" t="s">
        <v>303</v>
      </c>
      <c r="I15" s="280" t="s">
        <v>344</v>
      </c>
    </row>
    <row r="16" spans="1:9" s="371" customFormat="1" ht="12.75" customHeight="1" x14ac:dyDescent="0.2">
      <c r="A16" s="280" t="str">
        <f t="shared" si="0"/>
        <v>0137</v>
      </c>
      <c r="B16" s="280" t="s">
        <v>342</v>
      </c>
      <c r="C16" s="280" t="s">
        <v>184</v>
      </c>
      <c r="D16" s="280" t="s">
        <v>343</v>
      </c>
      <c r="E16" s="280" t="s">
        <v>333</v>
      </c>
      <c r="F16" s="280" t="s">
        <v>286</v>
      </c>
      <c r="G16" s="280" t="s">
        <v>303</v>
      </c>
      <c r="H16" s="280" t="s">
        <v>303</v>
      </c>
      <c r="I16" s="280" t="s">
        <v>344</v>
      </c>
    </row>
    <row r="17" spans="1:9" s="371" customFormat="1" ht="12.75" customHeight="1" x14ac:dyDescent="0.2">
      <c r="A17" s="280" t="str">
        <f t="shared" si="0"/>
        <v>0201</v>
      </c>
      <c r="B17" s="280" t="s">
        <v>346</v>
      </c>
      <c r="C17" s="280" t="s">
        <v>215</v>
      </c>
      <c r="D17" s="280" t="s">
        <v>347</v>
      </c>
      <c r="E17" s="280" t="s">
        <v>306</v>
      </c>
      <c r="F17" s="280" t="s">
        <v>287</v>
      </c>
      <c r="G17" s="280" t="s">
        <v>303</v>
      </c>
      <c r="H17" s="280" t="s">
        <v>303</v>
      </c>
      <c r="I17" s="372" t="s">
        <v>344</v>
      </c>
    </row>
    <row r="18" spans="1:9" x14ac:dyDescent="0.2">
      <c r="A18" t="s">
        <v>308</v>
      </c>
      <c r="B18" t="s">
        <v>259</v>
      </c>
      <c r="C18" t="s">
        <v>224</v>
      </c>
      <c r="D18" t="s">
        <v>258</v>
      </c>
      <c r="E18" t="s">
        <v>305</v>
      </c>
      <c r="F18" t="s">
        <v>285</v>
      </c>
      <c r="G18" t="s">
        <v>303</v>
      </c>
      <c r="H18" t="s">
        <v>303</v>
      </c>
      <c r="I18" s="280" t="s">
        <v>344</v>
      </c>
    </row>
    <row r="19" spans="1:9" x14ac:dyDescent="0.2">
      <c r="A19" t="s">
        <v>308</v>
      </c>
      <c r="B19" t="s">
        <v>294</v>
      </c>
      <c r="C19" t="s">
        <v>224</v>
      </c>
      <c r="D19" t="s">
        <v>312</v>
      </c>
      <c r="E19" t="s">
        <v>305</v>
      </c>
      <c r="F19" s="280" t="s">
        <v>285</v>
      </c>
      <c r="G19" s="280" t="s">
        <v>313</v>
      </c>
      <c r="H19" s="280" t="s">
        <v>303</v>
      </c>
      <c r="I19" s="280" t="s">
        <v>344</v>
      </c>
    </row>
    <row r="20" spans="1:9" x14ac:dyDescent="0.2">
      <c r="A20" t="s">
        <v>308</v>
      </c>
      <c r="B20" s="2" t="s">
        <v>311</v>
      </c>
      <c r="C20" t="s">
        <v>224</v>
      </c>
      <c r="D20" t="s">
        <v>310</v>
      </c>
      <c r="E20" t="s">
        <v>305</v>
      </c>
      <c r="F20" s="280" t="s">
        <v>285</v>
      </c>
      <c r="G20" s="280" t="s">
        <v>313</v>
      </c>
      <c r="H20" s="280" t="s">
        <v>303</v>
      </c>
      <c r="I20" s="280" t="s">
        <v>344</v>
      </c>
    </row>
    <row r="21" spans="1:9" x14ac:dyDescent="0.2">
      <c r="A21" t="s">
        <v>309</v>
      </c>
      <c r="B21" t="s">
        <v>253</v>
      </c>
      <c r="C21" t="s">
        <v>227</v>
      </c>
      <c r="D21" t="s">
        <v>295</v>
      </c>
      <c r="E21" t="s">
        <v>306</v>
      </c>
      <c r="F21" t="s">
        <v>286</v>
      </c>
      <c r="G21" t="s">
        <v>303</v>
      </c>
      <c r="H21" t="s">
        <v>303</v>
      </c>
      <c r="I21" s="280" t="s">
        <v>344</v>
      </c>
    </row>
    <row r="22" spans="1:9" x14ac:dyDescent="0.2">
      <c r="A22" t="s">
        <v>309</v>
      </c>
      <c r="B22" t="s">
        <v>264</v>
      </c>
      <c r="C22" t="s">
        <v>227</v>
      </c>
      <c r="D22" t="s">
        <v>296</v>
      </c>
      <c r="E22" t="s">
        <v>306</v>
      </c>
      <c r="F22" t="s">
        <v>286</v>
      </c>
      <c r="G22" t="s">
        <v>303</v>
      </c>
      <c r="H22" t="s">
        <v>303</v>
      </c>
      <c r="I22" s="280" t="s">
        <v>344</v>
      </c>
    </row>
    <row r="23" spans="1:9" x14ac:dyDescent="0.2">
      <c r="A23" t="s">
        <v>309</v>
      </c>
      <c r="B23" t="s">
        <v>265</v>
      </c>
      <c r="C23" t="s">
        <v>227</v>
      </c>
      <c r="D23" t="s">
        <v>321</v>
      </c>
      <c r="E23" t="s">
        <v>306</v>
      </c>
      <c r="F23" t="s">
        <v>286</v>
      </c>
      <c r="G23" t="s">
        <v>303</v>
      </c>
      <c r="H23" t="s">
        <v>303</v>
      </c>
      <c r="I23" s="280" t="s">
        <v>344</v>
      </c>
    </row>
    <row r="24" spans="1:9" x14ac:dyDescent="0.2">
      <c r="A24" t="s">
        <v>309</v>
      </c>
      <c r="B24" t="s">
        <v>266</v>
      </c>
      <c r="C24" t="s">
        <v>227</v>
      </c>
      <c r="D24" t="s">
        <v>297</v>
      </c>
      <c r="E24" t="s">
        <v>306</v>
      </c>
      <c r="F24" t="s">
        <v>286</v>
      </c>
      <c r="G24" t="s">
        <v>303</v>
      </c>
      <c r="H24" t="s">
        <v>303</v>
      </c>
      <c r="I24" s="280" t="s">
        <v>344</v>
      </c>
    </row>
    <row r="25" spans="1:9" x14ac:dyDescent="0.2">
      <c r="A25" t="s">
        <v>309</v>
      </c>
      <c r="B25" t="s">
        <v>267</v>
      </c>
      <c r="C25" t="s">
        <v>227</v>
      </c>
      <c r="D25" t="s">
        <v>298</v>
      </c>
      <c r="E25" t="s">
        <v>306</v>
      </c>
      <c r="F25" t="s">
        <v>286</v>
      </c>
      <c r="G25" t="s">
        <v>303</v>
      </c>
      <c r="H25" t="s">
        <v>303</v>
      </c>
      <c r="I25" s="280" t="s">
        <v>344</v>
      </c>
    </row>
    <row r="26" spans="1:9" x14ac:dyDescent="0.2">
      <c r="A26" t="s">
        <v>309</v>
      </c>
      <c r="B26" t="s">
        <v>268</v>
      </c>
      <c r="C26" t="s">
        <v>227</v>
      </c>
      <c r="D26" t="s">
        <v>299</v>
      </c>
      <c r="E26" t="s">
        <v>306</v>
      </c>
      <c r="F26" t="s">
        <v>286</v>
      </c>
      <c r="G26" t="s">
        <v>303</v>
      </c>
      <c r="H26" t="s">
        <v>303</v>
      </c>
      <c r="I26" s="280" t="s">
        <v>344</v>
      </c>
    </row>
    <row r="27" spans="1:9" x14ac:dyDescent="0.2">
      <c r="A27" t="s">
        <v>309</v>
      </c>
      <c r="B27" t="s">
        <v>269</v>
      </c>
      <c r="C27" t="s">
        <v>227</v>
      </c>
      <c r="D27" t="s">
        <v>300</v>
      </c>
      <c r="E27" t="s">
        <v>306</v>
      </c>
      <c r="F27" t="s">
        <v>286</v>
      </c>
      <c r="G27" t="s">
        <v>303</v>
      </c>
      <c r="H27" t="s">
        <v>303</v>
      </c>
      <c r="I27" s="280" t="s">
        <v>344</v>
      </c>
    </row>
    <row r="28" spans="1:9" x14ac:dyDescent="0.2">
      <c r="A28" t="s">
        <v>309</v>
      </c>
      <c r="B28" t="s">
        <v>271</v>
      </c>
      <c r="C28" t="s">
        <v>227</v>
      </c>
      <c r="D28" t="s">
        <v>270</v>
      </c>
      <c r="E28" t="s">
        <v>306</v>
      </c>
      <c r="F28" t="s">
        <v>286</v>
      </c>
      <c r="G28" t="s">
        <v>303</v>
      </c>
      <c r="H28" t="s">
        <v>303</v>
      </c>
      <c r="I28" s="280" t="s">
        <v>344</v>
      </c>
    </row>
    <row r="29" spans="1:9" x14ac:dyDescent="0.2">
      <c r="A29" t="s">
        <v>309</v>
      </c>
      <c r="B29" t="s">
        <v>272</v>
      </c>
      <c r="C29" t="s">
        <v>227</v>
      </c>
      <c r="D29" t="s">
        <v>301</v>
      </c>
      <c r="E29" t="s">
        <v>306</v>
      </c>
      <c r="F29" t="s">
        <v>286</v>
      </c>
      <c r="G29" t="s">
        <v>303</v>
      </c>
      <c r="H29" t="s">
        <v>303</v>
      </c>
      <c r="I29" s="280" t="s">
        <v>344</v>
      </c>
    </row>
    <row r="30" spans="1:9" x14ac:dyDescent="0.2">
      <c r="A30" t="s">
        <v>309</v>
      </c>
      <c r="B30" t="s">
        <v>255</v>
      </c>
      <c r="C30" t="s">
        <v>227</v>
      </c>
      <c r="D30" t="s">
        <v>254</v>
      </c>
      <c r="E30" t="s">
        <v>306</v>
      </c>
      <c r="F30" t="s">
        <v>286</v>
      </c>
      <c r="G30" t="s">
        <v>303</v>
      </c>
      <c r="H30" t="s">
        <v>303</v>
      </c>
      <c r="I30" s="280" t="s">
        <v>344</v>
      </c>
    </row>
    <row r="31" spans="1:9" s="371" customFormat="1" ht="12.75" customHeight="1" x14ac:dyDescent="0.2">
      <c r="A31" s="377" t="s">
        <v>359</v>
      </c>
      <c r="B31" s="280" t="s">
        <v>348</v>
      </c>
      <c r="C31" s="280" t="s">
        <v>26</v>
      </c>
      <c r="D31" s="280" t="s">
        <v>349</v>
      </c>
      <c r="E31" s="280" t="s">
        <v>306</v>
      </c>
      <c r="F31" s="280" t="s">
        <v>287</v>
      </c>
      <c r="G31" s="280" t="s">
        <v>303</v>
      </c>
      <c r="H31" s="280" t="s">
        <v>303</v>
      </c>
      <c r="I31" s="372" t="s">
        <v>344</v>
      </c>
    </row>
    <row r="32" spans="1:9" x14ac:dyDescent="0.2">
      <c r="B32" s="360"/>
      <c r="C32" s="360"/>
      <c r="D32" s="360"/>
      <c r="E32" s="360"/>
      <c r="F32" s="2"/>
      <c r="G32" s="360"/>
      <c r="H32" s="360"/>
    </row>
    <row r="33" spans="1:8" x14ac:dyDescent="0.2">
      <c r="A33" s="360"/>
    </row>
    <row r="35" spans="1:8" x14ac:dyDescent="0.2">
      <c r="B35" s="2"/>
    </row>
    <row r="48" spans="1:8" s="2" customFormat="1" x14ac:dyDescent="0.2">
      <c r="A48" s="360"/>
      <c r="B48" s="360"/>
      <c r="C48"/>
      <c r="D48" s="280"/>
      <c r="E48"/>
      <c r="F48"/>
      <c r="G48"/>
      <c r="H48"/>
    </row>
  </sheetData>
  <autoFilter ref="B1:I47" xr:uid="{00000000-0009-0000-0000-000006000000}">
    <sortState ref="B2:H143">
      <sortCondition ref="B1:B142"/>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68"/>
  <sheetViews>
    <sheetView showGridLines="0" topLeftCell="A44" zoomScale="90" zoomScaleNormal="100" workbookViewId="0">
      <selection activeCell="F62" sqref="F62:H62"/>
    </sheetView>
  </sheetViews>
  <sheetFormatPr defaultRowHeight="12.75" x14ac:dyDescent="0.2"/>
  <cols>
    <col min="1" max="1" width="1.42578125" customWidth="1"/>
    <col min="2" max="2" width="3.85546875" customWidth="1"/>
    <col min="3" max="3" width="19.42578125" customWidth="1"/>
    <col min="4" max="4" width="11.140625" customWidth="1"/>
    <col min="5" max="6" width="16.42578125" customWidth="1"/>
    <col min="7" max="7" width="14.28515625" customWidth="1"/>
    <col min="8" max="8" width="15.42578125" customWidth="1"/>
  </cols>
  <sheetData>
    <row r="1" spans="1:14" ht="9" customHeight="1" x14ac:dyDescent="0.2">
      <c r="A1" s="3"/>
      <c r="B1" s="4"/>
      <c r="C1" s="4"/>
      <c r="D1" s="4"/>
      <c r="E1" s="4"/>
    </row>
    <row r="2" spans="1:14" ht="19.5" customHeight="1" x14ac:dyDescent="0.25">
      <c r="A2" s="3"/>
      <c r="B2" s="785" t="s">
        <v>163</v>
      </c>
      <c r="C2" s="786"/>
      <c r="D2" s="786"/>
      <c r="E2" s="786"/>
      <c r="F2" s="786"/>
      <c r="G2" s="786"/>
      <c r="H2" s="787"/>
    </row>
    <row r="3" spans="1:14" x14ac:dyDescent="0.2">
      <c r="A3" s="3"/>
      <c r="B3" s="788" t="s">
        <v>0</v>
      </c>
      <c r="C3" s="789"/>
      <c r="D3" s="789"/>
      <c r="E3" s="789"/>
      <c r="F3" s="789"/>
      <c r="G3" s="789"/>
      <c r="H3" s="790"/>
    </row>
    <row r="4" spans="1:14" ht="15.75" customHeight="1" x14ac:dyDescent="0.2">
      <c r="A4" s="3"/>
      <c r="B4" s="788" t="s">
        <v>71</v>
      </c>
      <c r="C4" s="789"/>
      <c r="D4" s="789"/>
      <c r="E4" s="789"/>
      <c r="F4" s="789"/>
      <c r="G4" s="789"/>
      <c r="H4" s="790"/>
    </row>
    <row r="5" spans="1:14" ht="13.7" customHeight="1" x14ac:dyDescent="0.2">
      <c r="A5" s="3"/>
      <c r="B5" s="798" t="s">
        <v>72</v>
      </c>
      <c r="C5" s="799"/>
      <c r="D5" s="799"/>
      <c r="E5" s="799"/>
      <c r="F5" s="799"/>
      <c r="G5" s="799"/>
      <c r="H5" s="800"/>
    </row>
    <row r="6" spans="1:14" x14ac:dyDescent="0.2">
      <c r="A6" s="3"/>
      <c r="B6" s="3"/>
      <c r="C6" s="3"/>
      <c r="D6" s="3"/>
      <c r="E6" s="3"/>
      <c r="F6" s="3"/>
      <c r="G6" s="3"/>
      <c r="H6" s="3"/>
    </row>
    <row r="7" spans="1:14" ht="20.25" customHeight="1" x14ac:dyDescent="0.2">
      <c r="A7" s="3"/>
      <c r="B7" s="801" t="s">
        <v>73</v>
      </c>
      <c r="C7" s="802"/>
      <c r="D7" s="802"/>
      <c r="E7" s="802"/>
      <c r="F7" s="802"/>
      <c r="G7" s="802"/>
      <c r="H7" s="803"/>
    </row>
    <row r="8" spans="1:14" ht="37.5" customHeight="1" x14ac:dyDescent="0.2">
      <c r="A8" s="3"/>
      <c r="B8" s="6" t="s">
        <v>56</v>
      </c>
      <c r="C8" s="809" t="s">
        <v>74</v>
      </c>
      <c r="D8" s="809"/>
      <c r="E8" s="809"/>
      <c r="F8" s="809"/>
      <c r="G8" s="809"/>
      <c r="H8" s="810"/>
    </row>
    <row r="9" spans="1:14" ht="18" customHeight="1" x14ac:dyDescent="0.2">
      <c r="A9" s="3"/>
      <c r="B9" s="6" t="s">
        <v>75</v>
      </c>
      <c r="C9" s="809" t="s">
        <v>203</v>
      </c>
      <c r="D9" s="809"/>
      <c r="E9" s="809"/>
      <c r="F9" s="809"/>
      <c r="G9" s="809"/>
      <c r="H9" s="810"/>
    </row>
    <row r="10" spans="1:14" ht="36.950000000000003" customHeight="1" x14ac:dyDescent="0.2">
      <c r="A10" s="3"/>
      <c r="B10" s="6" t="s">
        <v>76</v>
      </c>
      <c r="C10" s="804" t="s">
        <v>238</v>
      </c>
      <c r="D10" s="805"/>
      <c r="E10" s="805"/>
      <c r="F10" s="805"/>
      <c r="G10" s="805"/>
      <c r="H10" s="806"/>
      <c r="N10" s="280"/>
    </row>
    <row r="11" spans="1:14" ht="29.25" customHeight="1" x14ac:dyDescent="0.2">
      <c r="A11" s="3"/>
      <c r="B11" s="7" t="s">
        <v>77</v>
      </c>
      <c r="C11" s="807" t="s">
        <v>20</v>
      </c>
      <c r="D11" s="807"/>
      <c r="E11" s="807"/>
      <c r="F11" s="807"/>
      <c r="G11" s="807"/>
      <c r="H11" s="808"/>
    </row>
    <row r="12" spans="1:14" ht="15.75" customHeight="1" x14ac:dyDescent="0.25">
      <c r="A12" s="3"/>
      <c r="B12" s="793" t="s">
        <v>50</v>
      </c>
      <c r="C12" s="814" t="s">
        <v>78</v>
      </c>
      <c r="D12" s="814"/>
      <c r="E12" s="70" t="str">
        <f>VLOOKUP('Part I - Signature Page'!$H$4,suptlist,5,FALSE)</f>
        <v>ORGANIZATION NAME</v>
      </c>
      <c r="F12" s="71"/>
      <c r="G12" s="71"/>
      <c r="H12" s="72"/>
    </row>
    <row r="13" spans="1:14" ht="15.75" customHeight="1" x14ac:dyDescent="0.25">
      <c r="A13" s="3"/>
      <c r="B13" s="792"/>
      <c r="C13" s="768" t="s">
        <v>79</v>
      </c>
      <c r="D13" s="768"/>
      <c r="E13" s="63" t="str">
        <f>LEFT(VLOOKUP('Part I - Signature Page'!$H$4,suptlist,6,FALSE),4)</f>
        <v>ORGA</v>
      </c>
      <c r="F13" s="66"/>
      <c r="G13" s="66"/>
      <c r="H13" s="67"/>
    </row>
    <row r="14" spans="1:14" ht="15.75" customHeight="1" x14ac:dyDescent="0.25">
      <c r="A14" s="3"/>
      <c r="B14" s="791" t="s">
        <v>51</v>
      </c>
      <c r="C14" s="794" t="s">
        <v>80</v>
      </c>
      <c r="D14" s="794"/>
      <c r="E14" s="796" t="str">
        <f>VLOOKUP('Part I - Signature Page'!$H$4,suptlist,7,FALSE)</f>
        <v>ADDRESS LINE 1</v>
      </c>
      <c r="F14" s="797" t="e">
        <f>VLOOKUP('Part I - Signature Page'!$H$4,'supt list 040604'!B2:L7,5,FALSE)</f>
        <v>#N/A</v>
      </c>
      <c r="G14" s="64"/>
      <c r="H14" s="65"/>
    </row>
    <row r="15" spans="1:14" ht="15.75" customHeight="1" x14ac:dyDescent="0.25">
      <c r="A15" s="3"/>
      <c r="B15" s="792"/>
      <c r="C15" s="768" t="s">
        <v>234</v>
      </c>
      <c r="D15" s="768"/>
      <c r="E15" s="63" t="str">
        <f>VLOOKUP('Part I - Signature Page'!$H$4,suptlist,9,FALSE)</f>
        <v>CITY/TOWN</v>
      </c>
      <c r="F15" s="62" t="str">
        <f>VLOOKUP('Part I - Signature Page'!$H$4,suptlist,11,FALSE)</f>
        <v>ZIP CODE</v>
      </c>
      <c r="G15" s="8"/>
      <c r="H15" s="9"/>
    </row>
    <row r="16" spans="1:14" ht="23.25" customHeight="1" x14ac:dyDescent="0.2">
      <c r="A16" s="3"/>
      <c r="B16" s="10" t="s">
        <v>57</v>
      </c>
      <c r="C16" s="816" t="s">
        <v>81</v>
      </c>
      <c r="D16" s="817"/>
      <c r="E16" s="811" t="s">
        <v>243</v>
      </c>
      <c r="F16" s="812"/>
      <c r="G16" s="812"/>
      <c r="H16" s="813"/>
    </row>
    <row r="17" spans="1:8" ht="15.75" customHeight="1" x14ac:dyDescent="0.2">
      <c r="A17" s="3"/>
      <c r="B17" s="791" t="s">
        <v>53</v>
      </c>
      <c r="C17" s="794" t="s">
        <v>82</v>
      </c>
      <c r="D17" s="795"/>
      <c r="E17" s="818" t="s">
        <v>242</v>
      </c>
      <c r="F17" s="819"/>
      <c r="G17" s="819"/>
      <c r="H17" s="820"/>
    </row>
    <row r="18" spans="1:8" ht="39" customHeight="1" x14ac:dyDescent="0.2">
      <c r="A18" s="3"/>
      <c r="B18" s="793"/>
      <c r="C18" s="814" t="s">
        <v>83</v>
      </c>
      <c r="D18" s="815"/>
      <c r="E18" s="821"/>
      <c r="F18" s="822"/>
      <c r="G18" s="822"/>
      <c r="H18" s="823"/>
    </row>
    <row r="19" spans="1:8" ht="21" customHeight="1" x14ac:dyDescent="0.2">
      <c r="A19" s="3"/>
      <c r="B19" s="832" t="s">
        <v>54</v>
      </c>
      <c r="C19" s="824" t="s">
        <v>84</v>
      </c>
      <c r="D19" s="825"/>
      <c r="E19" s="11" t="s">
        <v>85</v>
      </c>
      <c r="F19" s="742"/>
      <c r="G19" s="743"/>
      <c r="H19" s="744"/>
    </row>
    <row r="20" spans="1:8" ht="21" customHeight="1" x14ac:dyDescent="0.2">
      <c r="A20" s="3"/>
      <c r="B20" s="833"/>
      <c r="C20" s="842" t="s">
        <v>86</v>
      </c>
      <c r="D20" s="843"/>
      <c r="E20" s="11" t="s">
        <v>87</v>
      </c>
      <c r="F20" s="742"/>
      <c r="G20" s="743"/>
      <c r="H20" s="744"/>
    </row>
    <row r="21" spans="1:8" ht="21" customHeight="1" x14ac:dyDescent="0.2">
      <c r="A21" s="3"/>
      <c r="B21" s="834"/>
      <c r="C21" s="835" t="s">
        <v>88</v>
      </c>
      <c r="D21" s="836"/>
      <c r="E21" s="12" t="s">
        <v>89</v>
      </c>
      <c r="F21" s="829"/>
      <c r="G21" s="830"/>
      <c r="H21" s="831"/>
    </row>
    <row r="22" spans="1:8" ht="12" customHeight="1" x14ac:dyDescent="0.2">
      <c r="A22" s="3"/>
      <c r="B22" s="13"/>
      <c r="C22" s="14"/>
      <c r="D22" s="14"/>
      <c r="E22" s="15"/>
      <c r="F22" s="5"/>
      <c r="G22" s="5"/>
      <c r="H22" s="5"/>
    </row>
    <row r="23" spans="1:8" x14ac:dyDescent="0.2">
      <c r="A23" s="3"/>
      <c r="B23" s="840" t="s">
        <v>90</v>
      </c>
      <c r="C23" s="841"/>
      <c r="D23" s="841"/>
      <c r="E23" s="841"/>
      <c r="F23" s="841"/>
      <c r="G23" s="16"/>
      <c r="H23" s="17"/>
    </row>
    <row r="24" spans="1:8" ht="27.95" customHeight="1" x14ac:dyDescent="0.2">
      <c r="B24" s="837" t="s">
        <v>47</v>
      </c>
      <c r="C24" s="838"/>
      <c r="D24" s="838"/>
      <c r="E24" s="838"/>
      <c r="F24" s="838"/>
      <c r="G24" s="838"/>
      <c r="H24" s="839"/>
    </row>
    <row r="25" spans="1:8" ht="119.25" customHeight="1" x14ac:dyDescent="0.2">
      <c r="B25" s="826"/>
      <c r="C25" s="827"/>
      <c r="D25" s="827"/>
      <c r="E25" s="827"/>
      <c r="F25" s="827"/>
      <c r="G25" s="827"/>
      <c r="H25" s="828"/>
    </row>
    <row r="26" spans="1:8" s="18" customFormat="1" ht="18.95" customHeight="1" x14ac:dyDescent="0.2">
      <c r="B26" s="747" t="s">
        <v>153</v>
      </c>
      <c r="C26" s="748"/>
      <c r="D26" s="748"/>
      <c r="E26" s="748"/>
      <c r="F26" s="748"/>
      <c r="G26" s="748"/>
      <c r="H26" s="749"/>
    </row>
    <row r="27" spans="1:8" s="18" customFormat="1" ht="15.75" customHeight="1" x14ac:dyDescent="0.2">
      <c r="B27" s="19" t="s">
        <v>56</v>
      </c>
      <c r="C27" s="738" t="s">
        <v>1</v>
      </c>
      <c r="D27" s="738"/>
      <c r="E27" s="738"/>
      <c r="F27" s="738"/>
      <c r="G27" s="738"/>
      <c r="H27" s="739"/>
    </row>
    <row r="28" spans="1:8" s="18" customFormat="1" ht="18" customHeight="1" x14ac:dyDescent="0.2">
      <c r="B28" s="20" t="s">
        <v>75</v>
      </c>
      <c r="C28" s="738" t="s">
        <v>2</v>
      </c>
      <c r="D28" s="738"/>
      <c r="E28" s="738"/>
      <c r="F28" s="738"/>
      <c r="G28" s="738"/>
      <c r="H28" s="739"/>
    </row>
    <row r="29" spans="1:8" s="18" customFormat="1" ht="22.7" customHeight="1" x14ac:dyDescent="0.2">
      <c r="B29" s="20" t="s">
        <v>91</v>
      </c>
      <c r="C29" s="738" t="s">
        <v>201</v>
      </c>
      <c r="D29" s="738"/>
      <c r="E29" s="738"/>
      <c r="F29" s="738"/>
      <c r="G29" s="738"/>
      <c r="H29" s="739"/>
    </row>
    <row r="30" spans="1:8" ht="0.95" customHeight="1" x14ac:dyDescent="0.2">
      <c r="B30" s="764"/>
      <c r="C30" s="765"/>
      <c r="D30" s="21"/>
      <c r="E30" s="780"/>
      <c r="F30" s="780"/>
      <c r="G30" s="22"/>
      <c r="H30" s="23"/>
    </row>
    <row r="31" spans="1:8" ht="10.5" customHeight="1" x14ac:dyDescent="0.2">
      <c r="A31" s="5"/>
      <c r="B31" s="766"/>
      <c r="C31" s="767"/>
      <c r="D31" s="24"/>
      <c r="E31" s="781"/>
      <c r="F31" s="781"/>
      <c r="G31" s="3"/>
      <c r="H31" s="3"/>
    </row>
    <row r="32" spans="1:8" ht="24" customHeight="1" x14ac:dyDescent="0.2">
      <c r="B32" s="782"/>
      <c r="C32" s="783"/>
      <c r="D32" s="784"/>
      <c r="E32" s="25" t="s">
        <v>92</v>
      </c>
      <c r="F32" s="25" t="s">
        <v>93</v>
      </c>
      <c r="G32" s="25" t="s">
        <v>94</v>
      </c>
      <c r="H32" s="26" t="s">
        <v>95</v>
      </c>
    </row>
    <row r="33" spans="2:8" ht="18.95" customHeight="1" x14ac:dyDescent="0.2">
      <c r="B33" s="27"/>
      <c r="C33" s="28"/>
      <c r="D33" s="29"/>
      <c r="E33" s="30" t="s">
        <v>96</v>
      </c>
      <c r="F33" s="30" t="s">
        <v>97</v>
      </c>
      <c r="G33" s="30"/>
      <c r="H33" s="69"/>
    </row>
    <row r="34" spans="2:8" ht="18.95" customHeight="1" x14ac:dyDescent="0.2">
      <c r="B34" s="27"/>
      <c r="C34" s="31" t="s">
        <v>141</v>
      </c>
      <c r="D34" s="29"/>
      <c r="E34" s="32" t="s">
        <v>97</v>
      </c>
      <c r="F34" s="32" t="s">
        <v>98</v>
      </c>
      <c r="G34" s="32" t="s">
        <v>99</v>
      </c>
      <c r="H34" s="32" t="s">
        <v>100</v>
      </c>
    </row>
    <row r="35" spans="2:8" ht="18.95" customHeight="1" x14ac:dyDescent="0.2">
      <c r="B35" s="27"/>
      <c r="C35" s="28"/>
      <c r="D35" s="29"/>
      <c r="E35" s="33" t="s">
        <v>101</v>
      </c>
      <c r="F35" s="33" t="s">
        <v>96</v>
      </c>
      <c r="G35" s="33" t="s">
        <v>102</v>
      </c>
      <c r="H35" s="33" t="s">
        <v>96</v>
      </c>
    </row>
    <row r="36" spans="2:8" ht="10.5" customHeight="1" x14ac:dyDescent="0.2">
      <c r="B36" s="34"/>
      <c r="C36" s="35"/>
      <c r="D36" s="36"/>
      <c r="E36" s="37"/>
      <c r="F36" s="38" t="s">
        <v>103</v>
      </c>
      <c r="G36" s="37"/>
      <c r="H36" s="37"/>
    </row>
    <row r="37" spans="2:8" ht="7.5" hidden="1" customHeight="1" x14ac:dyDescent="0.2">
      <c r="B37" s="39"/>
      <c r="C37" s="40"/>
      <c r="D37" s="41"/>
      <c r="E37" s="41"/>
      <c r="F37" s="42"/>
      <c r="G37" s="39"/>
      <c r="H37" s="43"/>
    </row>
    <row r="38" spans="2:8" ht="24" customHeight="1" x14ac:dyDescent="0.2">
      <c r="B38" s="44" t="s">
        <v>104</v>
      </c>
      <c r="C38" s="745" t="s">
        <v>105</v>
      </c>
      <c r="D38" s="746"/>
      <c r="E38" s="76">
        <v>0</v>
      </c>
      <c r="F38" s="76"/>
      <c r="G38" s="73">
        <f>IF(F38 ="",H38-E38,H38-F38)</f>
        <v>0</v>
      </c>
      <c r="H38" s="73">
        <f>'Budget Summary'!N18</f>
        <v>0</v>
      </c>
    </row>
    <row r="39" spans="2:8" ht="24" customHeight="1" x14ac:dyDescent="0.2">
      <c r="B39" s="45" t="s">
        <v>106</v>
      </c>
      <c r="C39" s="46" t="s">
        <v>107</v>
      </c>
      <c r="D39" s="47"/>
      <c r="E39" s="77">
        <v>131300</v>
      </c>
      <c r="F39" s="77"/>
      <c r="G39" s="73">
        <f>IF(F39 ="",H39-E39,H39-F39)</f>
        <v>-131300</v>
      </c>
      <c r="H39" s="73">
        <f>'Budget Summary'!N27</f>
        <v>0</v>
      </c>
    </row>
    <row r="40" spans="2:8" ht="24" customHeight="1" x14ac:dyDescent="0.2">
      <c r="B40" s="45" t="s">
        <v>108</v>
      </c>
      <c r="C40" s="46" t="s">
        <v>109</v>
      </c>
      <c r="D40" s="47"/>
      <c r="E40" s="77">
        <v>65700</v>
      </c>
      <c r="F40" s="77"/>
      <c r="G40" s="73">
        <f>IF(F40 ="",H40-E40,H40-F40)</f>
        <v>-65700</v>
      </c>
      <c r="H40" s="73">
        <f>'Budget Summary'!N38</f>
        <v>0</v>
      </c>
    </row>
    <row r="41" spans="2:8" ht="21" customHeight="1" x14ac:dyDescent="0.2">
      <c r="B41" s="48" t="s">
        <v>110</v>
      </c>
      <c r="C41" s="5" t="s">
        <v>111</v>
      </c>
      <c r="D41" s="49" t="s">
        <v>112</v>
      </c>
      <c r="E41" s="77">
        <v>0</v>
      </c>
      <c r="F41" s="77"/>
      <c r="G41" s="73">
        <f t="shared" ref="G41:G47" si="0">IF(F41 ="",H41-E41,H41-F41)</f>
        <v>0</v>
      </c>
      <c r="H41" s="73">
        <f>'Budget Summary'!M43</f>
        <v>0</v>
      </c>
    </row>
    <row r="42" spans="2:8" ht="21.75" customHeight="1" x14ac:dyDescent="0.2">
      <c r="B42" s="50"/>
      <c r="C42" s="22" t="s">
        <v>113</v>
      </c>
      <c r="D42" s="49" t="s">
        <v>114</v>
      </c>
      <c r="E42" s="78">
        <v>0</v>
      </c>
      <c r="F42" s="79"/>
      <c r="G42" s="73">
        <f t="shared" si="0"/>
        <v>0</v>
      </c>
      <c r="H42" s="73">
        <f>'Budget Summary'!M44</f>
        <v>0</v>
      </c>
    </row>
    <row r="43" spans="2:8" ht="21" customHeight="1" x14ac:dyDescent="0.2">
      <c r="B43" s="45" t="s">
        <v>115</v>
      </c>
      <c r="C43" s="46" t="s">
        <v>116</v>
      </c>
      <c r="D43" s="47"/>
      <c r="E43" s="77">
        <v>404574</v>
      </c>
      <c r="F43" s="77"/>
      <c r="G43" s="73">
        <f t="shared" si="0"/>
        <v>-404574</v>
      </c>
      <c r="H43" s="73">
        <f>'Budget Summary'!N57</f>
        <v>0</v>
      </c>
    </row>
    <row r="44" spans="2:8" ht="21" customHeight="1" x14ac:dyDescent="0.2">
      <c r="B44" s="45" t="s">
        <v>117</v>
      </c>
      <c r="C44" s="46" t="s">
        <v>118</v>
      </c>
      <c r="D44" s="47"/>
      <c r="E44" s="77">
        <v>13426</v>
      </c>
      <c r="F44" s="77"/>
      <c r="G44" s="73">
        <f t="shared" si="0"/>
        <v>-13426</v>
      </c>
      <c r="H44" s="73">
        <f>'Budget Summary'!N67</f>
        <v>0</v>
      </c>
    </row>
    <row r="45" spans="2:8" ht="21" customHeight="1" x14ac:dyDescent="0.2">
      <c r="B45" s="45" t="s">
        <v>119</v>
      </c>
      <c r="C45" s="46" t="s">
        <v>120</v>
      </c>
      <c r="D45" s="47"/>
      <c r="E45" s="77">
        <v>0</v>
      </c>
      <c r="F45" s="77"/>
      <c r="G45" s="73">
        <f t="shared" si="0"/>
        <v>0</v>
      </c>
      <c r="H45" s="73">
        <f>'Budget Summary'!N74</f>
        <v>0</v>
      </c>
    </row>
    <row r="46" spans="2:8" ht="21" customHeight="1" x14ac:dyDescent="0.2">
      <c r="B46" s="45" t="s">
        <v>121</v>
      </c>
      <c r="C46" s="46" t="s">
        <v>114</v>
      </c>
      <c r="D46" s="47"/>
      <c r="E46" s="77">
        <v>0</v>
      </c>
      <c r="F46" s="77"/>
      <c r="G46" s="73">
        <f t="shared" si="0"/>
        <v>0</v>
      </c>
      <c r="H46" s="73">
        <f>'Budget Summary'!N86</f>
        <v>0</v>
      </c>
    </row>
    <row r="47" spans="2:8" ht="21" customHeight="1" x14ac:dyDescent="0.2">
      <c r="B47" s="45" t="s">
        <v>122</v>
      </c>
      <c r="C47" s="46" t="s">
        <v>123</v>
      </c>
      <c r="D47" s="47"/>
      <c r="E47" s="77">
        <v>0</v>
      </c>
      <c r="F47" s="77"/>
      <c r="G47" s="73">
        <f t="shared" si="0"/>
        <v>0</v>
      </c>
      <c r="H47" s="73">
        <f>'Budget Summary'!N87</f>
        <v>0</v>
      </c>
    </row>
    <row r="48" spans="2:8" ht="21" customHeight="1" thickBot="1" x14ac:dyDescent="0.25">
      <c r="B48" s="51" t="s">
        <v>124</v>
      </c>
      <c r="C48" s="40" t="s">
        <v>125</v>
      </c>
      <c r="D48" s="40"/>
      <c r="E48" s="80">
        <v>0</v>
      </c>
      <c r="F48" s="81"/>
      <c r="G48" s="74">
        <f>IF(F48 ="",H48-F48,H48-E48)</f>
        <v>0</v>
      </c>
      <c r="H48" s="75">
        <f>'Budget Summary'!N92</f>
        <v>0</v>
      </c>
    </row>
    <row r="49" spans="1:8" ht="24" customHeight="1" thickBot="1" x14ac:dyDescent="0.25">
      <c r="B49" s="52" t="s">
        <v>126</v>
      </c>
      <c r="C49" s="53" t="s">
        <v>212</v>
      </c>
      <c r="D49" s="54"/>
      <c r="E49" s="68">
        <v>615000</v>
      </c>
      <c r="F49" s="68">
        <f>SUM(F38:F48)</f>
        <v>0</v>
      </c>
      <c r="G49" s="68">
        <f>SUM(G38:G48)</f>
        <v>-615000</v>
      </c>
      <c r="H49" s="68">
        <f>SUM(H38:H48)</f>
        <v>0</v>
      </c>
    </row>
    <row r="50" spans="1:8" x14ac:dyDescent="0.2">
      <c r="A50" s="3"/>
      <c r="B50" s="3"/>
      <c r="C50" s="3"/>
      <c r="D50" s="3"/>
      <c r="E50" s="3"/>
      <c r="F50" s="3"/>
      <c r="G50" s="3"/>
      <c r="H50" s="3"/>
    </row>
    <row r="51" spans="1:8" ht="20.25" customHeight="1" x14ac:dyDescent="0.2">
      <c r="B51" s="55" t="s">
        <v>138</v>
      </c>
      <c r="C51" s="46"/>
      <c r="D51" s="46"/>
      <c r="E51" s="46"/>
      <c r="F51" s="46"/>
      <c r="G51" s="46"/>
      <c r="H51" s="47"/>
    </row>
    <row r="52" spans="1:8" ht="20.25" customHeight="1" x14ac:dyDescent="0.2">
      <c r="B52" s="45" t="s">
        <v>104</v>
      </c>
      <c r="C52" s="740" t="s">
        <v>127</v>
      </c>
      <c r="D52" s="740"/>
      <c r="E52" s="741"/>
      <c r="F52" s="777" t="s">
        <v>128</v>
      </c>
      <c r="G52" s="778"/>
      <c r="H52" s="779"/>
    </row>
    <row r="53" spans="1:8" ht="20.25" customHeight="1" x14ac:dyDescent="0.2">
      <c r="B53" s="45" t="s">
        <v>106</v>
      </c>
      <c r="C53" s="740" t="s">
        <v>129</v>
      </c>
      <c r="D53" s="740"/>
      <c r="E53" s="741"/>
      <c r="F53" s="769" t="s">
        <v>245</v>
      </c>
      <c r="G53" s="770"/>
      <c r="H53" s="771"/>
    </row>
    <row r="54" spans="1:8" ht="20.25" customHeight="1" x14ac:dyDescent="0.2">
      <c r="B54" s="45" t="s">
        <v>108</v>
      </c>
      <c r="C54" s="740" t="s">
        <v>130</v>
      </c>
      <c r="D54" s="740"/>
      <c r="E54" s="741"/>
      <c r="F54" s="769" t="s">
        <v>246</v>
      </c>
      <c r="G54" s="772"/>
      <c r="H54" s="773"/>
    </row>
    <row r="55" spans="1:8" ht="20.25" customHeight="1" x14ac:dyDescent="0.2">
      <c r="B55" s="44" t="s">
        <v>110</v>
      </c>
      <c r="C55" s="740" t="s">
        <v>131</v>
      </c>
      <c r="D55" s="740"/>
      <c r="E55" s="741"/>
      <c r="F55" s="769" t="s">
        <v>247</v>
      </c>
      <c r="G55" s="772"/>
      <c r="H55" s="773"/>
    </row>
    <row r="56" spans="1:8" x14ac:dyDescent="0.2">
      <c r="A56" s="3"/>
      <c r="B56" s="3"/>
      <c r="C56" s="3"/>
      <c r="D56" s="3"/>
      <c r="E56" s="3"/>
      <c r="F56" s="3"/>
      <c r="G56" s="3"/>
      <c r="H56" s="3"/>
    </row>
    <row r="57" spans="1:8" x14ac:dyDescent="0.2">
      <c r="A57" s="3"/>
      <c r="B57" s="768" t="s">
        <v>132</v>
      </c>
      <c r="C57" s="768"/>
      <c r="D57" s="768"/>
      <c r="E57" s="768"/>
      <c r="F57" s="768"/>
      <c r="G57" s="768"/>
      <c r="H57" s="768"/>
    </row>
    <row r="58" spans="1:8" ht="16.5" customHeight="1" x14ac:dyDescent="0.2">
      <c r="A58" s="3"/>
      <c r="B58" s="56" t="s">
        <v>133</v>
      </c>
      <c r="C58" s="57" t="s">
        <v>97</v>
      </c>
      <c r="D58" s="58" t="s">
        <v>128</v>
      </c>
      <c r="E58" s="760" t="s">
        <v>134</v>
      </c>
      <c r="F58" s="741"/>
      <c r="G58" s="752" t="s">
        <v>248</v>
      </c>
      <c r="H58" s="753"/>
    </row>
    <row r="59" spans="1:8" ht="16.5" customHeight="1" x14ac:dyDescent="0.2">
      <c r="B59" s="56" t="s">
        <v>135</v>
      </c>
      <c r="C59" s="57" t="s">
        <v>136</v>
      </c>
      <c r="D59" s="59"/>
      <c r="E59" s="758" t="s">
        <v>137</v>
      </c>
      <c r="F59" s="759"/>
      <c r="G59" s="759"/>
      <c r="H59" s="762"/>
    </row>
    <row r="60" spans="1:8" ht="16.5" customHeight="1" x14ac:dyDescent="0.2">
      <c r="B60" s="34"/>
      <c r="C60" s="35"/>
      <c r="D60" s="60"/>
      <c r="E60" s="757"/>
      <c r="F60" s="750"/>
      <c r="G60" s="750"/>
      <c r="H60" s="751"/>
    </row>
    <row r="61" spans="1:8" ht="16.5" customHeight="1" x14ac:dyDescent="0.2">
      <c r="B61" s="61" t="s">
        <v>104</v>
      </c>
      <c r="C61" s="740" t="s">
        <v>21</v>
      </c>
      <c r="D61" s="740"/>
      <c r="E61" s="741"/>
      <c r="F61" s="774" t="s">
        <v>128</v>
      </c>
      <c r="G61" s="775"/>
      <c r="H61" s="776"/>
    </row>
    <row r="62" spans="1:8" ht="16.5" customHeight="1" x14ac:dyDescent="0.2">
      <c r="B62" s="61" t="s">
        <v>106</v>
      </c>
      <c r="C62" s="740" t="s">
        <v>129</v>
      </c>
      <c r="D62" s="740"/>
      <c r="E62" s="741"/>
      <c r="F62" s="761" t="s">
        <v>249</v>
      </c>
      <c r="G62" s="755"/>
      <c r="H62" s="756"/>
    </row>
    <row r="63" spans="1:8" ht="16.5" customHeight="1" x14ac:dyDescent="0.2">
      <c r="B63" s="61" t="s">
        <v>108</v>
      </c>
      <c r="C63" s="740" t="s">
        <v>130</v>
      </c>
      <c r="D63" s="740"/>
      <c r="E63" s="741"/>
      <c r="F63" s="761" t="s">
        <v>244</v>
      </c>
      <c r="G63" s="755"/>
      <c r="H63" s="756"/>
    </row>
    <row r="64" spans="1:8" ht="16.5" customHeight="1" x14ac:dyDescent="0.2">
      <c r="B64" s="61" t="s">
        <v>110</v>
      </c>
      <c r="C64" s="740" t="s">
        <v>205</v>
      </c>
      <c r="D64" s="740"/>
      <c r="E64" s="741"/>
      <c r="F64" s="754"/>
      <c r="G64" s="755"/>
      <c r="H64" s="756"/>
    </row>
    <row r="65" spans="1:8" x14ac:dyDescent="0.2">
      <c r="A65" s="3"/>
      <c r="B65" s="3"/>
      <c r="C65" s="3" t="s">
        <v>139</v>
      </c>
      <c r="D65" s="3"/>
      <c r="E65" s="3"/>
      <c r="F65" s="763" t="s">
        <v>139</v>
      </c>
      <c r="G65" s="763"/>
      <c r="H65" s="763"/>
    </row>
    <row r="66" spans="1:8" x14ac:dyDescent="0.2">
      <c r="A66" s="3"/>
      <c r="B66" s="3"/>
      <c r="C66" s="3"/>
      <c r="D66" s="3"/>
      <c r="E66" s="3"/>
      <c r="F66" s="3"/>
      <c r="G66" s="3"/>
      <c r="H66" s="3"/>
    </row>
    <row r="67" spans="1:8" x14ac:dyDescent="0.2">
      <c r="A67" s="3"/>
      <c r="B67" s="3"/>
      <c r="C67" s="3"/>
      <c r="D67" s="3"/>
      <c r="E67" s="3"/>
      <c r="F67" s="3"/>
      <c r="G67" s="3"/>
      <c r="H67" s="3"/>
    </row>
    <row r="68" spans="1:8" x14ac:dyDescent="0.2">
      <c r="A68" s="3"/>
      <c r="B68" s="3"/>
      <c r="C68" s="3"/>
      <c r="D68" s="3"/>
      <c r="E68" s="3"/>
      <c r="F68" s="3"/>
      <c r="G68" s="3"/>
      <c r="H68" s="3"/>
    </row>
  </sheetData>
  <sheetProtection password="CC18" sheet="1" objects="1" scenarios="1"/>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Form&amp;CPage &amp;P of &amp;N&amp;R&amp;D</oddFooter>
  </headerFooter>
  <rowBreaks count="1" manualBreakCount="1">
    <brk id="25" min="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H30"/>
  <sheetViews>
    <sheetView zoomScaleNormal="100" workbookViewId="0">
      <selection activeCell="B1" sqref="B1:D1"/>
    </sheetView>
  </sheetViews>
  <sheetFormatPr defaultColWidth="9.140625" defaultRowHeight="12.75" x14ac:dyDescent="0.2"/>
  <cols>
    <col min="1" max="1" width="3.42578125" style="105" customWidth="1"/>
    <col min="2" max="2" width="57.28515625" style="105" customWidth="1"/>
    <col min="3" max="3" width="11.7109375" style="105" customWidth="1"/>
    <col min="4" max="4" width="25.7109375" style="105" customWidth="1"/>
    <col min="5" max="5" width="3.42578125" style="109" customWidth="1"/>
    <col min="6" max="16384" width="9.140625" style="105"/>
  </cols>
  <sheetData>
    <row r="1" spans="1:8" ht="28.5" customHeight="1" x14ac:dyDescent="0.35">
      <c r="A1" s="82"/>
      <c r="B1" s="844" t="s">
        <v>22</v>
      </c>
      <c r="C1" s="845"/>
      <c r="D1" s="845"/>
      <c r="E1" s="84"/>
    </row>
    <row r="2" spans="1:8" ht="9.9499999999999993" customHeight="1" x14ac:dyDescent="0.2">
      <c r="A2" s="85"/>
      <c r="B2" s="86"/>
      <c r="C2" s="86"/>
      <c r="D2" s="86"/>
      <c r="E2" s="87"/>
    </row>
    <row r="3" spans="1:8" x14ac:dyDescent="0.2">
      <c r="A3" s="82"/>
      <c r="B3" s="83"/>
      <c r="C3" s="83"/>
      <c r="D3" s="83"/>
      <c r="E3" s="84"/>
    </row>
    <row r="4" spans="1:8" ht="24.75" customHeight="1" x14ac:dyDescent="0.2">
      <c r="A4" s="88"/>
      <c r="B4" s="852" t="s">
        <v>3</v>
      </c>
      <c r="C4" s="853"/>
      <c r="D4" s="854"/>
      <c r="E4" s="89"/>
    </row>
    <row r="5" spans="1:8" ht="27.95" customHeight="1" x14ac:dyDescent="0.2">
      <c r="A5" s="88"/>
      <c r="B5" s="855" t="s">
        <v>4</v>
      </c>
      <c r="C5" s="856"/>
      <c r="D5" s="857"/>
      <c r="E5" s="89"/>
      <c r="F5" s="106"/>
      <c r="G5" s="107"/>
      <c r="H5" s="107"/>
    </row>
    <row r="6" spans="1:8" ht="39.75" customHeight="1" x14ac:dyDescent="0.2">
      <c r="A6" s="88"/>
      <c r="B6" s="858" t="s">
        <v>5</v>
      </c>
      <c r="C6" s="859"/>
      <c r="D6" s="860"/>
      <c r="E6" s="89"/>
      <c r="F6" s="106"/>
      <c r="G6" s="107"/>
      <c r="H6" s="107"/>
    </row>
    <row r="7" spans="1:8" x14ac:dyDescent="0.2">
      <c r="A7" s="88"/>
      <c r="B7" s="90" t="s">
        <v>6</v>
      </c>
      <c r="C7" s="84"/>
      <c r="D7" s="91" t="s">
        <v>7</v>
      </c>
      <c r="E7" s="89"/>
    </row>
    <row r="8" spans="1:8" x14ac:dyDescent="0.2">
      <c r="A8" s="88"/>
      <c r="B8" s="92" t="s">
        <v>8</v>
      </c>
      <c r="C8" s="87"/>
      <c r="D8" s="93" t="s">
        <v>9</v>
      </c>
      <c r="E8" s="89"/>
    </row>
    <row r="9" spans="1:8" x14ac:dyDescent="0.2">
      <c r="A9" s="88"/>
      <c r="B9" s="94"/>
      <c r="C9" s="95" t="s">
        <v>10</v>
      </c>
      <c r="D9" s="96" t="s">
        <v>11</v>
      </c>
      <c r="E9" s="89"/>
    </row>
    <row r="10" spans="1:8" x14ac:dyDescent="0.2">
      <c r="A10" s="88"/>
      <c r="B10" s="94" t="s">
        <v>12</v>
      </c>
      <c r="C10" s="97">
        <v>100000</v>
      </c>
      <c r="D10" s="98">
        <v>199742</v>
      </c>
      <c r="E10" s="89"/>
    </row>
    <row r="11" spans="1:8" x14ac:dyDescent="0.2">
      <c r="A11" s="88"/>
      <c r="B11" s="94" t="s">
        <v>13</v>
      </c>
      <c r="C11" s="99">
        <v>2.18E-2</v>
      </c>
      <c r="D11" s="100">
        <v>1.2E-2</v>
      </c>
      <c r="E11" s="89"/>
    </row>
    <row r="12" spans="1:8" x14ac:dyDescent="0.2">
      <c r="A12" s="88"/>
      <c r="B12" s="94" t="s">
        <v>14</v>
      </c>
      <c r="C12" s="97">
        <f>+C10/(1+C11)</f>
        <v>97866.510080250533</v>
      </c>
      <c r="D12" s="97">
        <f>+D10/(1+D11)</f>
        <v>197373.51778656125</v>
      </c>
      <c r="E12" s="89"/>
    </row>
    <row r="13" spans="1:8" x14ac:dyDescent="0.2">
      <c r="A13" s="88"/>
      <c r="B13" s="101" t="s">
        <v>15</v>
      </c>
      <c r="C13" s="102">
        <f>+C10-C12</f>
        <v>2133.4899197494669</v>
      </c>
      <c r="D13" s="102">
        <f>+D10-D12</f>
        <v>2368.4822134387505</v>
      </c>
      <c r="E13" s="89"/>
    </row>
    <row r="14" spans="1:8" x14ac:dyDescent="0.2">
      <c r="A14" s="88"/>
      <c r="B14" s="110" t="s">
        <v>139</v>
      </c>
      <c r="C14" s="111"/>
      <c r="D14" s="112"/>
      <c r="E14" s="89"/>
    </row>
    <row r="15" spans="1:8" x14ac:dyDescent="0.2">
      <c r="A15" s="88"/>
      <c r="B15" s="113" t="s">
        <v>139</v>
      </c>
      <c r="C15" s="114"/>
      <c r="D15" s="115"/>
      <c r="E15" s="89"/>
    </row>
    <row r="16" spans="1:8" x14ac:dyDescent="0.2">
      <c r="A16" s="88"/>
      <c r="B16" s="90" t="s">
        <v>16</v>
      </c>
      <c r="C16" s="84"/>
      <c r="D16" s="91" t="s">
        <v>7</v>
      </c>
      <c r="E16" s="89"/>
    </row>
    <row r="17" spans="1:6" x14ac:dyDescent="0.2">
      <c r="A17" s="88"/>
      <c r="B17" s="92" t="s">
        <v>17</v>
      </c>
      <c r="C17" s="87"/>
      <c r="D17" s="93" t="s">
        <v>9</v>
      </c>
      <c r="E17" s="89"/>
    </row>
    <row r="18" spans="1:6" x14ac:dyDescent="0.2">
      <c r="A18" s="88"/>
      <c r="B18" s="94"/>
      <c r="C18" s="95" t="s">
        <v>10</v>
      </c>
      <c r="D18" s="96" t="s">
        <v>11</v>
      </c>
      <c r="E18" s="89"/>
    </row>
    <row r="19" spans="1:6" x14ac:dyDescent="0.2">
      <c r="A19" s="88"/>
      <c r="B19" s="94" t="s">
        <v>12</v>
      </c>
      <c r="C19" s="97">
        <v>100000</v>
      </c>
      <c r="D19" s="98">
        <v>199542</v>
      </c>
      <c r="E19" s="89"/>
    </row>
    <row r="20" spans="1:6" x14ac:dyDescent="0.2">
      <c r="A20" s="88"/>
      <c r="B20" s="94" t="s">
        <v>213</v>
      </c>
      <c r="C20" s="103">
        <v>2.18E-2</v>
      </c>
      <c r="D20" s="104">
        <v>1.2E-2</v>
      </c>
      <c r="E20" s="89"/>
    </row>
    <row r="21" spans="1:6" x14ac:dyDescent="0.2">
      <c r="A21" s="88"/>
      <c r="B21" s="94" t="s">
        <v>14</v>
      </c>
      <c r="C21" s="97">
        <f>+C19/(1+C20)</f>
        <v>97866.510080250533</v>
      </c>
      <c r="D21" s="97">
        <f>+D19/(1+D20)</f>
        <v>197175.88932806323</v>
      </c>
      <c r="E21" s="89"/>
    </row>
    <row r="22" spans="1:6" x14ac:dyDescent="0.2">
      <c r="A22" s="88"/>
      <c r="B22" s="101" t="s">
        <v>15</v>
      </c>
      <c r="C22" s="102">
        <f>+C19-C21</f>
        <v>2133.4899197494669</v>
      </c>
      <c r="D22" s="102">
        <f>+D19-D21</f>
        <v>2366.1106719367672</v>
      </c>
      <c r="E22" s="89"/>
    </row>
    <row r="23" spans="1:6" x14ac:dyDescent="0.2">
      <c r="A23" s="85"/>
      <c r="B23" s="86"/>
      <c r="C23" s="86"/>
      <c r="D23" s="86"/>
      <c r="E23" s="87"/>
      <c r="F23" s="108"/>
    </row>
    <row r="24" spans="1:6" ht="18" customHeight="1" x14ac:dyDescent="0.2"/>
    <row r="25" spans="1:6" ht="15.75" x14ac:dyDescent="0.25">
      <c r="B25" s="861" t="s">
        <v>214</v>
      </c>
      <c r="C25" s="862"/>
      <c r="D25" s="863"/>
    </row>
    <row r="26" spans="1:6" ht="57.75" customHeight="1" x14ac:dyDescent="0.2">
      <c r="B26" s="846" t="s">
        <v>229</v>
      </c>
      <c r="C26" s="847"/>
      <c r="D26" s="848"/>
    </row>
    <row r="27" spans="1:6" ht="22.7" customHeight="1" x14ac:dyDescent="0.2">
      <c r="B27" s="849" t="s">
        <v>230</v>
      </c>
      <c r="C27" s="850"/>
      <c r="D27" s="851"/>
    </row>
    <row r="28" spans="1:6" ht="43.5" customHeight="1" x14ac:dyDescent="0.2">
      <c r="B28" s="846" t="s">
        <v>64</v>
      </c>
      <c r="C28" s="847"/>
      <c r="D28" s="848"/>
    </row>
    <row r="29" spans="1:6" ht="30" customHeight="1" x14ac:dyDescent="0.2">
      <c r="B29" s="846" t="s">
        <v>65</v>
      </c>
      <c r="C29" s="847"/>
      <c r="D29" s="848"/>
    </row>
    <row r="30" spans="1:6" ht="46.5" customHeight="1" x14ac:dyDescent="0.2">
      <c r="B30" s="846" t="s">
        <v>66</v>
      </c>
      <c r="C30" s="847"/>
      <c r="D30" s="848"/>
    </row>
  </sheetData>
  <sheetProtection password="CC18" sheet="1" objects="1" scenarios="1"/>
  <mergeCells count="10">
    <mergeCell ref="B1:D1"/>
    <mergeCell ref="B30:D30"/>
    <mergeCell ref="B26:D26"/>
    <mergeCell ref="B27:D27"/>
    <mergeCell ref="B28:D28"/>
    <mergeCell ref="B29:D29"/>
    <mergeCell ref="B4:D4"/>
    <mergeCell ref="B5:D5"/>
    <mergeCell ref="B6:D6"/>
    <mergeCell ref="B25:D25"/>
  </mergeCells>
  <phoneticPr fontId="19" type="noConversion"/>
  <pageMargins left="0.75" right="0.75" top="1" bottom="1" header="0.5" footer="0.5"/>
  <pageSetup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DESE-231-52572</_dlc_DocId>
    <_dlc_DocIdUrl xmlns="733efe1c-5bbe-4968-87dc-d400e65c879f">
      <Url>https://sharepoint.doemass.org/ese/webteam/cps/_layouts/DocIdRedir.aspx?ID=DESE-231-52572</Url>
      <Description>DESE-231-52572</Description>
    </_dlc_DocIdUrl>
  </documentManagement>
</p:properties>
</file>

<file path=customXml/itemProps1.xml><?xml version="1.0" encoding="utf-8"?>
<ds:datastoreItem xmlns:ds="http://schemas.openxmlformats.org/officeDocument/2006/customXml" ds:itemID="{5E6CF26E-1082-4FFA-91AF-357581709BB0}">
  <ds:schemaRefs>
    <ds:schemaRef ds:uri="http://schemas.microsoft.com/sharepoint/v3/contenttype/forms"/>
  </ds:schemaRefs>
</ds:datastoreItem>
</file>

<file path=customXml/itemProps2.xml><?xml version="1.0" encoding="utf-8"?>
<ds:datastoreItem xmlns:ds="http://schemas.openxmlformats.org/officeDocument/2006/customXml" ds:itemID="{B306B01E-169F-4E3C-A994-D338DE88A733}">
  <ds:schemaRefs>
    <ds:schemaRef ds:uri="http://schemas.microsoft.com/sharepoint/events"/>
  </ds:schemaRefs>
</ds:datastoreItem>
</file>

<file path=customXml/itemProps3.xml><?xml version="1.0" encoding="utf-8"?>
<ds:datastoreItem xmlns:ds="http://schemas.openxmlformats.org/officeDocument/2006/customXml" ds:itemID="{BA4CB947-A2C6-46A1-A9C5-D06E2A715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BCB288-41A9-4056-8D3C-FCD7F71FF12F}">
  <ds:schemaRefs>
    <ds:schemaRef ds:uri="0a4e05da-b9bc-4326-ad73-01ef31b95567"/>
    <ds:schemaRef ds:uri="http://purl.org/dc/terms/"/>
    <ds:schemaRef ds:uri="733efe1c-5bbe-4968-87dc-d400e65c879f"/>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Instructions</vt:lpstr>
      <vt:lpstr>Part I - Signature Page</vt:lpstr>
      <vt:lpstr>Budget Summary</vt:lpstr>
      <vt:lpstr>Part II -Title I-Served Schools</vt:lpstr>
      <vt:lpstr>Part II - Program Information</vt:lpstr>
      <vt:lpstr>Sheet1</vt:lpstr>
      <vt:lpstr>Sheet2</vt:lpstr>
      <vt:lpstr>Amendment</vt:lpstr>
      <vt:lpstr>Indirect Costs</vt:lpstr>
      <vt:lpstr>supt list 040604</vt:lpstr>
      <vt:lpstr>DistrictList</vt:lpstr>
      <vt:lpstr>distrList2</vt:lpstr>
      <vt:lpstr>Amendment!Print_Area</vt:lpstr>
      <vt:lpstr>'Budget Summary'!Print_Area</vt:lpstr>
      <vt:lpstr>'Indirect Costs'!Print_Area</vt:lpstr>
      <vt:lpstr>'Part II -Title I-Served Schools'!Print_Area</vt:lpstr>
      <vt:lpstr>'Budget Summary'!Print_Titles</vt:lpstr>
      <vt:lpstr>suptlist</vt:lpstr>
      <vt:lpstr>'Budget Summary'!TitleI</vt:lpstr>
      <vt:lpstr>valorg4code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FC220 323 Support to Schools and Districts in the Strategic Transformation Region Workbook</dc:title>
  <dc:creator>DESE</dc:creator>
  <cp:lastModifiedBy>Zou, Dong (EOE)</cp:lastModifiedBy>
  <cp:lastPrinted>2019-05-21T18:38:18Z</cp:lastPrinted>
  <dcterms:created xsi:type="dcterms:W3CDTF">2018-08-16T16:23:23Z</dcterms:created>
  <dcterms:modified xsi:type="dcterms:W3CDTF">2019-06-26T20:00:00Z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26 2019</vt:lpwstr>
  </property>
</Properties>
</file>